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kkdfs01\公社文書2\300_事業戦略部\010_経営戦略課\6.経営力強化支援\950　飲食事業者向け経営基盤強化支援事業\040_助成金\030_審査\作業\"/>
    </mc:Choice>
  </mc:AlternateContent>
  <bookViews>
    <workbookView xWindow="0" yWindow="0" windowWidth="28800" windowHeight="12216" tabRatio="818"/>
  </bookViews>
  <sheets>
    <sheet name="助成金申請チェックリスト" sheetId="153" r:id="rId1"/>
    <sheet name="助成経費の計画" sheetId="146" r:id="rId2"/>
    <sheet name="助成金交付申請額 " sheetId="147" r:id="rId3"/>
    <sheet name="その他申請者情報" sheetId="154" r:id="rId4"/>
    <sheet name="助成経費の計画 (記入例)" sheetId="149" r:id="rId5"/>
    <sheet name="助成金交付申請額 (記入例)" sheetId="150" r:id="rId6"/>
    <sheet name="その他申請者情報 (記入例)" sheetId="155" r:id="rId7"/>
  </sheets>
  <externalReferences>
    <externalReference r:id="rId8"/>
  </externalReferences>
  <definedNames>
    <definedName name="_xlnm.Print_Area" localSheetId="3">その他申請者情報!$A$1:$J$24</definedName>
    <definedName name="_xlnm.Print_Area" localSheetId="6">'その他申請者情報 (記入例)'!$A$1:$J$24</definedName>
    <definedName name="_xlnm.Print_Area" localSheetId="2">'助成金交付申請額 '!$A$1:$H$13</definedName>
    <definedName name="_xlnm.Print_Area" localSheetId="5">'助成金交付申請額 (記入例)'!$A$1:$K$21</definedName>
    <definedName name="_xlnm.Print_Area" localSheetId="1">助成経費の計画!$A$1:$H$44</definedName>
    <definedName name="_xlnm.Print_Area" localSheetId="4">'助成経費の計画 (記入例)'!$A$1:$O$75</definedName>
    <definedName name="_xlnm.Print_Titles" localSheetId="1">助成経費の計画!$1:$6</definedName>
    <definedName name="_xlnm.Print_Titles" localSheetId="4">'助成経費の計画 (記入例)'!$2:$7</definedName>
    <definedName name="ｚ" localSheetId="3">#REF!</definedName>
    <definedName name="ｚ" localSheetId="6">#REF!</definedName>
    <definedName name="ｚ" localSheetId="2">#REF!</definedName>
    <definedName name="ｚ" localSheetId="5">#REF!</definedName>
    <definedName name="ｚ" localSheetId="0">#REF!</definedName>
    <definedName name="ｚ" localSheetId="1">#REF!</definedName>
    <definedName name="ｚ" localSheetId="4">#REF!</definedName>
    <definedName name="ｚ">#REF!</definedName>
    <definedName name="サービス業" localSheetId="3">#REF!</definedName>
    <definedName name="サービス業" localSheetId="6">#REF!</definedName>
    <definedName name="サービス業" localSheetId="2">#REF!</definedName>
    <definedName name="サービス業" localSheetId="5">#REF!</definedName>
    <definedName name="サービス業" localSheetId="0">#REF!</definedName>
    <definedName name="サービス業" localSheetId="1">#REF!</definedName>
    <definedName name="サービス業" localSheetId="4">#REF!</definedName>
    <definedName name="サービス業">#REF!</definedName>
    <definedName name="サンプル" localSheetId="3">#REF!</definedName>
    <definedName name="サンプル" localSheetId="6">#REF!</definedName>
    <definedName name="サンプル" localSheetId="2">#REF!</definedName>
    <definedName name="サンプル" localSheetId="5">#REF!</definedName>
    <definedName name="サンプル" localSheetId="0">#REF!</definedName>
    <definedName name="サンプル" localSheetId="1">#REF!</definedName>
    <definedName name="サンプル" localSheetId="4">#REF!</definedName>
    <definedName name="サンプル">#REF!</definedName>
    <definedName name="卸売業" localSheetId="3">#REF!</definedName>
    <definedName name="卸売業" localSheetId="6">#REF!</definedName>
    <definedName name="卸売業" localSheetId="2">#REF!</definedName>
    <definedName name="卸売業" localSheetId="5">#REF!</definedName>
    <definedName name="卸売業" localSheetId="0">#REF!</definedName>
    <definedName name="卸売業" localSheetId="1">#REF!</definedName>
    <definedName name="卸売業" localSheetId="4">#REF!</definedName>
    <definedName name="卸売業">#REF!</definedName>
    <definedName name="記載例" localSheetId="3">#REF!</definedName>
    <definedName name="記載例" localSheetId="6">#REF!</definedName>
    <definedName name="記載例" localSheetId="2">#REF!</definedName>
    <definedName name="記載例" localSheetId="5">#REF!</definedName>
    <definedName name="記載例" localSheetId="0">#REF!</definedName>
    <definedName name="記載例" localSheetId="1">#REF!</definedName>
    <definedName name="記載例" localSheetId="4">#REF!</definedName>
    <definedName name="記載例">#REF!</definedName>
    <definedName name="広告費記載例" localSheetId="3">#REF!</definedName>
    <definedName name="広告費記載例" localSheetId="6">#REF!</definedName>
    <definedName name="広告費記載例" localSheetId="2">#REF!</definedName>
    <definedName name="広告費記載例" localSheetId="5">#REF!</definedName>
    <definedName name="広告費記載例" localSheetId="0">#REF!</definedName>
    <definedName name="広告費記載例" localSheetId="1">#REF!</definedName>
    <definedName name="広告費記載例" localSheetId="4">#REF!</definedName>
    <definedName name="広告費記載例">#REF!</definedName>
    <definedName name="助成事業に要する経費__税込" localSheetId="3">#REF!</definedName>
    <definedName name="助成事業に要する経費__税込" localSheetId="6">#REF!</definedName>
    <definedName name="助成事業に要する経費__税込" localSheetId="2">#REF!</definedName>
    <definedName name="助成事業に要する経費__税込" localSheetId="5">#REF!</definedName>
    <definedName name="助成事業に要する経費__税込" localSheetId="0">#REF!</definedName>
    <definedName name="助成事業に要する経費__税込" localSheetId="1">助成経費の計画!#REF!</definedName>
    <definedName name="助成事業に要する経費__税込" localSheetId="4">'助成経費の計画 (記入例)'!#REF!</definedName>
    <definedName name="助成事業に要する経費__税込">#REF!</definedName>
    <definedName name="助成事業に要する経費_税込" localSheetId="3">#REF!</definedName>
    <definedName name="助成事業に要する経費_税込" localSheetId="6">#REF!</definedName>
    <definedName name="助成事業に要する経費_税込" localSheetId="2">#REF!</definedName>
    <definedName name="助成事業に要する経費_税込" localSheetId="5">#REF!</definedName>
    <definedName name="助成事業に要する経費_税込" localSheetId="0">#REF!</definedName>
    <definedName name="助成事業に要する経費_税込" localSheetId="1">#REF!</definedName>
    <definedName name="助成事業に要する経費_税込" localSheetId="4">#REF!</definedName>
    <definedName name="助成事業に要する経費_税込">#REF!</definedName>
    <definedName name="助成対象経費__税抜" localSheetId="3">#REF!</definedName>
    <definedName name="助成対象経費__税抜" localSheetId="6">#REF!</definedName>
    <definedName name="助成対象経費__税抜" localSheetId="2">#REF!</definedName>
    <definedName name="助成対象経費__税抜" localSheetId="5">#REF!</definedName>
    <definedName name="助成対象経費__税抜" localSheetId="0">#REF!</definedName>
    <definedName name="助成対象経費__税抜" localSheetId="1">#REF!</definedName>
    <definedName name="助成対象経費__税抜" localSheetId="4">#REF!</definedName>
    <definedName name="助成対象経費__税抜">#REF!</definedName>
    <definedName name="助成対象経費_税抜" localSheetId="3">#REF!</definedName>
    <definedName name="助成対象経費_税抜" localSheetId="6">#REF!</definedName>
    <definedName name="助成対象経費_税抜" localSheetId="2">#REF!</definedName>
    <definedName name="助成対象経費_税抜" localSheetId="5">#REF!</definedName>
    <definedName name="助成対象経費_税抜" localSheetId="0">#REF!</definedName>
    <definedName name="助成対象経費_税抜" localSheetId="1">助成経費の計画!$H$9:$H$18</definedName>
    <definedName name="助成対象経費_税抜" localSheetId="4">'助成経費の計画 (記入例)'!$H$9:$H$18</definedName>
    <definedName name="助成対象経費_税抜">#REF!</definedName>
    <definedName name="小売業" localSheetId="3">#REF!</definedName>
    <definedName name="小売業" localSheetId="6">#REF!</definedName>
    <definedName name="小売業" localSheetId="2">#REF!</definedName>
    <definedName name="小売業" localSheetId="5">#REF!</definedName>
    <definedName name="小売業" localSheetId="0">#REF!</definedName>
    <definedName name="小売業" localSheetId="1">#REF!</definedName>
    <definedName name="小売業" localSheetId="4">#REF!</definedName>
    <definedName name="小売業">#REF!</definedName>
    <definedName name="申請書３なし" localSheetId="3">#REF!</definedName>
    <definedName name="申請書３なし" localSheetId="6">#REF!</definedName>
    <definedName name="申請書３なし" localSheetId="2">#REF!</definedName>
    <definedName name="申請書３なし" localSheetId="5">#REF!</definedName>
    <definedName name="申請書３なし" localSheetId="0">#REF!</definedName>
    <definedName name="申請書３なし" localSheetId="1">#REF!</definedName>
    <definedName name="申請書３なし" localSheetId="4">#REF!</definedName>
    <definedName name="申請書３なし">#REF!</definedName>
    <definedName name="数量" localSheetId="3">#REF!</definedName>
    <definedName name="数量" localSheetId="6">#REF!</definedName>
    <definedName name="数量" localSheetId="2">#REF!</definedName>
    <definedName name="数量" localSheetId="5">#REF!</definedName>
    <definedName name="数量" localSheetId="0">#REF!</definedName>
    <definedName name="数量" localSheetId="1">助成経費の計画!$G$9:$G$18</definedName>
    <definedName name="数量" localSheetId="4">'助成経費の計画 (記入例)'!$G$9:$G$18</definedName>
    <definedName name="数量">#REF!</definedName>
    <definedName name="数量_システム費" localSheetId="3">#REF!</definedName>
    <definedName name="数量_システム費" localSheetId="6">#REF!</definedName>
    <definedName name="数量_システム費" localSheetId="2">#REF!</definedName>
    <definedName name="数量_システム費" localSheetId="5">#REF!</definedName>
    <definedName name="数量_システム費" localSheetId="0">#REF!</definedName>
    <definedName name="数量_システム費" localSheetId="1">助成経費の計画!#REF!</definedName>
    <definedName name="数量_システム費" localSheetId="4">'助成経費の計画 (記入例)'!#REF!</definedName>
    <definedName name="数量_システム費">#REF!</definedName>
    <definedName name="数量_工事費" localSheetId="3">#REF!</definedName>
    <definedName name="数量_工事費" localSheetId="6">#REF!</definedName>
    <definedName name="数量_工事費" localSheetId="2">#REF!</definedName>
    <definedName name="数量_工事費" localSheetId="5">#REF!</definedName>
    <definedName name="数量_工事費" localSheetId="0">#REF!</definedName>
    <definedName name="数量_工事費" localSheetId="1">助成経費の計画!$F$34:$F$43</definedName>
    <definedName name="数量_工事費" localSheetId="4">'助成経費の計画 (記入例)'!$F$34:$F$43</definedName>
    <definedName name="数量_工事費">#REF!</definedName>
    <definedName name="数量_広告費" localSheetId="3">#REF!</definedName>
    <definedName name="数量_広告費" localSheetId="6">#REF!</definedName>
    <definedName name="数量_広告費" localSheetId="2">#REF!</definedName>
    <definedName name="数量_広告費" localSheetId="5">#REF!</definedName>
    <definedName name="数量_広告費" localSheetId="0">#REF!</definedName>
    <definedName name="数量_広告費" localSheetId="1">助成経費の計画!#REF!</definedName>
    <definedName name="数量_広告費" localSheetId="4">'助成経費の計画 (記入例)'!#REF!</definedName>
    <definedName name="数量_広告費">#REF!</definedName>
    <definedName name="数量_購入費" localSheetId="3">#REF!</definedName>
    <definedName name="数量_購入費" localSheetId="6">#REF!</definedName>
    <definedName name="数量_購入費" localSheetId="2">#REF!</definedName>
    <definedName name="数量_購入費" localSheetId="5">#REF!</definedName>
    <definedName name="数量_購入費" localSheetId="0">#REF!</definedName>
    <definedName name="数量_購入費" localSheetId="1">助成経費の計画!$G$9:$G$18</definedName>
    <definedName name="数量_購入費" localSheetId="4">'助成経費の計画 (記入例)'!$G$9:$G$18</definedName>
    <definedName name="数量_購入費">#REF!</definedName>
    <definedName name="数量_調査費" localSheetId="3">#REF!</definedName>
    <definedName name="数量_調査費" localSheetId="6">#REF!</definedName>
    <definedName name="数量_調査費" localSheetId="2">#REF!</definedName>
    <definedName name="数量_調査費" localSheetId="5">#REF!</definedName>
    <definedName name="数量_調査費" localSheetId="0">#REF!</definedName>
    <definedName name="数量_調査費" localSheetId="1">助成経費の計画!#REF!</definedName>
    <definedName name="数量_調査費" localSheetId="4">'助成経費の計画 (記入例)'!#REF!</definedName>
    <definedName name="数量_調査費">#REF!</definedName>
    <definedName name="製造業その他" localSheetId="3">#REF!</definedName>
    <definedName name="製造業その他" localSheetId="6">#REF!</definedName>
    <definedName name="製造業その他" localSheetId="2">#REF!</definedName>
    <definedName name="製造業その他" localSheetId="5">#REF!</definedName>
    <definedName name="製造業その他" localSheetId="0">#REF!</definedName>
    <definedName name="製造業その他" localSheetId="1">#REF!</definedName>
    <definedName name="製造業その他" localSheetId="4">#REF!</definedName>
    <definedName name="製造業その他">#REF!</definedName>
    <definedName name="対象経費_システム費" localSheetId="3">#REF!</definedName>
    <definedName name="対象経費_システム費" localSheetId="6">#REF!</definedName>
    <definedName name="対象経費_システム費" localSheetId="2">#REF!</definedName>
    <definedName name="対象経費_システム費" localSheetId="5">#REF!</definedName>
    <definedName name="対象経費_システム費" localSheetId="0">#REF!</definedName>
    <definedName name="対象経費_システム費" localSheetId="1">助成経費の計画!#REF!</definedName>
    <definedName name="対象経費_システム費" localSheetId="4">'助成経費の計画 (記入例)'!#REF!</definedName>
    <definedName name="対象経費_システム費">#REF!</definedName>
    <definedName name="対象経費_工事費" localSheetId="3">#REF!</definedName>
    <definedName name="対象経費_工事費" localSheetId="6">#REF!</definedName>
    <definedName name="対象経費_工事費" localSheetId="2">#REF!</definedName>
    <definedName name="対象経費_工事費" localSheetId="5">#REF!</definedName>
    <definedName name="対象経費_工事費" localSheetId="0">#REF!</definedName>
    <definedName name="対象経費_工事費" localSheetId="1">助成経費の計画!$H$34:$H$43</definedName>
    <definedName name="対象経費_工事費" localSheetId="4">'助成経費の計画 (記入例)'!$H$34:$H$43</definedName>
    <definedName name="対象経費_工事費">#REF!</definedName>
    <definedName name="対象経費_広告費" localSheetId="3">#REF!</definedName>
    <definedName name="対象経費_広告費" localSheetId="6">#REF!</definedName>
    <definedName name="対象経費_広告費" localSheetId="2">#REF!</definedName>
    <definedName name="対象経費_広告費" localSheetId="5">#REF!</definedName>
    <definedName name="対象経費_広告費" localSheetId="0">#REF!</definedName>
    <definedName name="対象経費_広告費" localSheetId="1">助成経費の計画!#REF!</definedName>
    <definedName name="対象経費_広告費" localSheetId="4">'助成経費の計画 (記入例)'!#REF!</definedName>
    <definedName name="対象経費_広告費">#REF!</definedName>
    <definedName name="対象経費_購入費" localSheetId="3">#REF!</definedName>
    <definedName name="対象経費_購入費" localSheetId="6">#REF!</definedName>
    <definedName name="対象経費_購入費" localSheetId="2">#REF!</definedName>
    <definedName name="対象経費_購入費" localSheetId="5">#REF!</definedName>
    <definedName name="対象経費_購入費" localSheetId="0">#REF!</definedName>
    <definedName name="対象経費_購入費" localSheetId="1">助成経費の計画!$H$9:$H$18</definedName>
    <definedName name="対象経費_購入費" localSheetId="4">'助成経費の計画 (記入例)'!$H$9:$H$18</definedName>
    <definedName name="対象経費_購入費">#REF!</definedName>
    <definedName name="対象経費_調査費" localSheetId="3">#REF!</definedName>
    <definedName name="対象経費_調査費" localSheetId="6">#REF!</definedName>
    <definedName name="対象経費_調査費" localSheetId="2">#REF!</definedName>
    <definedName name="対象経費_調査費" localSheetId="5">#REF!</definedName>
    <definedName name="対象経費_調査費" localSheetId="0">#REF!</definedName>
    <definedName name="対象経費_調査費" localSheetId="1">助成経費の計画!#REF!</definedName>
    <definedName name="対象経費_調査費" localSheetId="4">'助成経費の計画 (記入例)'!#REF!</definedName>
    <definedName name="対象経費_調査費">#REF!</definedName>
    <definedName name="単価__税抜" localSheetId="3">#REF!</definedName>
    <definedName name="単価__税抜" localSheetId="6">#REF!</definedName>
    <definedName name="単価__税抜" localSheetId="2">#REF!</definedName>
    <definedName name="単価__税抜" localSheetId="5">#REF!</definedName>
    <definedName name="単価__税抜" localSheetId="0">#REF!</definedName>
    <definedName name="単価__税抜" localSheetId="1">助成経費の計画!$F$9:$F$18</definedName>
    <definedName name="単価__税抜" localSheetId="4">'助成経費の計画 (記入例)'!$F$9:$F$18</definedName>
    <definedName name="単価__税抜">#REF!</definedName>
    <definedName name="単価税抜_システム費" localSheetId="3">#REF!</definedName>
    <definedName name="単価税抜_システム費" localSheetId="6">#REF!</definedName>
    <definedName name="単価税抜_システム費" localSheetId="2">#REF!</definedName>
    <definedName name="単価税抜_システム費" localSheetId="5">#REF!</definedName>
    <definedName name="単価税抜_システム費" localSheetId="0">#REF!</definedName>
    <definedName name="単価税抜_システム費" localSheetId="1">助成経費の計画!#REF!</definedName>
    <definedName name="単価税抜_システム費" localSheetId="4">'助成経費の計画 (記入例)'!#REF!</definedName>
    <definedName name="単価税抜_システム費">#REF!</definedName>
    <definedName name="単価税抜_工事費" localSheetId="3">#REF!</definedName>
    <definedName name="単価税抜_工事費" localSheetId="6">#REF!</definedName>
    <definedName name="単価税抜_工事費" localSheetId="2">#REF!</definedName>
    <definedName name="単価税抜_工事費" localSheetId="5">#REF!</definedName>
    <definedName name="単価税抜_工事費" localSheetId="0">#REF!</definedName>
    <definedName name="単価税抜_工事費" localSheetId="1">助成経費の計画!$E$34:$E$43</definedName>
    <definedName name="単価税抜_工事費" localSheetId="4">'助成経費の計画 (記入例)'!$E$34:$E$43</definedName>
    <definedName name="単価税抜_工事費">#REF!</definedName>
    <definedName name="単価税抜_広告費" localSheetId="3">#REF!</definedName>
    <definedName name="単価税抜_広告費" localSheetId="6">#REF!</definedName>
    <definedName name="単価税抜_広告費" localSheetId="2">#REF!</definedName>
    <definedName name="単価税抜_広告費" localSheetId="5">#REF!</definedName>
    <definedName name="単価税抜_広告費" localSheetId="0">#REF!</definedName>
    <definedName name="単価税抜_広告費" localSheetId="1">助成経費の計画!#REF!</definedName>
    <definedName name="単価税抜_広告費" localSheetId="4">'助成経費の計画 (記入例)'!#REF!</definedName>
    <definedName name="単価税抜_広告費">#REF!</definedName>
    <definedName name="単価税抜_購入費" localSheetId="3">#REF!</definedName>
    <definedName name="単価税抜_購入費" localSheetId="6">#REF!</definedName>
    <definedName name="単価税抜_購入費" localSheetId="2">#REF!</definedName>
    <definedName name="単価税抜_購入費" localSheetId="5">#REF!</definedName>
    <definedName name="単価税抜_購入費" localSheetId="0">#REF!</definedName>
    <definedName name="単価税抜_購入費" localSheetId="1">助成経費の計画!$F$9:$F$18</definedName>
    <definedName name="単価税抜_購入費" localSheetId="4">'助成経費の計画 (記入例)'!$F$9:$F$18</definedName>
    <definedName name="単価税抜_購入費">#REF!</definedName>
    <definedName name="単価税抜_調査費" localSheetId="3">#REF!</definedName>
    <definedName name="単価税抜_調査費" localSheetId="6">#REF!</definedName>
    <definedName name="単価税抜_調査費" localSheetId="2">#REF!</definedName>
    <definedName name="単価税抜_調査費" localSheetId="5">#REF!</definedName>
    <definedName name="単価税抜_調査費" localSheetId="0">#REF!</definedName>
    <definedName name="単価税抜_調査費" localSheetId="1">助成経費の計画!#REF!</definedName>
    <definedName name="単価税抜_調査費" localSheetId="4">'助成経費の計画 (記入例)'!#REF!</definedName>
    <definedName name="単価税抜_調査費">#REF!</definedName>
    <definedName name="調査費記載例" localSheetId="3">#REF!</definedName>
    <definedName name="調査費記載例" localSheetId="6">#REF!</definedName>
    <definedName name="調査費記載例" localSheetId="2">#REF!</definedName>
    <definedName name="調査費記載例" localSheetId="5">#REF!</definedName>
    <definedName name="調査費記載例" localSheetId="0">#REF!</definedName>
    <definedName name="調査費記載例" localSheetId="1">#REF!</definedName>
    <definedName name="調査費記載例" localSheetId="4">#REF!</definedName>
    <definedName name="調査費記載例">#REF!</definedName>
  </definedNames>
  <calcPr calcId="162913"/>
</workbook>
</file>

<file path=xl/calcChain.xml><?xml version="1.0" encoding="utf-8"?>
<calcChain xmlns="http://schemas.openxmlformats.org/spreadsheetml/2006/main">
  <c r="H25" i="149" l="1"/>
  <c r="D3" i="155" l="1"/>
  <c r="D2" i="155"/>
  <c r="D3" i="154" l="1"/>
  <c r="D2" i="154"/>
  <c r="H11" i="146" l="1"/>
  <c r="C3" i="147" l="1"/>
  <c r="C2" i="147"/>
  <c r="H11" i="149"/>
  <c r="H12" i="149"/>
  <c r="C3" i="150"/>
  <c r="C2" i="150"/>
  <c r="I12" i="150"/>
  <c r="E12" i="150"/>
  <c r="I44" i="149"/>
  <c r="J44" i="149" s="1"/>
  <c r="H44" i="149"/>
  <c r="C11" i="150" s="1"/>
  <c r="I43" i="149"/>
  <c r="J43" i="149" s="1"/>
  <c r="I42" i="149"/>
  <c r="J42" i="149" s="1"/>
  <c r="I41" i="149"/>
  <c r="J41" i="149" s="1"/>
  <c r="I40" i="149"/>
  <c r="J40" i="149" s="1"/>
  <c r="I39" i="149"/>
  <c r="J39" i="149" s="1"/>
  <c r="I38" i="149"/>
  <c r="J38" i="149" s="1"/>
  <c r="I37" i="149"/>
  <c r="J37" i="149" s="1"/>
  <c r="J36" i="149"/>
  <c r="I36" i="149"/>
  <c r="I35" i="149"/>
  <c r="J35" i="149" s="1"/>
  <c r="I34" i="149"/>
  <c r="J34" i="149" s="1"/>
  <c r="I31" i="149"/>
  <c r="J31" i="149" s="1"/>
  <c r="I30" i="149"/>
  <c r="H30" i="149"/>
  <c r="J30" i="149" s="1"/>
  <c r="I29" i="149"/>
  <c r="H29" i="149"/>
  <c r="I28" i="149"/>
  <c r="H28" i="149"/>
  <c r="I27" i="149"/>
  <c r="H27" i="149"/>
  <c r="I26" i="149"/>
  <c r="H26" i="149"/>
  <c r="I25" i="149"/>
  <c r="I24" i="149"/>
  <c r="H24" i="149"/>
  <c r="I23" i="149"/>
  <c r="H23" i="149"/>
  <c r="I22" i="149"/>
  <c r="J22" i="149" s="1"/>
  <c r="I21" i="149"/>
  <c r="H21" i="149"/>
  <c r="I19" i="149"/>
  <c r="J19" i="149" s="1"/>
  <c r="I18" i="149"/>
  <c r="H18" i="149"/>
  <c r="I17" i="149"/>
  <c r="H17" i="149"/>
  <c r="I16" i="149"/>
  <c r="H16" i="149"/>
  <c r="I15" i="149"/>
  <c r="H15" i="149"/>
  <c r="I14" i="149"/>
  <c r="H14" i="149"/>
  <c r="I13" i="149"/>
  <c r="J13" i="149" s="1"/>
  <c r="H13" i="149"/>
  <c r="I12" i="149"/>
  <c r="J12" i="149" s="1"/>
  <c r="I11" i="149"/>
  <c r="I10" i="149"/>
  <c r="H10" i="149"/>
  <c r="I9" i="149"/>
  <c r="H9" i="149"/>
  <c r="D11" i="150" l="1"/>
  <c r="F11" i="150" s="1"/>
  <c r="J16" i="149"/>
  <c r="J25" i="149"/>
  <c r="J29" i="149"/>
  <c r="J21" i="149"/>
  <c r="J28" i="149"/>
  <c r="J10" i="149"/>
  <c r="J27" i="149"/>
  <c r="J17" i="149"/>
  <c r="J23" i="149"/>
  <c r="J14" i="149"/>
  <c r="H31" i="149"/>
  <c r="H19" i="149"/>
  <c r="J9" i="149"/>
  <c r="J24" i="149"/>
  <c r="J11" i="149"/>
  <c r="J18" i="149"/>
  <c r="J26" i="149"/>
  <c r="J15" i="149"/>
  <c r="I12" i="147"/>
  <c r="I44" i="146"/>
  <c r="J44" i="146" s="1"/>
  <c r="H44" i="146"/>
  <c r="C11" i="147" s="1"/>
  <c r="D11" i="147" s="1"/>
  <c r="F11" i="147" s="1"/>
  <c r="I43" i="146"/>
  <c r="J43" i="146" s="1"/>
  <c r="I42" i="146"/>
  <c r="J42" i="146" s="1"/>
  <c r="I41" i="146"/>
  <c r="J41" i="146" s="1"/>
  <c r="J40" i="146"/>
  <c r="I40" i="146"/>
  <c r="I39" i="146"/>
  <c r="J39" i="146" s="1"/>
  <c r="I38" i="146"/>
  <c r="J38" i="146" s="1"/>
  <c r="I37" i="146"/>
  <c r="J37" i="146" s="1"/>
  <c r="J36" i="146"/>
  <c r="I36" i="146"/>
  <c r="I35" i="146"/>
  <c r="J35" i="146" s="1"/>
  <c r="I34" i="146"/>
  <c r="J34" i="146" s="1"/>
  <c r="I31" i="146"/>
  <c r="J31" i="146" s="1"/>
  <c r="I30" i="146"/>
  <c r="H30" i="146"/>
  <c r="J30" i="146" s="1"/>
  <c r="I29" i="146"/>
  <c r="H29" i="146"/>
  <c r="I28" i="146"/>
  <c r="H28" i="146"/>
  <c r="I27" i="146"/>
  <c r="H27" i="146"/>
  <c r="I26" i="146"/>
  <c r="H26" i="146"/>
  <c r="I25" i="146"/>
  <c r="H25" i="146"/>
  <c r="I24" i="146"/>
  <c r="H24" i="146"/>
  <c r="I23" i="146"/>
  <c r="J23" i="146" s="1"/>
  <c r="H23" i="146"/>
  <c r="I22" i="146"/>
  <c r="J22" i="146" s="1"/>
  <c r="H22" i="146"/>
  <c r="I21" i="146"/>
  <c r="H21" i="146"/>
  <c r="I19" i="146"/>
  <c r="J19" i="146" s="1"/>
  <c r="I18" i="146"/>
  <c r="H18" i="146"/>
  <c r="I17" i="146"/>
  <c r="H17" i="146"/>
  <c r="I16" i="146"/>
  <c r="H16" i="146"/>
  <c r="I15" i="146"/>
  <c r="H15" i="146"/>
  <c r="I14" i="146"/>
  <c r="J14" i="146" s="1"/>
  <c r="H14" i="146"/>
  <c r="I13" i="146"/>
  <c r="J13" i="146" s="1"/>
  <c r="H13" i="146"/>
  <c r="I12" i="146"/>
  <c r="J12" i="146" s="1"/>
  <c r="H12" i="146"/>
  <c r="I11" i="146"/>
  <c r="J10" i="146"/>
  <c r="I10" i="146"/>
  <c r="H10" i="146"/>
  <c r="I9" i="146"/>
  <c r="H9" i="146"/>
  <c r="J21" i="146" l="1"/>
  <c r="H19" i="146"/>
  <c r="H32" i="149"/>
  <c r="J15" i="146"/>
  <c r="J24" i="146"/>
  <c r="J28" i="146"/>
  <c r="J25" i="146"/>
  <c r="J29" i="146"/>
  <c r="J16" i="146"/>
  <c r="J11" i="146"/>
  <c r="J9" i="146"/>
  <c r="J17" i="146"/>
  <c r="J26" i="146"/>
  <c r="J18" i="146"/>
  <c r="H31" i="146"/>
  <c r="J27" i="146"/>
  <c r="H32" i="146" l="1"/>
  <c r="C10" i="147" s="1"/>
  <c r="D10" i="147" s="1"/>
  <c r="F10" i="147" s="1"/>
  <c r="C10" i="150"/>
  <c r="D10" i="150" l="1"/>
  <c r="C12" i="150"/>
  <c r="C12" i="147"/>
  <c r="F10" i="150" l="1"/>
  <c r="F12" i="150" s="1"/>
  <c r="D12" i="150"/>
  <c r="D12" i="147"/>
  <c r="F12" i="147" l="1"/>
</calcChain>
</file>

<file path=xl/sharedStrings.xml><?xml version="1.0" encoding="utf-8"?>
<sst xmlns="http://schemas.openxmlformats.org/spreadsheetml/2006/main" count="259" uniqueCount="125">
  <si>
    <t>数量</t>
    <rPh sb="0" eb="2">
      <t>スウリョウ</t>
    </rPh>
    <phoneticPr fontId="2"/>
  </si>
  <si>
    <t>厨房機器等購入費</t>
    <rPh sb="0" eb="5">
      <t>チュウボウキキトウ</t>
    </rPh>
    <rPh sb="5" eb="8">
      <t>コウニュウヒ</t>
    </rPh>
    <phoneticPr fontId="2"/>
  </si>
  <si>
    <t>厨房等工事費</t>
    <rPh sb="0" eb="3">
      <t>チュウボウトウ</t>
    </rPh>
    <rPh sb="3" eb="6">
      <t>コウジヒ</t>
    </rPh>
    <phoneticPr fontId="2"/>
  </si>
  <si>
    <t>経費項目</t>
    <rPh sb="0" eb="2">
      <t>ケイヒ</t>
    </rPh>
    <rPh sb="2" eb="4">
      <t>コウモク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</si>
  <si>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</si>
  <si>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</si>
  <si>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厨房機器等購入費</t>
    <rPh sb="0" eb="8">
      <t>チュウボウキキトウコウニュウヒ</t>
    </rPh>
    <phoneticPr fontId="2"/>
  </si>
  <si>
    <t>経費</t>
    <rPh sb="0" eb="2">
      <t>ケイヒ</t>
    </rPh>
    <phoneticPr fontId="2"/>
  </si>
  <si>
    <t>厨房等工事費</t>
    <rPh sb="0" eb="6">
      <t>チュウボウトウコウジヒ</t>
    </rPh>
    <phoneticPr fontId="2"/>
  </si>
  <si>
    <t>代表者名</t>
    <rPh sb="0" eb="4">
      <t>ダイヒョウシャメイ</t>
    </rPh>
    <phoneticPr fontId="2"/>
  </si>
  <si>
    <t>会社名（屋号）</t>
    <rPh sb="0" eb="3">
      <t>カイシャメイ</t>
    </rPh>
    <rPh sb="4" eb="6">
      <t>ヤゴウ</t>
    </rPh>
    <phoneticPr fontId="2"/>
  </si>
  <si>
    <t>経費
番号</t>
    <rPh sb="0" eb="2">
      <t>ケイヒ</t>
    </rPh>
    <rPh sb="3" eb="5">
      <t>バンゴウ</t>
    </rPh>
    <phoneticPr fontId="2"/>
  </si>
  <si>
    <t>申請額の可否</t>
    <rPh sb="0" eb="3">
      <t>シンセイガク</t>
    </rPh>
    <rPh sb="4" eb="6">
      <t>カヒ</t>
    </rPh>
    <phoneticPr fontId="2"/>
  </si>
  <si>
    <t>金額（税抜）</t>
    <rPh sb="0" eb="2">
      <t>キンガク</t>
    </rPh>
    <rPh sb="3" eb="5">
      <t>ゼイヌキ</t>
    </rPh>
    <phoneticPr fontId="2"/>
  </si>
  <si>
    <t>1　助成経費の計画</t>
    <rPh sb="2" eb="6">
      <t>ジョセイケイヒ</t>
    </rPh>
    <rPh sb="7" eb="9">
      <t>ケイカク</t>
    </rPh>
    <phoneticPr fontId="2"/>
  </si>
  <si>
    <t>2　資金計画</t>
    <rPh sb="2" eb="4">
      <t>シキン</t>
    </rPh>
    <rPh sb="4" eb="6">
      <t>ケイカク</t>
    </rPh>
    <phoneticPr fontId="2"/>
  </si>
  <si>
    <t>内容</t>
    <rPh sb="0" eb="2">
      <t>ナイヨウ</t>
    </rPh>
    <phoneticPr fontId="2"/>
  </si>
  <si>
    <t>内容</t>
    <phoneticPr fontId="2"/>
  </si>
  <si>
    <t>単価（税抜）</t>
    <rPh sb="0" eb="2">
      <t>タンカ</t>
    </rPh>
    <rPh sb="3" eb="5">
      <t>ゼイヌキ</t>
    </rPh>
    <phoneticPr fontId="2"/>
  </si>
  <si>
    <t>導入店舗</t>
    <rPh sb="0" eb="2">
      <t>ドウニュウ</t>
    </rPh>
    <rPh sb="2" eb="4">
      <t>テンポ</t>
    </rPh>
    <phoneticPr fontId="2"/>
  </si>
  <si>
    <t>≧</t>
    <phoneticPr fontId="2"/>
  </si>
  <si>
    <t>助成金交付申請額</t>
    <rPh sb="0" eb="3">
      <t>ジョセイキン</t>
    </rPh>
    <rPh sb="3" eb="5">
      <t>コウフ</t>
    </rPh>
    <rPh sb="5" eb="8">
      <t>シンセイガク</t>
    </rPh>
    <phoneticPr fontId="2"/>
  </si>
  <si>
    <t>単価（税抜）
×数量</t>
    <rPh sb="0" eb="2">
      <t>タンカ</t>
    </rPh>
    <rPh sb="3" eb="5">
      <t>ゼイヌキ</t>
    </rPh>
    <rPh sb="8" eb="10">
      <t>スウリョウ</t>
    </rPh>
    <phoneticPr fontId="2"/>
  </si>
  <si>
    <t>千円未満切捨て</t>
    <rPh sb="0" eb="4">
      <t>センエンミマン</t>
    </rPh>
    <rPh sb="4" eb="6">
      <t>キリス</t>
    </rPh>
    <phoneticPr fontId="2"/>
  </si>
  <si>
    <t>厨房等工事費計</t>
    <rPh sb="0" eb="3">
      <t>チュウボウトウ</t>
    </rPh>
    <rPh sb="3" eb="6">
      <t>コウジヒ</t>
    </rPh>
    <rPh sb="6" eb="7">
      <t>ケイ</t>
    </rPh>
    <phoneticPr fontId="2"/>
  </si>
  <si>
    <t>購入費</t>
    <rPh sb="0" eb="3">
      <t>コウニュウヒ</t>
    </rPh>
    <phoneticPr fontId="2"/>
  </si>
  <si>
    <t>リース・レンタル費</t>
    <rPh sb="8" eb="9">
      <t>ヒ</t>
    </rPh>
    <phoneticPr fontId="2"/>
  </si>
  <si>
    <t>月数</t>
    <rPh sb="0" eb="2">
      <t>ツキスウ</t>
    </rPh>
    <phoneticPr fontId="2"/>
  </si>
  <si>
    <t>単価（税抜）
×月数</t>
    <rPh sb="0" eb="2">
      <t>タンカ</t>
    </rPh>
    <rPh sb="3" eb="5">
      <t>ゼイヌキ</t>
    </rPh>
    <rPh sb="8" eb="10">
      <t>ツキスウ</t>
    </rPh>
    <phoneticPr fontId="2"/>
  </si>
  <si>
    <t>厨房機器等購入費（購入費）計</t>
    <rPh sb="0" eb="4">
      <t>チュウボウキキ</t>
    </rPh>
    <rPh sb="4" eb="5">
      <t>トウ</t>
    </rPh>
    <rPh sb="5" eb="8">
      <t>コウニュウヒ</t>
    </rPh>
    <rPh sb="9" eb="12">
      <t>コウニュウヒ</t>
    </rPh>
    <rPh sb="13" eb="14">
      <t>ケイ</t>
    </rPh>
    <phoneticPr fontId="2"/>
  </si>
  <si>
    <t>厨房機器等購入費（リース・レンタル費）計</t>
    <rPh sb="0" eb="2">
      <t>チュウボウ</t>
    </rPh>
    <rPh sb="2" eb="4">
      <t>キキ</t>
    </rPh>
    <rPh sb="4" eb="5">
      <t>トウ</t>
    </rPh>
    <rPh sb="5" eb="8">
      <t>コウニュウヒ</t>
    </rPh>
    <rPh sb="17" eb="18">
      <t>ヒ</t>
    </rPh>
    <rPh sb="19" eb="20">
      <t>ケイ</t>
    </rPh>
    <phoneticPr fontId="2"/>
  </si>
  <si>
    <t>厨房機器等購入費（購入費＋リース・レンタル費）計</t>
    <rPh sb="0" eb="2">
      <t>チュウボウ</t>
    </rPh>
    <rPh sb="2" eb="4">
      <t>キキ</t>
    </rPh>
    <rPh sb="4" eb="5">
      <t>トウ</t>
    </rPh>
    <rPh sb="5" eb="8">
      <t>コウニュウヒ</t>
    </rPh>
    <rPh sb="9" eb="12">
      <t>コウニュウヒ</t>
    </rPh>
    <rPh sb="21" eb="22">
      <t>ヒ</t>
    </rPh>
    <rPh sb="23" eb="24">
      <t>ケイ</t>
    </rPh>
    <phoneticPr fontId="2"/>
  </si>
  <si>
    <t>助成対象経費</t>
    <rPh sb="0" eb="6">
      <t>ジョセイタイショウケイヒ</t>
    </rPh>
    <phoneticPr fontId="2"/>
  </si>
  <si>
    <t>A</t>
    <phoneticPr fontId="2"/>
  </si>
  <si>
    <t>B</t>
    <phoneticPr fontId="2"/>
  </si>
  <si>
    <t>乗じた額</t>
    <phoneticPr fontId="2"/>
  </si>
  <si>
    <t>Bに助成率2/3を</t>
  </si>
  <si>
    <t>C</t>
    <phoneticPr fontId="2"/>
  </si>
  <si>
    <t>（いずれか小さい額）</t>
    <rPh sb="5" eb="6">
      <t>チイ</t>
    </rPh>
    <rPh sb="8" eb="9">
      <t>ガク</t>
    </rPh>
    <phoneticPr fontId="2"/>
  </si>
  <si>
    <t>様式第１号（第5条関係）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</si>
  <si>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又は経費上限</t>
    <rPh sb="0" eb="1">
      <t>マタ</t>
    </rPh>
    <rPh sb="2" eb="6">
      <t>ケイヒジョウゲン</t>
    </rPh>
    <phoneticPr fontId="2"/>
  </si>
  <si>
    <t>申請可</t>
    <rPh sb="0" eb="3">
      <t>シンセイカ</t>
    </rPh>
    <phoneticPr fontId="2"/>
  </si>
  <si>
    <t>申請不可</t>
    <rPh sb="0" eb="4">
      <t>シンセイフカ</t>
    </rPh>
    <phoneticPr fontId="2"/>
  </si>
  <si>
    <t>助成対象とする経費の内容、導入店舗、予定金額（税抜）を入力してください。</t>
    <rPh sb="0" eb="2">
      <t>ジョセイ</t>
    </rPh>
    <rPh sb="2" eb="4">
      <t>タイショウ</t>
    </rPh>
    <rPh sb="7" eb="9">
      <t>ケイヒ</t>
    </rPh>
    <rPh sb="10" eb="12">
      <t>ナイヨウ</t>
    </rPh>
    <rPh sb="13" eb="17">
      <t>ドウニュウテンポ</t>
    </rPh>
    <rPh sb="18" eb="20">
      <t>ヨテイ</t>
    </rPh>
    <rPh sb="20" eb="22">
      <t>キンガク</t>
    </rPh>
    <rPh sb="23" eb="24">
      <t>ゼイ</t>
    </rPh>
    <rPh sb="24" eb="25">
      <t>ヌ</t>
    </rPh>
    <rPh sb="27" eb="29">
      <t>ニュウリョク</t>
    </rPh>
    <phoneticPr fontId="2"/>
  </si>
  <si>
    <t>１助成経費の計画より転記</t>
    <rPh sb="1" eb="5">
      <t>ジョセイケイヒ</t>
    </rPh>
    <rPh sb="10" eb="12">
      <t>テンキ</t>
    </rPh>
    <phoneticPr fontId="2"/>
  </si>
  <si>
    <t>実　施　計　画（厨房機器等改修コース）</t>
    <rPh sb="0" eb="1">
      <t>ミ</t>
    </rPh>
    <rPh sb="2" eb="3">
      <t>シ</t>
    </rPh>
    <rPh sb="4" eb="5">
      <t>ケイ</t>
    </rPh>
    <rPh sb="6" eb="7">
      <t>ガ</t>
    </rPh>
    <rPh sb="8" eb="15">
      <t>チュウボウキキトウカイシュウ</t>
    </rPh>
    <phoneticPr fontId="2"/>
  </si>
  <si>
    <t>株式会社○○○○</t>
    <rPh sb="0" eb="4">
      <t>カブシキガイシャ</t>
    </rPh>
    <phoneticPr fontId="2"/>
  </si>
  <si>
    <t>公社　太郎</t>
    <rPh sb="0" eb="2">
      <t>コウシャ</t>
    </rPh>
    <rPh sb="3" eb="5">
      <t>タロウ</t>
    </rPh>
    <phoneticPr fontId="2"/>
  </si>
  <si>
    <t>業務用エアコン</t>
    <rPh sb="0" eb="3">
      <t>ギョウムヨウ</t>
    </rPh>
    <phoneticPr fontId="2"/>
  </si>
  <si>
    <t>新宿本店</t>
    <rPh sb="0" eb="4">
      <t>シンジュクホンテン</t>
    </rPh>
    <phoneticPr fontId="2"/>
  </si>
  <si>
    <t>業務用冷凍庫リース（月額費）</t>
    <rPh sb="0" eb="3">
      <t>ギョウムヨウ</t>
    </rPh>
    <rPh sb="3" eb="6">
      <t>レイトウコ</t>
    </rPh>
    <rPh sb="10" eb="12">
      <t>ゲツガク</t>
    </rPh>
    <rPh sb="12" eb="13">
      <t>ヒ</t>
    </rPh>
    <phoneticPr fontId="2"/>
  </si>
  <si>
    <t>新宿本店・秋葉原店</t>
    <rPh sb="0" eb="4">
      <t>シンジュクホンテン</t>
    </rPh>
    <rPh sb="5" eb="9">
      <t>アキハバラテン</t>
    </rPh>
    <phoneticPr fontId="2"/>
  </si>
  <si>
    <t>業務用エアコン設置工事（2台）</t>
    <rPh sb="0" eb="3">
      <t>ギョウムヨウ</t>
    </rPh>
    <rPh sb="7" eb="11">
      <t>セッチコウジ</t>
    </rPh>
    <phoneticPr fontId="2"/>
  </si>
  <si>
    <t>業務用オーブン（設置工事込み）</t>
    <rPh sb="0" eb="2">
      <t>ギョウム</t>
    </rPh>
    <rPh sb="2" eb="3">
      <t>ヨウ</t>
    </rPh>
    <rPh sb="8" eb="10">
      <t>セッチ</t>
    </rPh>
    <phoneticPr fontId="2"/>
  </si>
  <si>
    <t>コールドテーブル</t>
    <phoneticPr fontId="2"/>
  </si>
  <si>
    <t>渋谷店</t>
    <rPh sb="0" eb="3">
      <t>シブヤテン</t>
    </rPh>
    <phoneticPr fontId="2"/>
  </si>
  <si>
    <t>秋葉原店</t>
    <rPh sb="0" eb="4">
      <t>アキハバラテン</t>
    </rPh>
    <phoneticPr fontId="2"/>
  </si>
  <si>
    <t>助成金申請チェックリスト</t>
  </si>
  <si>
    <t>※確認用のためご自由に使用ください。</t>
    <rPh sb="1" eb="3">
      <t>カクニン</t>
    </rPh>
    <rPh sb="3" eb="4">
      <t>ヨウ</t>
    </rPh>
    <rPh sb="8" eb="10">
      <t>ジユウ</t>
    </rPh>
    <rPh sb="11" eb="13">
      <t>シヨウ</t>
    </rPh>
    <phoneticPr fontId="24"/>
  </si>
  <si>
    <r>
      <rPr>
        <b/>
        <sz val="12"/>
        <color theme="0"/>
        <rFont val="ＭＳ Ｐゴシック"/>
        <family val="3"/>
        <charset val="128"/>
        <scheme val="minor"/>
      </rPr>
      <t>（法人事業者）</t>
    </r>
    <r>
      <rPr>
        <b/>
        <sz val="11"/>
        <color theme="0"/>
        <rFont val="ＭＳ Ｐゴシック"/>
        <family val="3"/>
        <charset val="128"/>
        <scheme val="minor"/>
      </rPr>
      <t>法人事業者の方は、こちらをご確認ください。</t>
    </r>
    <rPh sb="1" eb="3">
      <t>ホウジン</t>
    </rPh>
    <rPh sb="3" eb="6">
      <t>ジギョウシャ</t>
    </rPh>
    <rPh sb="7" eb="9">
      <t>ホウジン</t>
    </rPh>
    <rPh sb="9" eb="12">
      <t>ジギョウシャ</t>
    </rPh>
    <rPh sb="13" eb="14">
      <t>カタ</t>
    </rPh>
    <rPh sb="21" eb="23">
      <t>カクニン</t>
    </rPh>
    <phoneticPr fontId="24"/>
  </si>
  <si>
    <t>書類</t>
    <rPh sb="0" eb="2">
      <t>ショルイ</t>
    </rPh>
    <phoneticPr fontId="24"/>
  </si>
  <si>
    <t>入手方法</t>
    <rPh sb="0" eb="2">
      <t>ニュウシュ</t>
    </rPh>
    <rPh sb="2" eb="4">
      <t>ホウホウ</t>
    </rPh>
    <phoneticPr fontId="24"/>
  </si>
  <si>
    <t>確認事項</t>
    <rPh sb="0" eb="4">
      <t>カクニンジコウ</t>
    </rPh>
    <phoneticPr fontId="24"/>
  </si>
  <si>
    <t>電子申請フォーム添付書類</t>
    <rPh sb="0" eb="4">
      <t>デンシシンセイ</t>
    </rPh>
    <rPh sb="8" eb="10">
      <t>テンプ</t>
    </rPh>
    <rPh sb="10" eb="12">
      <t>ショルイ</t>
    </rPh>
    <phoneticPr fontId="24"/>
  </si>
  <si>
    <t>申請様式（実施計画）
（Ｅｘｃｅｌ）</t>
    <rPh sb="0" eb="2">
      <t>シンセイ</t>
    </rPh>
    <rPh sb="2" eb="4">
      <t>ヨウシキ</t>
    </rPh>
    <rPh sb="5" eb="7">
      <t>ジッシ</t>
    </rPh>
    <rPh sb="7" eb="9">
      <t>ケイカク</t>
    </rPh>
    <phoneticPr fontId="24"/>
  </si>
  <si>
    <t>本ファイル</t>
    <rPh sb="0" eb="1">
      <t>ホン</t>
    </rPh>
    <phoneticPr fontId="24"/>
  </si>
  <si>
    <t>申請様式中の「記入例」に沿って、申請する助成経費、助成金交付申請額、その他申請者情報を各シートにご入力ください。</t>
    <phoneticPr fontId="2"/>
  </si>
  <si>
    <t>食品関係営業許可書
【写し】</t>
    <rPh sb="0" eb="9">
      <t>ショクヒンカンケイエイギョウキョカショ</t>
    </rPh>
    <rPh sb="11" eb="12">
      <t>ウツ</t>
    </rPh>
    <phoneticPr fontId="24"/>
  </si>
  <si>
    <t>各自</t>
    <rPh sb="0" eb="2">
      <t>カクジ</t>
    </rPh>
    <phoneticPr fontId="24"/>
  </si>
  <si>
    <t>事前エントリー開始日時点で有効ですか</t>
    <rPh sb="0" eb="2">
      <t>ジゼン</t>
    </rPh>
    <rPh sb="7" eb="10">
      <t>カイシビ</t>
    </rPh>
    <rPh sb="10" eb="12">
      <t>ジテン</t>
    </rPh>
    <rPh sb="13" eb="15">
      <t>ユウコウ</t>
    </rPh>
    <phoneticPr fontId="2"/>
  </si>
  <si>
    <t>飲食店営業許可または喫茶店営業許可ですか</t>
    <rPh sb="3" eb="5">
      <t>エイギョウ</t>
    </rPh>
    <rPh sb="15" eb="17">
      <t>キョカ</t>
    </rPh>
    <phoneticPr fontId="2"/>
  </si>
  <si>
    <t>履歴事項全部証明書
【写し】</t>
    <rPh sb="0" eb="9">
      <t>リレキジコウゼンブショウメイショ</t>
    </rPh>
    <rPh sb="11" eb="12">
      <t>ウツ</t>
    </rPh>
    <phoneticPr fontId="2"/>
  </si>
  <si>
    <t>法務局</t>
    <rPh sb="0" eb="3">
      <t>ホウムキョク</t>
    </rPh>
    <phoneticPr fontId="2"/>
  </si>
  <si>
    <t>発行後３か月以内のものですか</t>
    <rPh sb="0" eb="3">
      <t>ハッコウゴ</t>
    </rPh>
    <rPh sb="5" eb="6">
      <t>ゲツ</t>
    </rPh>
    <rPh sb="6" eb="8">
      <t>イナイ</t>
    </rPh>
    <phoneticPr fontId="2"/>
  </si>
  <si>
    <t>本店又は支店の登記は東京都内にありますか</t>
    <rPh sb="0" eb="2">
      <t>ホンテン</t>
    </rPh>
    <rPh sb="2" eb="3">
      <t>マタ</t>
    </rPh>
    <rPh sb="4" eb="6">
      <t>シテン</t>
    </rPh>
    <rPh sb="7" eb="9">
      <t>トウキ</t>
    </rPh>
    <rPh sb="10" eb="14">
      <t>トウキョウトナイ</t>
    </rPh>
    <phoneticPr fontId="2"/>
  </si>
  <si>
    <t>事業税納税証明書
【写し】</t>
    <rPh sb="0" eb="3">
      <t>ジギョウゼイ</t>
    </rPh>
    <rPh sb="3" eb="5">
      <t>ノウゼイ</t>
    </rPh>
    <rPh sb="5" eb="8">
      <t>ショウメイショ</t>
    </rPh>
    <phoneticPr fontId="24"/>
  </si>
  <si>
    <t>都税事務所</t>
    <rPh sb="0" eb="5">
      <t>トゼイジムショ</t>
    </rPh>
    <phoneticPr fontId="24"/>
  </si>
  <si>
    <t>未納額は0円ですか</t>
    <phoneticPr fontId="24"/>
  </si>
  <si>
    <t>住民税納税証明書
【写し】</t>
    <rPh sb="0" eb="3">
      <t>ジュウミンゼイ</t>
    </rPh>
    <rPh sb="3" eb="5">
      <t>ノウゼイ</t>
    </rPh>
    <rPh sb="5" eb="8">
      <t>ショウメイショ</t>
    </rPh>
    <phoneticPr fontId="24"/>
  </si>
  <si>
    <t>都税事務所</t>
    <phoneticPr fontId="24"/>
  </si>
  <si>
    <t>決算書
【写し】</t>
    <rPh sb="0" eb="3">
      <t>ケッサンショ</t>
    </rPh>
    <rPh sb="5" eb="6">
      <t>ウツ</t>
    </rPh>
    <phoneticPr fontId="2"/>
  </si>
  <si>
    <t>税務署の収受印のある別表１又は電子申告の受信通知はありますか</t>
    <rPh sb="0" eb="3">
      <t>ゼイムショ</t>
    </rPh>
    <rPh sb="4" eb="7">
      <t>シュウジュイン</t>
    </rPh>
    <rPh sb="10" eb="12">
      <t>ベッピョウ</t>
    </rPh>
    <rPh sb="13" eb="14">
      <t>マタ</t>
    </rPh>
    <rPh sb="15" eb="19">
      <t>デンシシンコク</t>
    </rPh>
    <rPh sb="20" eb="24">
      <t>ジュシンツウチ</t>
    </rPh>
    <phoneticPr fontId="2"/>
  </si>
  <si>
    <t>申請金額根拠資料
（見積書・カタログ等）
【写し】</t>
    <rPh sb="0" eb="2">
      <t>シンセイ</t>
    </rPh>
    <rPh sb="2" eb="4">
      <t>キンガク</t>
    </rPh>
    <rPh sb="4" eb="6">
      <t>コンキョ</t>
    </rPh>
    <rPh sb="6" eb="8">
      <t>シリョウ</t>
    </rPh>
    <phoneticPr fontId="24"/>
  </si>
  <si>
    <t>各自取得</t>
    <rPh sb="0" eb="2">
      <t>カクジ</t>
    </rPh>
    <rPh sb="2" eb="4">
      <t>シュトク</t>
    </rPh>
    <phoneticPr fontId="24"/>
  </si>
  <si>
    <t>全て揃っていますか（一契約あたり税抜30万円以上の場合必要）</t>
    <phoneticPr fontId="24"/>
  </si>
  <si>
    <t>宛先（貴社名または導入店舗名）は正しく記載されていますか</t>
    <rPh sb="0" eb="2">
      <t>アテサキ</t>
    </rPh>
    <rPh sb="3" eb="6">
      <t>キシャメイ</t>
    </rPh>
    <rPh sb="9" eb="14">
      <t>ドウニュウテンポメイ</t>
    </rPh>
    <phoneticPr fontId="24"/>
  </si>
  <si>
    <r>
      <rPr>
        <b/>
        <sz val="12"/>
        <color theme="0"/>
        <rFont val="ＭＳ Ｐゴシック"/>
        <family val="3"/>
        <charset val="128"/>
        <scheme val="minor"/>
      </rPr>
      <t>（個人事業者）</t>
    </r>
    <r>
      <rPr>
        <b/>
        <sz val="11"/>
        <color theme="0"/>
        <rFont val="ＭＳ Ｐゴシック"/>
        <family val="3"/>
        <charset val="128"/>
        <scheme val="minor"/>
      </rPr>
      <t>個人事業者の方は、こちらをご確認ください。</t>
    </r>
    <rPh sb="1" eb="3">
      <t>コジン</t>
    </rPh>
    <rPh sb="3" eb="6">
      <t>ジギョウシャ</t>
    </rPh>
    <rPh sb="7" eb="9">
      <t>コジン</t>
    </rPh>
    <rPh sb="9" eb="12">
      <t>ジギョウシャ</t>
    </rPh>
    <rPh sb="13" eb="14">
      <t>カタ</t>
    </rPh>
    <rPh sb="21" eb="23">
      <t>カクニン</t>
    </rPh>
    <phoneticPr fontId="24"/>
  </si>
  <si>
    <t>（課税の方）
都税事務所</t>
    <rPh sb="1" eb="3">
      <t>カゼイ</t>
    </rPh>
    <rPh sb="4" eb="5">
      <t>カタ</t>
    </rPh>
    <rPh sb="7" eb="12">
      <t>トゼイジムショ</t>
    </rPh>
    <phoneticPr fontId="24"/>
  </si>
  <si>
    <t>未納額が0円ですか</t>
    <phoneticPr fontId="24"/>
  </si>
  <si>
    <t xml:space="preserve"> （非課税の方）
　所管税務署</t>
    <rPh sb="10" eb="12">
      <t>ショカン</t>
    </rPh>
    <rPh sb="12" eb="15">
      <t>ゼイムショ</t>
    </rPh>
    <phoneticPr fontId="24"/>
  </si>
  <si>
    <t>市区町村役所</t>
    <rPh sb="0" eb="4">
      <t>シクチョウソン</t>
    </rPh>
    <rPh sb="4" eb="6">
      <t>ヤクショ</t>
    </rPh>
    <phoneticPr fontId="24"/>
  </si>
  <si>
    <t>未納額が0円ですか</t>
  </si>
  <si>
    <t>所得税確定申告書
【写し】</t>
    <rPh sb="0" eb="8">
      <t>ショトクゼイカクテイシンコクショ</t>
    </rPh>
    <rPh sb="10" eb="11">
      <t>ウツ</t>
    </rPh>
    <phoneticPr fontId="2"/>
  </si>
  <si>
    <t>税務署の収受印又は電子申告の受信通知はありますか</t>
    <rPh sb="0" eb="3">
      <t>ゼイムショ</t>
    </rPh>
    <rPh sb="4" eb="7">
      <t>シュウジュイン</t>
    </rPh>
    <rPh sb="7" eb="8">
      <t>マタ</t>
    </rPh>
    <rPh sb="9" eb="13">
      <t>デンシシンコク</t>
    </rPh>
    <rPh sb="14" eb="18">
      <t>ジュシンツウチ</t>
    </rPh>
    <phoneticPr fontId="2"/>
  </si>
  <si>
    <t>各自取得</t>
    <rPh sb="0" eb="4">
      <t>カクジシュトク</t>
    </rPh>
    <phoneticPr fontId="24"/>
  </si>
  <si>
    <t>宛先（導入店舗名または代表者名）は正しく記載されていますか</t>
    <rPh sb="0" eb="2">
      <t>アテサキ</t>
    </rPh>
    <rPh sb="3" eb="7">
      <t>ドウニュウテンポ</t>
    </rPh>
    <rPh sb="7" eb="8">
      <t>メイ</t>
    </rPh>
    <rPh sb="11" eb="15">
      <t>ダイヒョウシャメイ</t>
    </rPh>
    <phoneticPr fontId="24"/>
  </si>
  <si>
    <t>３　その他、申請に必要な事項</t>
    <rPh sb="4" eb="5">
      <t>タ</t>
    </rPh>
    <rPh sb="6" eb="8">
      <t>シンセイ</t>
    </rPh>
    <rPh sb="9" eb="11">
      <t>ヒツヨウ</t>
    </rPh>
    <rPh sb="12" eb="14">
      <t>ジコウ</t>
    </rPh>
    <phoneticPr fontId="2"/>
  </si>
  <si>
    <t>店舗所在地</t>
    <rPh sb="0" eb="5">
      <t>テンポショザイチ</t>
    </rPh>
    <phoneticPr fontId="2"/>
  </si>
  <si>
    <t>〒</t>
    <phoneticPr fontId="2"/>
  </si>
  <si>
    <t>店舗名称
（屋号）</t>
    <rPh sb="0" eb="4">
      <t>テンポメイショウ</t>
    </rPh>
    <rPh sb="6" eb="8">
      <t>ヤゴウ</t>
    </rPh>
    <phoneticPr fontId="2"/>
  </si>
  <si>
    <t>〒</t>
  </si>
  <si>
    <t>○他の助成金の申請状況</t>
    <rPh sb="1" eb="2">
      <t>タ</t>
    </rPh>
    <rPh sb="3" eb="6">
      <t>ジョセイキン</t>
    </rPh>
    <rPh sb="7" eb="11">
      <t>シンセイジョウキョウ</t>
    </rPh>
    <phoneticPr fontId="2"/>
  </si>
  <si>
    <t>申請先</t>
    <rPh sb="0" eb="3">
      <t>シンセイサキ</t>
    </rPh>
    <phoneticPr fontId="2"/>
  </si>
  <si>
    <t>助成事業名</t>
    <rPh sb="0" eb="5">
      <t>ジョセイジギョウメイ</t>
    </rPh>
    <phoneticPr fontId="2"/>
  </si>
  <si>
    <t>経費の重複</t>
    <rPh sb="0" eb="2">
      <t>ケイヒ</t>
    </rPh>
    <rPh sb="3" eb="5">
      <t>ジュウフク</t>
    </rPh>
    <phoneticPr fontId="2"/>
  </si>
  <si>
    <t>○その他の店舗（電子申請フォームに入力した店舗以外で取組を実施する予定の店舗）</t>
    <rPh sb="3" eb="4">
      <t>タ</t>
    </rPh>
    <rPh sb="5" eb="7">
      <t>テンポ</t>
    </rPh>
    <rPh sb="8" eb="12">
      <t>デンシシンセイ</t>
    </rPh>
    <rPh sb="17" eb="19">
      <t>ニュウリョク</t>
    </rPh>
    <rPh sb="21" eb="23">
      <t>テンポ</t>
    </rPh>
    <rPh sb="23" eb="25">
      <t>イガイ</t>
    </rPh>
    <rPh sb="26" eb="28">
      <t>トリクミ</t>
    </rPh>
    <rPh sb="29" eb="31">
      <t>ジッシ</t>
    </rPh>
    <rPh sb="33" eb="35">
      <t>ヨテイ</t>
    </rPh>
    <rPh sb="36" eb="38">
      <t>テンポ</t>
    </rPh>
    <phoneticPr fontId="2"/>
  </si>
  <si>
    <t>「１　助成経費の計画」で記入した「導入店舗」に電子申請フォームに入力した店舗以外の店舗が含まれる場合は記入してください。</t>
    <rPh sb="3" eb="7">
      <t>ジョセイケイヒ</t>
    </rPh>
    <rPh sb="8" eb="10">
      <t>ケイカク</t>
    </rPh>
    <rPh sb="12" eb="14">
      <t>キニュウ</t>
    </rPh>
    <rPh sb="17" eb="19">
      <t>ドウニュウ</t>
    </rPh>
    <rPh sb="19" eb="21">
      <t>テンポ</t>
    </rPh>
    <rPh sb="23" eb="25">
      <t>デンシ</t>
    </rPh>
    <rPh sb="25" eb="27">
      <t>シンセイ</t>
    </rPh>
    <rPh sb="32" eb="34">
      <t>ニュウリョク</t>
    </rPh>
    <rPh sb="36" eb="38">
      <t>テンポ</t>
    </rPh>
    <rPh sb="38" eb="40">
      <t>イガイ</t>
    </rPh>
    <rPh sb="41" eb="43">
      <t>テンポ</t>
    </rPh>
    <rPh sb="44" eb="45">
      <t>フク</t>
    </rPh>
    <rPh sb="48" eb="50">
      <t>バアイ</t>
    </rPh>
    <rPh sb="51" eb="53">
      <t>キニュウ</t>
    </rPh>
    <phoneticPr fontId="2"/>
  </si>
  <si>
    <t>100-0000</t>
    <phoneticPr fontId="2"/>
  </si>
  <si>
    <t>居酒屋○○　秋葉原店</t>
    <rPh sb="0" eb="3">
      <t>イザカヤ</t>
    </rPh>
    <rPh sb="6" eb="10">
      <t>アキハバラテン</t>
    </rPh>
    <phoneticPr fontId="2"/>
  </si>
  <si>
    <t>東京都千代田区○○2-2-2　△△ビル2F</t>
    <rPh sb="0" eb="3">
      <t>トウキョウト</t>
    </rPh>
    <rPh sb="3" eb="7">
      <t>チヨダク</t>
    </rPh>
    <phoneticPr fontId="2"/>
  </si>
  <si>
    <t>居酒屋○○　渋谷店</t>
    <rPh sb="0" eb="3">
      <t>イザカヤ</t>
    </rPh>
    <rPh sb="6" eb="8">
      <t>シブヤ</t>
    </rPh>
    <rPh sb="8" eb="9">
      <t>テン</t>
    </rPh>
    <phoneticPr fontId="2"/>
  </si>
  <si>
    <t>東京都渋谷区○○3-3-3</t>
    <rPh sb="0" eb="3">
      <t>トウキョウト</t>
    </rPh>
    <rPh sb="3" eb="5">
      <t>シブヤ</t>
    </rPh>
    <rPh sb="5" eb="6">
      <t>ク</t>
    </rPh>
    <phoneticPr fontId="2"/>
  </si>
  <si>
    <t>この助成金以外に申請している・申請を予定している助成事業（国・都・公社等）を記入してください。</t>
    <rPh sb="2" eb="5">
      <t>ジョセイキン</t>
    </rPh>
    <rPh sb="5" eb="7">
      <t>イガイ</t>
    </rPh>
    <rPh sb="8" eb="10">
      <t>シンセイ</t>
    </rPh>
    <rPh sb="15" eb="17">
      <t>シンセイ</t>
    </rPh>
    <rPh sb="18" eb="20">
      <t>ヨテイ</t>
    </rPh>
    <rPh sb="24" eb="28">
      <t>ジョセイジギョウ</t>
    </rPh>
    <rPh sb="29" eb="30">
      <t>クニ</t>
    </rPh>
    <rPh sb="31" eb="32">
      <t>ト</t>
    </rPh>
    <rPh sb="33" eb="36">
      <t>コウシャトウ</t>
    </rPh>
    <rPh sb="38" eb="40">
      <t>キニュウ</t>
    </rPh>
    <phoneticPr fontId="2"/>
  </si>
  <si>
    <t>公益財団法人東京都中小企業振興公社</t>
    <rPh sb="0" eb="6">
      <t>コウエキザイダンホウジン</t>
    </rPh>
    <rPh sb="6" eb="17">
      <t>トウキョウトチュウショウキギョウシンコウコウシャ</t>
    </rPh>
    <phoneticPr fontId="2"/>
  </si>
  <si>
    <t>業態転換支援事業</t>
    <rPh sb="0" eb="6">
      <t>ギョウタイテンカンシエン</t>
    </rPh>
    <rPh sb="6" eb="8">
      <t>ジギョウ</t>
    </rPh>
    <phoneticPr fontId="2"/>
  </si>
  <si>
    <t>無</t>
  </si>
  <si>
    <t>中小企業庁</t>
    <rPh sb="0" eb="5">
      <t>チュウショウキギョウチョウ</t>
    </rPh>
    <phoneticPr fontId="2"/>
  </si>
  <si>
    <t>中小法人・個人事業者のための一時支援金</t>
    <rPh sb="0" eb="4">
      <t>チュウショウホウジン</t>
    </rPh>
    <rPh sb="5" eb="10">
      <t>コジンジギョウシャ</t>
    </rPh>
    <rPh sb="14" eb="19">
      <t>イチジシエンキン</t>
    </rPh>
    <phoneticPr fontId="2"/>
  </si>
  <si>
    <t>直近の「法人事業税納税証明書」ですか</t>
    <rPh sb="0" eb="2">
      <t>チョッキン</t>
    </rPh>
    <rPh sb="4" eb="6">
      <t>ホウジン</t>
    </rPh>
    <rPh sb="6" eb="9">
      <t>ジギョウゼイ</t>
    </rPh>
    <rPh sb="9" eb="13">
      <t>ノウゼイショウメイ</t>
    </rPh>
    <rPh sb="13" eb="14">
      <t>ショ</t>
    </rPh>
    <phoneticPr fontId="24"/>
  </si>
  <si>
    <t>直近の「法人都民税納税証明書」ですか</t>
    <rPh sb="4" eb="6">
      <t>ホウジン</t>
    </rPh>
    <rPh sb="6" eb="9">
      <t>トミンゼイ</t>
    </rPh>
    <rPh sb="9" eb="11">
      <t>ノウゼイ</t>
    </rPh>
    <rPh sb="13" eb="14">
      <t>ショ</t>
    </rPh>
    <phoneticPr fontId="24"/>
  </si>
  <si>
    <t>代表者の直近の「個人事業税納税証明書」ですか</t>
    <rPh sb="0" eb="3">
      <t>ダイヒョウシャ</t>
    </rPh>
    <rPh sb="4" eb="6">
      <t>チョッキン</t>
    </rPh>
    <phoneticPr fontId="24"/>
  </si>
  <si>
    <t>代表者の直近の「所得税納税証明書」（その１）ですか</t>
    <rPh sb="4" eb="6">
      <t>チョッキン</t>
    </rPh>
    <phoneticPr fontId="24"/>
  </si>
  <si>
    <t>代表者の直近の「住民税納税証明書」または「住民税非課税証明書」ですか</t>
    <rPh sb="4" eb="6">
      <t>チョッキン</t>
    </rPh>
    <phoneticPr fontId="24"/>
  </si>
  <si>
    <t>フォームに入力した分の全ての損益計算書が揃っていますか</t>
    <rPh sb="5" eb="7">
      <t>ニュウリョク</t>
    </rPh>
    <rPh sb="9" eb="10">
      <t>ブン</t>
    </rPh>
    <rPh sb="11" eb="12">
      <t>スベ</t>
    </rPh>
    <rPh sb="14" eb="16">
      <t>ソンエキ</t>
    </rPh>
    <rPh sb="16" eb="19">
      <t>ケイサンショ</t>
    </rPh>
    <rPh sb="20" eb="21">
      <t>ソロ</t>
    </rPh>
    <phoneticPr fontId="2"/>
  </si>
  <si>
    <t>フォームに入力した分の全ての第一表、収支内訳書又は青色申告決算書が揃っていますか</t>
    <rPh sb="5" eb="7">
      <t>ニュウリョク</t>
    </rPh>
    <rPh sb="9" eb="10">
      <t>ブン</t>
    </rPh>
    <rPh sb="11" eb="12">
      <t>スベ</t>
    </rPh>
    <rPh sb="14" eb="16">
      <t>ダイイチ</t>
    </rPh>
    <rPh sb="16" eb="17">
      <t>ヒョウ</t>
    </rPh>
    <rPh sb="18" eb="24">
      <t>シュウシウチワケショマタ</t>
    </rPh>
    <rPh sb="25" eb="32">
      <t>アオイロシンコクケッサンショ</t>
    </rPh>
    <rPh sb="33" eb="34">
      <t>ソロ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</si>
</sst>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〒&quot;General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0.8"/>
      <color theme="10"/>
      <name val="ＭＳ Ｐゴシック"/>
      <family val="3"/>
      <charset val="128"/>
    </font>
    <font>
      <sz val="10"/>
      <color rgb="FF000000"/>
      <name val="Arial"/>
      <family val="2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明朝"/>
      <family val="1"/>
      <charset val="128"/>
    </font>
    <font>
      <b/>
      <sz val="14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1"/>
      <color theme="1"/>
      <name val="ＭＳ 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7" fillId="0" borderId="0"/>
    <xf numFmtId="0" fontId="21" fillId="0" borderId="0">
      <alignment vertical="center"/>
    </xf>
  </cellStyleXfs>
  <cellXfs count="308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9" xfId="0" applyFont="1" applyBorder="1" applyAlignment="1">
      <alignment horizontal="center" vertical="center"/>
    </xf>
    <xf numFmtId="38" fontId="8" fillId="0" borderId="0" xfId="1" applyFont="1">
      <alignment vertical="center"/>
    </xf>
    <xf numFmtId="0" fontId="8" fillId="0" borderId="0" xfId="0" applyFont="1" applyAlignment="1">
      <alignment horizontal="right" vertical="center"/>
    </xf>
    <xf numFmtId="0" fontId="8" fillId="2" borderId="9" xfId="0" applyFont="1" applyFill="1" applyBorder="1" applyAlignment="1">
      <alignment horizontal="center" vertical="center" wrapText="1"/>
    </xf>
    <xf numFmtId="38" fontId="8" fillId="0" borderId="0" xfId="1" applyFont="1" applyAlignment="1">
      <alignment horizontal="right" vertical="center"/>
    </xf>
    <xf numFmtId="38" fontId="8" fillId="0" borderId="0" xfId="1" applyFont="1" applyAlignment="1">
      <alignment horizontal="center" vertical="center"/>
    </xf>
    <xf numFmtId="38" fontId="10" fillId="2" borderId="9" xfId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38" fontId="8" fillId="2" borderId="9" xfId="1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8" fillId="0" borderId="7" xfId="0" applyFont="1" applyBorder="1" applyAlignment="1">
      <alignment vertical="center" textRotation="255"/>
    </xf>
    <xf numFmtId="0" fontId="11" fillId="0" borderId="0" xfId="0" applyFont="1">
      <alignment vertical="center"/>
    </xf>
    <xf numFmtId="0" fontId="8" fillId="2" borderId="12" xfId="0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8" fillId="2" borderId="9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6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8" fillId="3" borderId="9" xfId="0" applyFont="1" applyFill="1" applyBorder="1" applyAlignment="1" applyProtection="1">
      <alignment vertical="center" wrapText="1"/>
      <protection locked="0"/>
    </xf>
    <xf numFmtId="38" fontId="14" fillId="3" borderId="9" xfId="1" applyFont="1" applyFill="1" applyBorder="1" applyAlignment="1" applyProtection="1">
      <alignment horizontal="right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38" fontId="14" fillId="0" borderId="9" xfId="1" applyFont="1" applyBorder="1" applyAlignment="1">
      <alignment horizontal="right" vertical="center"/>
    </xf>
    <xf numFmtId="0" fontId="8" fillId="3" borderId="16" xfId="0" applyFont="1" applyFill="1" applyBorder="1" applyAlignment="1" applyProtection="1">
      <alignment vertical="center" wrapText="1"/>
      <protection locked="0"/>
    </xf>
    <xf numFmtId="38" fontId="14" fillId="3" borderId="16" xfId="1" applyFont="1" applyFill="1" applyBorder="1" applyAlignment="1" applyProtection="1">
      <alignment horizontal="right" vertical="center"/>
      <protection locked="0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38" fontId="14" fillId="0" borderId="16" xfId="1" applyFont="1" applyBorder="1" applyAlignment="1">
      <alignment horizontal="right" vertical="center"/>
    </xf>
    <xf numFmtId="0" fontId="8" fillId="2" borderId="17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38" fontId="14" fillId="2" borderId="12" xfId="1" applyFont="1" applyFill="1" applyBorder="1">
      <alignment vertical="center"/>
    </xf>
    <xf numFmtId="0" fontId="8" fillId="2" borderId="27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38" fontId="14" fillId="2" borderId="29" xfId="1" applyFont="1" applyFill="1" applyBorder="1">
      <alignment vertical="center"/>
    </xf>
    <xf numFmtId="38" fontId="14" fillId="2" borderId="30" xfId="1" applyFont="1" applyFill="1" applyBorder="1">
      <alignment vertical="center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38" fontId="14" fillId="3" borderId="14" xfId="1" applyFont="1" applyFill="1" applyBorder="1" applyAlignment="1" applyProtection="1">
      <alignment horizontal="right" vertical="center"/>
      <protection locked="0"/>
    </xf>
    <xf numFmtId="38" fontId="12" fillId="3" borderId="21" xfId="1" applyFont="1" applyFill="1" applyBorder="1" applyAlignment="1" applyProtection="1">
      <protection locked="0"/>
    </xf>
    <xf numFmtId="0" fontId="8" fillId="2" borderId="18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25" xfId="0" applyFont="1" applyFill="1" applyBorder="1" applyAlignment="1" applyProtection="1">
      <alignment horizontal="left" vertical="center" wrapText="1"/>
      <protection locked="0"/>
    </xf>
    <xf numFmtId="0" fontId="8" fillId="3" borderId="20" xfId="0" applyFont="1" applyFill="1" applyBorder="1" applyAlignment="1" applyProtection="1">
      <alignment horizontal="left" vertical="center" wrapText="1"/>
      <protection locked="0"/>
    </xf>
    <xf numFmtId="0" fontId="8" fillId="2" borderId="24" xfId="0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 textRotation="255"/>
    </xf>
    <xf numFmtId="0" fontId="8" fillId="2" borderId="9" xfId="0" applyFont="1" applyFill="1" applyBorder="1" applyAlignment="1">
      <alignment horizontal="center" vertical="center"/>
    </xf>
    <xf numFmtId="38" fontId="18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38" fontId="18" fillId="0" borderId="0" xfId="1" applyFont="1">
      <alignment vertical="center"/>
    </xf>
    <xf numFmtId="38" fontId="18" fillId="0" borderId="9" xfId="1" applyFont="1" applyBorder="1" applyAlignment="1">
      <alignment horizontal="center" vertical="center" wrapText="1"/>
    </xf>
    <xf numFmtId="38" fontId="8" fillId="0" borderId="0" xfId="1" applyFont="1" applyBorder="1" applyAlignment="1">
      <alignment vertical="center"/>
    </xf>
    <xf numFmtId="38" fontId="17" fillId="0" borderId="9" xfId="1" applyFont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left" vertical="center" wrapText="1" indent="1"/>
      <protection locked="0"/>
    </xf>
    <xf numFmtId="38" fontId="12" fillId="2" borderId="30" xfId="1" applyFont="1" applyFill="1" applyBorder="1">
      <alignment vertical="center"/>
    </xf>
    <xf numFmtId="38" fontId="14" fillId="0" borderId="14" xfId="0" applyNumberFormat="1" applyFont="1" applyBorder="1" applyAlignment="1"/>
    <xf numFmtId="38" fontId="14" fillId="0" borderId="16" xfId="0" applyNumberFormat="1" applyFont="1" applyBorder="1" applyAlignment="1"/>
    <xf numFmtId="38" fontId="14" fillId="0" borderId="16" xfId="1" applyFont="1" applyBorder="1" applyAlignment="1"/>
    <xf numFmtId="38" fontId="14" fillId="2" borderId="12" xfId="0" applyNumberFormat="1" applyFont="1" applyFill="1" applyBorder="1" applyAlignment="1"/>
    <xf numFmtId="38" fontId="14" fillId="2" borderId="12" xfId="1" applyFont="1" applyFill="1" applyBorder="1" applyAlignment="1"/>
    <xf numFmtId="38" fontId="14" fillId="0" borderId="22" xfId="1" applyFont="1" applyBorder="1" applyAlignment="1">
      <alignment horizontal="center"/>
    </xf>
    <xf numFmtId="0" fontId="15" fillId="2" borderId="6" xfId="0" applyFont="1" applyFill="1" applyBorder="1" applyAlignment="1"/>
    <xf numFmtId="0" fontId="15" fillId="2" borderId="7" xfId="0" applyFont="1" applyFill="1" applyBorder="1" applyAlignment="1"/>
    <xf numFmtId="38" fontId="19" fillId="3" borderId="21" xfId="1" applyFont="1" applyFill="1" applyBorder="1" applyAlignment="1" applyProtection="1">
      <protection locked="0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vertical="center" wrapText="1"/>
    </xf>
    <xf numFmtId="38" fontId="14" fillId="3" borderId="9" xfId="1" applyFont="1" applyFill="1" applyBorder="1" applyAlignment="1" applyProtection="1">
      <alignment horizontal="right" vertical="center"/>
    </xf>
    <xf numFmtId="0" fontId="14" fillId="3" borderId="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left" vertical="center" wrapText="1"/>
    </xf>
    <xf numFmtId="0" fontId="8" fillId="3" borderId="16" xfId="0" applyFont="1" applyFill="1" applyBorder="1" applyAlignment="1" applyProtection="1">
      <alignment vertical="center" wrapText="1"/>
    </xf>
    <xf numFmtId="38" fontId="14" fillId="3" borderId="16" xfId="1" applyFont="1" applyFill="1" applyBorder="1" applyAlignment="1" applyProtection="1">
      <alignment horizontal="right" vertical="center"/>
    </xf>
    <xf numFmtId="0" fontId="14" fillId="3" borderId="16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left" vertical="center" wrapText="1"/>
    </xf>
    <xf numFmtId="38" fontId="14" fillId="3" borderId="14" xfId="1" applyFont="1" applyFill="1" applyBorder="1" applyAlignment="1" applyProtection="1">
      <alignment horizontal="right" vertical="center"/>
    </xf>
    <xf numFmtId="0" fontId="8" fillId="3" borderId="25" xfId="0" applyFont="1" applyFill="1" applyBorder="1" applyAlignment="1" applyProtection="1">
      <alignment horizontal="left" vertical="center" wrapText="1"/>
    </xf>
    <xf numFmtId="0" fontId="11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38" fontId="8" fillId="0" borderId="0" xfId="1" applyFont="1" applyProtection="1">
      <alignment vertical="center"/>
    </xf>
    <xf numFmtId="38" fontId="13" fillId="0" borderId="0" xfId="1" applyFont="1" applyAlignment="1" applyProtection="1">
      <alignment horizontal="center" vertical="center" shrinkToFit="1"/>
    </xf>
    <xf numFmtId="0" fontId="14" fillId="0" borderId="0" xfId="0" applyFont="1" applyAlignment="1" applyProtection="1">
      <alignment vertical="center"/>
    </xf>
    <xf numFmtId="38" fontId="13" fillId="0" borderId="0" xfId="1" applyFont="1" applyAlignment="1" applyProtection="1">
      <alignment vertical="center" shrinkToFit="1"/>
    </xf>
    <xf numFmtId="0" fontId="12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 indent="1"/>
    </xf>
    <xf numFmtId="38" fontId="8" fillId="0" borderId="0" xfId="1" applyFont="1" applyAlignment="1" applyProtection="1">
      <alignment horizontal="right" vertical="center"/>
    </xf>
    <xf numFmtId="0" fontId="10" fillId="2" borderId="9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 wrapText="1"/>
    </xf>
    <xf numFmtId="38" fontId="8" fillId="2" borderId="9" xfId="1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/>
    </xf>
    <xf numFmtId="38" fontId="13" fillId="0" borderId="9" xfId="1" applyFont="1" applyBorder="1" applyAlignment="1" applyProtection="1">
      <alignment horizontal="center" vertical="center" shrinkToFit="1"/>
    </xf>
    <xf numFmtId="38" fontId="14" fillId="0" borderId="0" xfId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center" vertical="center"/>
    </xf>
    <xf numFmtId="38" fontId="14" fillId="0" borderId="9" xfId="1" applyFont="1" applyBorder="1" applyAlignment="1" applyProtection="1">
      <alignment horizontal="right" vertical="center"/>
    </xf>
    <xf numFmtId="38" fontId="17" fillId="0" borderId="9" xfId="1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horizontal="center" vertical="center"/>
    </xf>
    <xf numFmtId="38" fontId="14" fillId="0" borderId="16" xfId="1" applyFont="1" applyBorder="1" applyAlignment="1" applyProtection="1">
      <alignment horizontal="right" vertical="center"/>
    </xf>
    <xf numFmtId="0" fontId="8" fillId="2" borderId="17" xfId="0" applyFont="1" applyFill="1" applyBorder="1" applyAlignment="1" applyProtection="1">
      <alignment vertical="center"/>
    </xf>
    <xf numFmtId="0" fontId="8" fillId="2" borderId="19" xfId="0" applyFont="1" applyFill="1" applyBorder="1" applyAlignment="1" applyProtection="1">
      <alignment vertical="center"/>
    </xf>
    <xf numFmtId="0" fontId="8" fillId="2" borderId="18" xfId="0" applyFont="1" applyFill="1" applyBorder="1" applyAlignment="1" applyProtection="1">
      <alignment horizontal="right" vertical="center"/>
    </xf>
    <xf numFmtId="38" fontId="14" fillId="2" borderId="12" xfId="1" applyFont="1" applyFill="1" applyBorder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vertical="center"/>
    </xf>
    <xf numFmtId="0" fontId="8" fillId="2" borderId="23" xfId="0" applyFont="1" applyFill="1" applyBorder="1" applyAlignment="1" applyProtection="1">
      <alignment vertical="center"/>
    </xf>
    <xf numFmtId="0" fontId="8" fillId="2" borderId="24" xfId="0" applyFont="1" applyFill="1" applyBorder="1" applyAlignment="1" applyProtection="1">
      <alignment horizontal="right" vertical="center"/>
    </xf>
    <xf numFmtId="38" fontId="14" fillId="2" borderId="29" xfId="1" applyFont="1" applyFill="1" applyBorder="1" applyProtection="1">
      <alignment vertical="center"/>
    </xf>
    <xf numFmtId="0" fontId="8" fillId="0" borderId="6" xfId="0" applyFont="1" applyBorder="1" applyAlignment="1" applyProtection="1">
      <alignment vertical="center" textRotation="255"/>
    </xf>
    <xf numFmtId="0" fontId="8" fillId="0" borderId="7" xfId="0" applyFont="1" applyBorder="1" applyAlignment="1" applyProtection="1">
      <alignment vertical="center" textRotation="255"/>
    </xf>
    <xf numFmtId="38" fontId="14" fillId="2" borderId="30" xfId="1" applyFont="1" applyFill="1" applyBorder="1" applyProtection="1">
      <alignment vertical="center"/>
    </xf>
    <xf numFmtId="38" fontId="13" fillId="0" borderId="0" xfId="1" applyFont="1" applyAlignment="1" applyProtection="1">
      <alignment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/>
    </xf>
    <xf numFmtId="38" fontId="15" fillId="2" borderId="9" xfId="1" applyFont="1" applyFill="1" applyBorder="1" applyAlignment="1" applyProtection="1">
      <alignment horizontal="center" vertical="center" wrapText="1"/>
    </xf>
    <xf numFmtId="38" fontId="12" fillId="2" borderId="12" xfId="1" applyFont="1" applyFill="1" applyBorder="1" applyProtection="1">
      <alignment vertical="center"/>
    </xf>
    <xf numFmtId="0" fontId="3" fillId="0" borderId="0" xfId="15" applyFont="1">
      <alignment vertical="center"/>
    </xf>
    <xf numFmtId="0" fontId="22" fillId="0" borderId="0" xfId="15" applyFont="1">
      <alignment vertical="center"/>
    </xf>
    <xf numFmtId="0" fontId="23" fillId="0" borderId="0" xfId="15" applyFont="1">
      <alignment vertical="center"/>
    </xf>
    <xf numFmtId="0" fontId="27" fillId="5" borderId="16" xfId="15" applyFont="1" applyFill="1" applyBorder="1" applyAlignment="1">
      <alignment horizontal="center" vertical="center"/>
    </xf>
    <xf numFmtId="0" fontId="3" fillId="0" borderId="33" xfId="15" applyFont="1" applyBorder="1" applyAlignment="1">
      <alignment horizontal="center" vertical="center"/>
    </xf>
    <xf numFmtId="0" fontId="3" fillId="0" borderId="34" xfId="15" applyFont="1" applyBorder="1" applyAlignment="1" applyProtection="1">
      <alignment horizontal="center" vertical="center"/>
      <protection locked="0"/>
    </xf>
    <xf numFmtId="0" fontId="3" fillId="0" borderId="40" xfId="15" applyFont="1" applyBorder="1" applyAlignment="1" applyProtection="1">
      <alignment vertical="center" wrapText="1"/>
      <protection locked="0"/>
    </xf>
    <xf numFmtId="0" fontId="3" fillId="0" borderId="41" xfId="15" applyFont="1" applyBorder="1" applyProtection="1">
      <alignment vertical="center"/>
      <protection locked="0"/>
    </xf>
    <xf numFmtId="0" fontId="3" fillId="0" borderId="8" xfId="15" applyFont="1" applyBorder="1" applyAlignment="1" applyProtection="1">
      <alignment vertical="center" wrapText="1"/>
      <protection locked="0"/>
    </xf>
    <xf numFmtId="0" fontId="3" fillId="0" borderId="42" xfId="15" applyFont="1" applyBorder="1" applyAlignment="1" applyProtection="1">
      <alignment vertical="center"/>
      <protection locked="0"/>
    </xf>
    <xf numFmtId="0" fontId="3" fillId="0" borderId="13" xfId="15" applyFont="1" applyBorder="1">
      <alignment vertical="center"/>
    </xf>
    <xf numFmtId="0" fontId="3" fillId="0" borderId="37" xfId="15" applyFont="1" applyBorder="1" applyAlignment="1" applyProtection="1">
      <alignment vertical="center"/>
      <protection locked="0"/>
    </xf>
    <xf numFmtId="0" fontId="3" fillId="0" borderId="2" xfId="15" applyFont="1" applyBorder="1">
      <alignment vertical="center"/>
    </xf>
    <xf numFmtId="0" fontId="3" fillId="0" borderId="41" xfId="15" applyFont="1" applyBorder="1" applyAlignment="1" applyProtection="1">
      <alignment vertical="center"/>
      <protection locked="0"/>
    </xf>
    <xf numFmtId="0" fontId="3" fillId="0" borderId="40" xfId="15" applyFont="1" applyBorder="1" applyAlignment="1">
      <alignment vertical="center"/>
    </xf>
    <xf numFmtId="0" fontId="3" fillId="0" borderId="39" xfId="15" applyFont="1" applyBorder="1" applyAlignment="1">
      <alignment vertical="center"/>
    </xf>
    <xf numFmtId="0" fontId="3" fillId="0" borderId="39" xfId="15" applyFont="1" applyBorder="1" applyAlignment="1">
      <alignment vertical="center" wrapText="1"/>
    </xf>
    <xf numFmtId="0" fontId="3" fillId="0" borderId="41" xfId="15" applyFont="1" applyBorder="1" applyAlignment="1" applyProtection="1">
      <alignment horizontal="center" vertical="center"/>
      <protection locked="0"/>
    </xf>
    <xf numFmtId="0" fontId="3" fillId="0" borderId="40" xfId="15" applyFont="1" applyBorder="1" applyAlignment="1">
      <alignment horizontal="left" vertical="center"/>
    </xf>
    <xf numFmtId="0" fontId="3" fillId="0" borderId="40" xfId="15" applyFont="1" applyBorder="1">
      <alignment vertical="center"/>
    </xf>
    <xf numFmtId="0" fontId="3" fillId="0" borderId="13" xfId="15" applyFont="1" applyBorder="1" applyAlignment="1">
      <alignment vertical="center" wrapText="1"/>
    </xf>
    <xf numFmtId="0" fontId="3" fillId="0" borderId="36" xfId="15" applyFont="1" applyBorder="1" applyAlignment="1">
      <alignment horizontal="left" vertical="center" wrapText="1"/>
    </xf>
    <xf numFmtId="0" fontId="3" fillId="0" borderId="36" xfId="15" applyFont="1" applyBorder="1" applyAlignment="1">
      <alignment vertical="center" wrapText="1"/>
    </xf>
    <xf numFmtId="0" fontId="3" fillId="0" borderId="40" xfId="15" applyFont="1" applyBorder="1" applyAlignment="1">
      <alignment vertical="center" wrapText="1"/>
    </xf>
    <xf numFmtId="0" fontId="28" fillId="0" borderId="0" xfId="0" applyFont="1">
      <alignment vertical="center"/>
    </xf>
    <xf numFmtId="0" fontId="18" fillId="0" borderId="0" xfId="0" applyFont="1" applyAlignment="1">
      <alignment horizontal="left" vertical="center" inden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left" vertical="center" wrapText="1"/>
      <protection locked="0"/>
    </xf>
    <xf numFmtId="0" fontId="25" fillId="4" borderId="10" xfId="15" applyFont="1" applyFill="1" applyBorder="1" applyAlignment="1">
      <alignment horizontal="left" vertical="center"/>
    </xf>
    <xf numFmtId="0" fontId="25" fillId="4" borderId="11" xfId="15" applyFont="1" applyFill="1" applyBorder="1" applyAlignment="1">
      <alignment horizontal="left" vertical="center"/>
    </xf>
    <xf numFmtId="0" fontId="25" fillId="4" borderId="13" xfId="15" applyFont="1" applyFill="1" applyBorder="1" applyAlignment="1">
      <alignment horizontal="left" vertical="center"/>
    </xf>
    <xf numFmtId="0" fontId="3" fillId="0" borderId="26" xfId="15" applyFont="1" applyBorder="1" applyAlignment="1">
      <alignment horizontal="center" vertical="center"/>
    </xf>
    <xf numFmtId="0" fontId="3" fillId="0" borderId="32" xfId="15" applyFont="1" applyBorder="1" applyAlignment="1">
      <alignment horizontal="center" vertical="center"/>
    </xf>
    <xf numFmtId="0" fontId="3" fillId="0" borderId="20" xfId="15" applyFont="1" applyBorder="1" applyAlignment="1">
      <alignment horizontal="center" vertical="center"/>
    </xf>
    <xf numFmtId="0" fontId="3" fillId="0" borderId="14" xfId="15" applyFont="1" applyBorder="1" applyAlignment="1">
      <alignment horizontal="center" vertical="center" textRotation="255" shrinkToFit="1"/>
    </xf>
    <xf numFmtId="0" fontId="3" fillId="0" borderId="15" xfId="15" applyFont="1" applyBorder="1" applyAlignment="1">
      <alignment horizontal="center" vertical="center" textRotation="255" shrinkToFit="1"/>
    </xf>
    <xf numFmtId="0" fontId="3" fillId="0" borderId="12" xfId="15" applyFont="1" applyBorder="1" applyAlignment="1">
      <alignment horizontal="center" vertical="center" textRotation="255" shrinkToFit="1"/>
    </xf>
    <xf numFmtId="0" fontId="3" fillId="0" borderId="34" xfId="15" applyFont="1" applyBorder="1" applyAlignment="1" applyProtection="1">
      <alignment horizontal="center" vertical="center"/>
      <protection locked="0"/>
    </xf>
    <xf numFmtId="0" fontId="3" fillId="0" borderId="37" xfId="15" applyFont="1" applyBorder="1" applyAlignment="1" applyProtection="1">
      <alignment horizontal="center" vertical="center"/>
      <protection locked="0"/>
    </xf>
    <xf numFmtId="0" fontId="3" fillId="0" borderId="35" xfId="15" applyFont="1" applyBorder="1" applyAlignment="1">
      <alignment horizontal="center" vertical="center" wrapText="1"/>
    </xf>
    <xf numFmtId="0" fontId="3" fillId="0" borderId="38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3" fillId="0" borderId="39" xfId="15" applyFont="1" applyBorder="1" applyAlignment="1">
      <alignment horizontal="center" vertical="center"/>
    </xf>
    <xf numFmtId="0" fontId="3" fillId="0" borderId="1" xfId="15" applyFont="1" applyBorder="1" applyAlignment="1" applyProtection="1">
      <alignment horizontal="left" vertical="center" wrapText="1"/>
      <protection locked="0"/>
    </xf>
    <xf numFmtId="0" fontId="3" fillId="0" borderId="2" xfId="15" applyFont="1" applyBorder="1" applyAlignment="1" applyProtection="1">
      <alignment horizontal="left" vertical="center" wrapText="1"/>
      <protection locked="0"/>
    </xf>
    <xf numFmtId="0" fontId="3" fillId="0" borderId="6" xfId="15" applyFont="1" applyBorder="1" applyAlignment="1" applyProtection="1">
      <alignment horizontal="left" vertical="center" wrapText="1"/>
      <protection locked="0"/>
    </xf>
    <xf numFmtId="0" fontId="3" fillId="0" borderId="8" xfId="15" applyFont="1" applyBorder="1" applyAlignment="1" applyProtection="1">
      <alignment horizontal="left" vertical="center" wrapText="1"/>
      <protection locked="0"/>
    </xf>
    <xf numFmtId="0" fontId="3" fillId="0" borderId="39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/>
    </xf>
    <xf numFmtId="0" fontId="25" fillId="6" borderId="10" xfId="15" applyFont="1" applyFill="1" applyBorder="1" applyAlignment="1">
      <alignment horizontal="left" vertical="center"/>
    </xf>
    <xf numFmtId="0" fontId="25" fillId="6" borderId="11" xfId="15" applyFont="1" applyFill="1" applyBorder="1" applyAlignment="1">
      <alignment horizontal="left" vertical="center"/>
    </xf>
    <xf numFmtId="0" fontId="25" fillId="6" borderId="13" xfId="15" applyFont="1" applyFill="1" applyBorder="1" applyAlignment="1">
      <alignment horizontal="left" vertical="center"/>
    </xf>
    <xf numFmtId="0" fontId="3" fillId="0" borderId="43" xfId="15" applyFont="1" applyBorder="1" applyAlignment="1">
      <alignment horizontal="center" vertical="center" textRotation="255" shrinkToFit="1"/>
    </xf>
    <xf numFmtId="0" fontId="3" fillId="0" borderId="34" xfId="15" applyFont="1" applyBorder="1" applyAlignment="1" applyProtection="1">
      <alignment vertical="center"/>
      <protection locked="0"/>
    </xf>
    <xf numFmtId="0" fontId="3" fillId="0" borderId="42" xfId="15" applyFont="1" applyBorder="1" applyAlignment="1" applyProtection="1">
      <alignment vertical="center"/>
      <protection locked="0"/>
    </xf>
    <xf numFmtId="0" fontId="3" fillId="0" borderId="37" xfId="15" applyFont="1" applyBorder="1" applyAlignment="1" applyProtection="1">
      <alignment vertical="center"/>
      <protection locked="0"/>
    </xf>
    <xf numFmtId="0" fontId="3" fillId="0" borderId="44" xfId="15" applyFont="1" applyBorder="1" applyAlignment="1">
      <alignment horizontal="center" vertical="center" wrapText="1"/>
    </xf>
    <xf numFmtId="0" fontId="3" fillId="0" borderId="45" xfId="15" applyFont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 wrapText="1"/>
    </xf>
    <xf numFmtId="38" fontId="10" fillId="2" borderId="11" xfId="1" applyFont="1" applyFill="1" applyBorder="1" applyAlignment="1" applyProtection="1">
      <alignment horizontal="center" vertical="center" wrapText="1"/>
    </xf>
    <xf numFmtId="38" fontId="10" fillId="2" borderId="13" xfId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textRotation="255"/>
    </xf>
    <xf numFmtId="0" fontId="8" fillId="0" borderId="2" xfId="0" applyFont="1" applyBorder="1" applyAlignment="1" applyProtection="1">
      <alignment horizontal="center" vertical="center" textRotation="255"/>
    </xf>
    <xf numFmtId="0" fontId="8" fillId="0" borderId="3" xfId="0" applyFont="1" applyBorder="1" applyAlignment="1" applyProtection="1">
      <alignment horizontal="center" vertical="center" textRotation="255"/>
    </xf>
    <xf numFmtId="0" fontId="8" fillId="0" borderId="4" xfId="0" applyFont="1" applyBorder="1" applyAlignment="1" applyProtection="1">
      <alignment horizontal="center" vertical="center" textRotation="255"/>
    </xf>
    <xf numFmtId="0" fontId="8" fillId="0" borderId="6" xfId="0" applyFont="1" applyBorder="1" applyAlignment="1" applyProtection="1">
      <alignment horizontal="center" vertical="center" textRotation="255"/>
    </xf>
    <xf numFmtId="0" fontId="8" fillId="0" borderId="8" xfId="0" applyFont="1" applyBorder="1" applyAlignment="1" applyProtection="1">
      <alignment horizontal="center" vertical="center" textRotation="255"/>
    </xf>
    <xf numFmtId="0" fontId="8" fillId="3" borderId="10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 wrapText="1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26" xfId="0" applyFont="1" applyFill="1" applyBorder="1" applyAlignment="1" applyProtection="1">
      <alignment horizontal="left" vertical="center" wrapText="1"/>
    </xf>
    <xf numFmtId="0" fontId="8" fillId="3" borderId="25" xfId="0" applyFont="1" applyFill="1" applyBorder="1" applyAlignment="1" applyProtection="1">
      <alignment horizontal="left" vertical="center" wrapText="1"/>
    </xf>
    <xf numFmtId="0" fontId="8" fillId="3" borderId="20" xfId="0" applyFont="1" applyFill="1" applyBorder="1" applyAlignment="1" applyProtection="1">
      <alignment horizontal="left" vertical="center" wrapText="1"/>
    </xf>
    <xf numFmtId="0" fontId="8" fillId="2" borderId="17" xfId="0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right" vertical="center"/>
    </xf>
    <xf numFmtId="0" fontId="8" fillId="2" borderId="18" xfId="0" applyFont="1" applyFill="1" applyBorder="1" applyAlignment="1" applyProtection="1">
      <alignment horizontal="right" vertical="center"/>
    </xf>
    <xf numFmtId="0" fontId="8" fillId="0" borderId="3" xfId="0" applyFont="1" applyBorder="1" applyAlignment="1" applyProtection="1">
      <alignment vertical="center" textRotation="255"/>
    </xf>
    <xf numFmtId="0" fontId="8" fillId="0" borderId="1" xfId="0" applyFont="1" applyBorder="1" applyAlignment="1" applyProtection="1">
      <alignment vertical="center" textRotation="255"/>
    </xf>
    <xf numFmtId="0" fontId="8" fillId="0" borderId="6" xfId="0" applyFont="1" applyBorder="1" applyAlignment="1" applyProtection="1">
      <alignment vertical="center" textRotation="255"/>
    </xf>
    <xf numFmtId="0" fontId="8" fillId="0" borderId="15" xfId="0" applyFont="1" applyBorder="1" applyAlignment="1" applyProtection="1">
      <alignment vertical="center" textRotation="255"/>
    </xf>
    <xf numFmtId="0" fontId="8" fillId="0" borderId="28" xfId="0" applyFont="1" applyBorder="1" applyAlignment="1" applyProtection="1">
      <alignment vertical="center" textRotation="255"/>
    </xf>
    <xf numFmtId="0" fontId="17" fillId="0" borderId="0" xfId="0" applyFont="1" applyFill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vertical="center" shrinkToFit="1"/>
    </xf>
    <xf numFmtId="0" fontId="8" fillId="2" borderId="9" xfId="0" applyFont="1" applyFill="1" applyBorder="1" applyAlignment="1" applyProtection="1">
      <alignment horizontal="center" vertical="center"/>
    </xf>
    <xf numFmtId="0" fontId="15" fillId="0" borderId="26" xfId="0" applyFont="1" applyBorder="1" applyAlignment="1"/>
    <xf numFmtId="0" fontId="15" fillId="0" borderId="25" xfId="0" applyFont="1" applyBorder="1" applyAlignment="1"/>
    <xf numFmtId="38" fontId="14" fillId="0" borderId="26" xfId="1" applyFont="1" applyBorder="1" applyAlignment="1"/>
    <xf numFmtId="38" fontId="14" fillId="0" borderId="20" xfId="1" applyFont="1" applyBorder="1" applyAlignment="1"/>
    <xf numFmtId="38" fontId="14" fillId="2" borderId="17" xfId="1" applyFont="1" applyFill="1" applyBorder="1" applyAlignment="1"/>
    <xf numFmtId="38" fontId="14" fillId="2" borderId="18" xfId="1" applyFont="1" applyFill="1" applyBorder="1" applyAlignment="1"/>
    <xf numFmtId="0" fontId="15" fillId="0" borderId="1" xfId="0" applyFont="1" applyBorder="1" applyAlignment="1"/>
    <xf numFmtId="0" fontId="15" fillId="0" borderId="5" xfId="0" applyFont="1" applyBorder="1" applyAlignment="1"/>
    <xf numFmtId="38" fontId="14" fillId="2" borderId="1" xfId="1" applyFont="1" applyFill="1" applyBorder="1" applyAlignment="1"/>
    <xf numFmtId="38" fontId="14" fillId="2" borderId="2" xfId="1" applyFont="1" applyFill="1" applyBorder="1" applyAlignment="1"/>
    <xf numFmtId="38" fontId="14" fillId="2" borderId="6" xfId="1" applyFont="1" applyFill="1" applyBorder="1" applyAlignment="1"/>
    <xf numFmtId="38" fontId="14" fillId="2" borderId="4" xfId="1" applyFont="1" applyFill="1" applyBorder="1" applyAlignment="1"/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3" borderId="5" xfId="0" applyNumberFormat="1" applyFont="1" applyFill="1" applyBorder="1" applyAlignment="1" applyProtection="1">
      <alignment vertical="center" wrapText="1"/>
      <protection locked="0"/>
    </xf>
    <xf numFmtId="176" fontId="8" fillId="3" borderId="2" xfId="0" applyNumberFormat="1" applyFont="1" applyFill="1" applyBorder="1" applyAlignment="1" applyProtection="1">
      <alignment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8" fillId="3" borderId="7" xfId="0" applyFont="1" applyFill="1" applyBorder="1" applyAlignment="1" applyProtection="1">
      <alignment vertical="center" wrapText="1"/>
      <protection locked="0"/>
    </xf>
    <xf numFmtId="0" fontId="8" fillId="3" borderId="8" xfId="0" applyFont="1" applyFill="1" applyBorder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 wrapText="1"/>
    </xf>
    <xf numFmtId="38" fontId="10" fillId="2" borderId="11" xfId="1" applyFont="1" applyFill="1" applyBorder="1" applyAlignment="1">
      <alignment horizontal="center" vertical="center" wrapText="1"/>
    </xf>
    <xf numFmtId="38" fontId="10" fillId="2" borderId="13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26" xfId="0" applyFont="1" applyFill="1" applyBorder="1" applyAlignment="1" applyProtection="1">
      <alignment horizontal="left" vertical="center" wrapText="1"/>
      <protection locked="0"/>
    </xf>
    <xf numFmtId="0" fontId="8" fillId="3" borderId="25" xfId="0" applyFont="1" applyFill="1" applyBorder="1" applyAlignment="1" applyProtection="1">
      <alignment horizontal="left" vertical="center" wrapText="1"/>
      <protection locked="0"/>
    </xf>
    <xf numFmtId="0" fontId="8" fillId="3" borderId="20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 textRotation="255"/>
    </xf>
    <xf numFmtId="0" fontId="8" fillId="0" borderId="1" xfId="0" applyFont="1" applyBorder="1" applyAlignment="1">
      <alignment vertical="center" textRotation="255"/>
    </xf>
    <xf numFmtId="0" fontId="8" fillId="0" borderId="6" xfId="0" applyFont="1" applyBorder="1" applyAlignment="1">
      <alignment vertical="center" textRotation="255"/>
    </xf>
    <xf numFmtId="0" fontId="8" fillId="0" borderId="15" xfId="0" applyFont="1" applyBorder="1" applyAlignment="1">
      <alignment vertical="center" textRotation="255"/>
    </xf>
    <xf numFmtId="0" fontId="8" fillId="0" borderId="28" xfId="0" applyFont="1" applyBorder="1" applyAlignment="1">
      <alignment vertical="center" textRotation="255"/>
    </xf>
    <xf numFmtId="0" fontId="15" fillId="0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 applyProtection="1">
      <alignment vertical="center" shrinkToFit="1"/>
      <protection locked="0"/>
    </xf>
    <xf numFmtId="0" fontId="8" fillId="2" borderId="9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0" borderId="9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6">
    <cellStyle name="パーセント 2" xfId="6"/>
    <cellStyle name="パーセント 3" xfId="7"/>
    <cellStyle name="ハイパーリンク 2" xfId="5"/>
    <cellStyle name="桁区切り" xfId="1" builtinId="6"/>
    <cellStyle name="桁区切り 2" xfId="2"/>
    <cellStyle name="桁区切り 2 2" xfId="8"/>
    <cellStyle name="桁区切り 3" xfId="9"/>
    <cellStyle name="桁区切り 3 2" xfId="10"/>
    <cellStyle name="桁区切り 4" xfId="11"/>
    <cellStyle name="標準" xfId="0" builtinId="0"/>
    <cellStyle name="標準 2" xfId="3"/>
    <cellStyle name="標準 3" xfId="4"/>
    <cellStyle name="標準 3 2" xfId="12"/>
    <cellStyle name="標準 4" xfId="13"/>
    <cellStyle name="標準 5" xfId="14"/>
    <cellStyle name="標準 6" xfId="15"/>
  </cellStyles>
  <dxfs count="10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テーブル スタイル 8" pivot="0" count="4">
      <tableStyleElement type="wholeTable" dxfId="9"/>
      <tableStyleElement type="headerRow" dxfId="8"/>
      <tableStyleElement type="totalRow" dxfId="7"/>
      <tableStyleElement type="firstColumn" dxfId="6"/>
    </tableStyle>
  </tableStyles>
  <colors>
    <mruColors>
      <color rgb="FFF41857"/>
      <color rgb="FFFFFFCC"/>
      <color rgb="FF1DB8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30</xdr:row>
          <xdr:rowOff>99060</xdr:rowOff>
        </xdr:from>
        <xdr:to>
          <xdr:col>4</xdr:col>
          <xdr:colOff>297180</xdr:colOff>
          <xdr:row>30</xdr:row>
          <xdr:rowOff>342900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26</xdr:row>
          <xdr:rowOff>106680</xdr:rowOff>
        </xdr:from>
        <xdr:to>
          <xdr:col>4</xdr:col>
          <xdr:colOff>297180</xdr:colOff>
          <xdr:row>26</xdr:row>
          <xdr:rowOff>350520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27</xdr:row>
          <xdr:rowOff>83820</xdr:rowOff>
        </xdr:from>
        <xdr:to>
          <xdr:col>4</xdr:col>
          <xdr:colOff>297180</xdr:colOff>
          <xdr:row>27</xdr:row>
          <xdr:rowOff>335280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28</xdr:row>
          <xdr:rowOff>83820</xdr:rowOff>
        </xdr:from>
        <xdr:to>
          <xdr:col>4</xdr:col>
          <xdr:colOff>297180</xdr:colOff>
          <xdr:row>28</xdr:row>
          <xdr:rowOff>335280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29</xdr:row>
          <xdr:rowOff>83820</xdr:rowOff>
        </xdr:from>
        <xdr:to>
          <xdr:col>4</xdr:col>
          <xdr:colOff>297180</xdr:colOff>
          <xdr:row>29</xdr:row>
          <xdr:rowOff>335280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31</xdr:row>
          <xdr:rowOff>99060</xdr:rowOff>
        </xdr:from>
        <xdr:to>
          <xdr:col>4</xdr:col>
          <xdr:colOff>297180</xdr:colOff>
          <xdr:row>31</xdr:row>
          <xdr:rowOff>342900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34</xdr:row>
          <xdr:rowOff>99060</xdr:rowOff>
        </xdr:from>
        <xdr:to>
          <xdr:col>4</xdr:col>
          <xdr:colOff>297180</xdr:colOff>
          <xdr:row>34</xdr:row>
          <xdr:rowOff>342900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35</xdr:row>
          <xdr:rowOff>99060</xdr:rowOff>
        </xdr:from>
        <xdr:to>
          <xdr:col>4</xdr:col>
          <xdr:colOff>297180</xdr:colOff>
          <xdr:row>35</xdr:row>
          <xdr:rowOff>342900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10</xdr:row>
          <xdr:rowOff>68580</xdr:rowOff>
        </xdr:from>
        <xdr:to>
          <xdr:col>4</xdr:col>
          <xdr:colOff>297180</xdr:colOff>
          <xdr:row>10</xdr:row>
          <xdr:rowOff>312420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</xdr:row>
          <xdr:rowOff>68580</xdr:rowOff>
        </xdr:from>
        <xdr:to>
          <xdr:col>4</xdr:col>
          <xdr:colOff>297180</xdr:colOff>
          <xdr:row>11</xdr:row>
          <xdr:rowOff>312420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68580</xdr:rowOff>
        </xdr:from>
        <xdr:to>
          <xdr:col>4</xdr:col>
          <xdr:colOff>297180</xdr:colOff>
          <xdr:row>12</xdr:row>
          <xdr:rowOff>312420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68580</xdr:rowOff>
        </xdr:from>
        <xdr:to>
          <xdr:col>4</xdr:col>
          <xdr:colOff>297180</xdr:colOff>
          <xdr:row>13</xdr:row>
          <xdr:rowOff>312420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14</xdr:row>
          <xdr:rowOff>68580</xdr:rowOff>
        </xdr:from>
        <xdr:to>
          <xdr:col>4</xdr:col>
          <xdr:colOff>297180</xdr:colOff>
          <xdr:row>14</xdr:row>
          <xdr:rowOff>312420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</xdr:row>
          <xdr:rowOff>68580</xdr:rowOff>
        </xdr:from>
        <xdr:to>
          <xdr:col>4</xdr:col>
          <xdr:colOff>297180</xdr:colOff>
          <xdr:row>15</xdr:row>
          <xdr:rowOff>312420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</xdr:row>
          <xdr:rowOff>68580</xdr:rowOff>
        </xdr:from>
        <xdr:to>
          <xdr:col>4</xdr:col>
          <xdr:colOff>297180</xdr:colOff>
          <xdr:row>16</xdr:row>
          <xdr:rowOff>312420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17</xdr:row>
          <xdr:rowOff>68580</xdr:rowOff>
        </xdr:from>
        <xdr:to>
          <xdr:col>4</xdr:col>
          <xdr:colOff>297180</xdr:colOff>
          <xdr:row>17</xdr:row>
          <xdr:rowOff>312420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8</xdr:row>
          <xdr:rowOff>281940</xdr:rowOff>
        </xdr:from>
        <xdr:to>
          <xdr:col>1</xdr:col>
          <xdr:colOff>297180</xdr:colOff>
          <xdr:row>9</xdr:row>
          <xdr:rowOff>99060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12</xdr:row>
          <xdr:rowOff>297180</xdr:rowOff>
        </xdr:from>
        <xdr:to>
          <xdr:col>1</xdr:col>
          <xdr:colOff>297180</xdr:colOff>
          <xdr:row>13</xdr:row>
          <xdr:rowOff>129540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16</xdr:row>
          <xdr:rowOff>274320</xdr:rowOff>
        </xdr:from>
        <xdr:to>
          <xdr:col>1</xdr:col>
          <xdr:colOff>297180</xdr:colOff>
          <xdr:row>17</xdr:row>
          <xdr:rowOff>106680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289560</xdr:rowOff>
        </xdr:from>
        <xdr:to>
          <xdr:col>1</xdr:col>
          <xdr:colOff>304800</xdr:colOff>
          <xdr:row>28</xdr:row>
          <xdr:rowOff>114300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266700</xdr:rowOff>
        </xdr:from>
        <xdr:to>
          <xdr:col>1</xdr:col>
          <xdr:colOff>304800</xdr:colOff>
          <xdr:row>31</xdr:row>
          <xdr:rowOff>83820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34</xdr:row>
          <xdr:rowOff>259080</xdr:rowOff>
        </xdr:from>
        <xdr:to>
          <xdr:col>1</xdr:col>
          <xdr:colOff>297180</xdr:colOff>
          <xdr:row>35</xdr:row>
          <xdr:rowOff>83820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14</xdr:row>
          <xdr:rowOff>274320</xdr:rowOff>
        </xdr:from>
        <xdr:to>
          <xdr:col>1</xdr:col>
          <xdr:colOff>297180</xdr:colOff>
          <xdr:row>15</xdr:row>
          <xdr:rowOff>106680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10</xdr:row>
          <xdr:rowOff>236220</xdr:rowOff>
        </xdr:from>
        <xdr:to>
          <xdr:col>1</xdr:col>
          <xdr:colOff>297180</xdr:colOff>
          <xdr:row>11</xdr:row>
          <xdr:rowOff>68580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6</xdr:row>
          <xdr:rowOff>281940</xdr:rowOff>
        </xdr:from>
        <xdr:to>
          <xdr:col>1</xdr:col>
          <xdr:colOff>297180</xdr:colOff>
          <xdr:row>7</xdr:row>
          <xdr:rowOff>99060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4</xdr:row>
          <xdr:rowOff>281940</xdr:rowOff>
        </xdr:from>
        <xdr:to>
          <xdr:col>1</xdr:col>
          <xdr:colOff>297180</xdr:colOff>
          <xdr:row>5</xdr:row>
          <xdr:rowOff>99060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6</xdr:row>
          <xdr:rowOff>68580</xdr:rowOff>
        </xdr:from>
        <xdr:to>
          <xdr:col>4</xdr:col>
          <xdr:colOff>297180</xdr:colOff>
          <xdr:row>6</xdr:row>
          <xdr:rowOff>312420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</xdr:row>
          <xdr:rowOff>68580</xdr:rowOff>
        </xdr:from>
        <xdr:to>
          <xdr:col>4</xdr:col>
          <xdr:colOff>297180</xdr:colOff>
          <xdr:row>7</xdr:row>
          <xdr:rowOff>312420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68580</xdr:rowOff>
        </xdr:from>
        <xdr:to>
          <xdr:col>4</xdr:col>
          <xdr:colOff>297180</xdr:colOff>
          <xdr:row>8</xdr:row>
          <xdr:rowOff>312420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68580</xdr:rowOff>
        </xdr:from>
        <xdr:to>
          <xdr:col>4</xdr:col>
          <xdr:colOff>297180</xdr:colOff>
          <xdr:row>9</xdr:row>
          <xdr:rowOff>312420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24</xdr:row>
          <xdr:rowOff>281940</xdr:rowOff>
        </xdr:from>
        <xdr:to>
          <xdr:col>1</xdr:col>
          <xdr:colOff>297180</xdr:colOff>
          <xdr:row>25</xdr:row>
          <xdr:rowOff>99060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22</xdr:row>
          <xdr:rowOff>281940</xdr:rowOff>
        </xdr:from>
        <xdr:to>
          <xdr:col>1</xdr:col>
          <xdr:colOff>297180</xdr:colOff>
          <xdr:row>23</xdr:row>
          <xdr:rowOff>99060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24</xdr:row>
          <xdr:rowOff>68580</xdr:rowOff>
        </xdr:from>
        <xdr:to>
          <xdr:col>4</xdr:col>
          <xdr:colOff>297180</xdr:colOff>
          <xdr:row>24</xdr:row>
          <xdr:rowOff>312420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25</xdr:row>
          <xdr:rowOff>68580</xdr:rowOff>
        </xdr:from>
        <xdr:to>
          <xdr:col>4</xdr:col>
          <xdr:colOff>297180</xdr:colOff>
          <xdr:row>25</xdr:row>
          <xdr:rowOff>312420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32</xdr:row>
          <xdr:rowOff>68580</xdr:rowOff>
        </xdr:from>
        <xdr:to>
          <xdr:col>4</xdr:col>
          <xdr:colOff>297180</xdr:colOff>
          <xdr:row>32</xdr:row>
          <xdr:rowOff>312420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33</xdr:row>
          <xdr:rowOff>68580</xdr:rowOff>
        </xdr:from>
        <xdr:to>
          <xdr:col>4</xdr:col>
          <xdr:colOff>297180</xdr:colOff>
          <xdr:row>33</xdr:row>
          <xdr:rowOff>312420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32</xdr:row>
          <xdr:rowOff>274320</xdr:rowOff>
        </xdr:from>
        <xdr:to>
          <xdr:col>1</xdr:col>
          <xdr:colOff>297180</xdr:colOff>
          <xdr:row>33</xdr:row>
          <xdr:rowOff>106680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7751</xdr:colOff>
      <xdr:row>10</xdr:row>
      <xdr:rowOff>0</xdr:rowOff>
    </xdr:from>
    <xdr:ext cx="696325" cy="242502"/>
    <xdr:sp macro="" textlink="">
      <xdr:nvSpPr>
        <xdr:cNvPr id="5" name="テキスト ボックス 4"/>
        <xdr:cNvSpPr txBox="1"/>
      </xdr:nvSpPr>
      <xdr:spPr>
        <a:xfrm>
          <a:off x="3503986" y="5341913"/>
          <a:ext cx="696325" cy="242502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上限</a:t>
          </a:r>
          <a:r>
            <a:rPr kumimoji="1" lang="en-US" altLang="ja-JP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50</a:t>
          </a:r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万円</a:t>
          </a:r>
        </a:p>
      </xdr:txBody>
    </xdr:sp>
    <xdr:clientData/>
  </xdr:oneCellAnchor>
  <xdr:oneCellAnchor>
    <xdr:from>
      <xdr:col>7</xdr:col>
      <xdr:colOff>0</xdr:colOff>
      <xdr:row>10</xdr:row>
      <xdr:rowOff>444810</xdr:rowOff>
    </xdr:from>
    <xdr:ext cx="696325" cy="242502"/>
    <xdr:sp macro="" textlink="">
      <xdr:nvSpPr>
        <xdr:cNvPr id="6" name="テキスト ボックス 5"/>
        <xdr:cNvSpPr txBox="1"/>
      </xdr:nvSpPr>
      <xdr:spPr>
        <a:xfrm>
          <a:off x="4751294" y="3358339"/>
          <a:ext cx="696325" cy="242502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上限</a:t>
          </a:r>
          <a:r>
            <a:rPr kumimoji="1" lang="en-US" altLang="ja-JP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50</a:t>
          </a:r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万円</a:t>
          </a:r>
        </a:p>
      </xdr:txBody>
    </xdr:sp>
    <xdr:clientData/>
  </xdr:oneCellAnchor>
  <xdr:oneCellAnchor>
    <xdr:from>
      <xdr:col>3</xdr:col>
      <xdr:colOff>2132</xdr:colOff>
      <xdr:row>10</xdr:row>
      <xdr:rowOff>0</xdr:rowOff>
    </xdr:from>
    <xdr:ext cx="696325" cy="242502"/>
    <xdr:sp macro="" textlink="">
      <xdr:nvSpPr>
        <xdr:cNvPr id="11" name="テキスト ボックス 10"/>
        <xdr:cNvSpPr txBox="1"/>
      </xdr:nvSpPr>
      <xdr:spPr>
        <a:xfrm>
          <a:off x="2467426" y="5333646"/>
          <a:ext cx="696325" cy="242502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上限</a:t>
          </a:r>
          <a:r>
            <a:rPr kumimoji="1" lang="en-US" altLang="ja-JP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75</a:t>
          </a:r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万円</a:t>
          </a:r>
        </a:p>
      </xdr:txBody>
    </xdr:sp>
    <xdr:clientData/>
  </xdr:oneCellAnchor>
  <xdr:oneCellAnchor>
    <xdr:from>
      <xdr:col>3</xdr:col>
      <xdr:colOff>2132</xdr:colOff>
      <xdr:row>9</xdr:row>
      <xdr:rowOff>7470</xdr:rowOff>
    </xdr:from>
    <xdr:ext cx="696325" cy="242502"/>
    <xdr:sp macro="" textlink="">
      <xdr:nvSpPr>
        <xdr:cNvPr id="12" name="テキスト ボックス 11"/>
        <xdr:cNvSpPr txBox="1"/>
      </xdr:nvSpPr>
      <xdr:spPr>
        <a:xfrm>
          <a:off x="2467426" y="2427941"/>
          <a:ext cx="696325" cy="242502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上限</a:t>
          </a:r>
          <a:r>
            <a:rPr kumimoji="1" lang="en-US" altLang="ja-JP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75</a:t>
          </a:r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万円</a:t>
          </a:r>
        </a:p>
      </xdr:txBody>
    </xdr:sp>
    <xdr:clientData/>
  </xdr:oneCellAnchor>
  <xdr:oneCellAnchor>
    <xdr:from>
      <xdr:col>5</xdr:col>
      <xdr:colOff>7751</xdr:colOff>
      <xdr:row>9</xdr:row>
      <xdr:rowOff>7470</xdr:rowOff>
    </xdr:from>
    <xdr:ext cx="696325" cy="242502"/>
    <xdr:sp macro="" textlink="">
      <xdr:nvSpPr>
        <xdr:cNvPr id="13" name="テキスト ボックス 12"/>
        <xdr:cNvSpPr txBox="1"/>
      </xdr:nvSpPr>
      <xdr:spPr>
        <a:xfrm>
          <a:off x="3503986" y="2427941"/>
          <a:ext cx="696325" cy="242502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上限</a:t>
          </a:r>
          <a:r>
            <a:rPr kumimoji="1" lang="en-US" altLang="ja-JP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50</a:t>
          </a:r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万円</a:t>
          </a:r>
        </a:p>
      </xdr:txBody>
    </xdr:sp>
    <xdr:clientData/>
  </xdr:oneCellAnchor>
  <xdr:oneCellAnchor>
    <xdr:from>
      <xdr:col>3</xdr:col>
      <xdr:colOff>2132</xdr:colOff>
      <xdr:row>9</xdr:row>
      <xdr:rowOff>0</xdr:rowOff>
    </xdr:from>
    <xdr:ext cx="696325" cy="242502"/>
    <xdr:sp macro="" textlink="">
      <xdr:nvSpPr>
        <xdr:cNvPr id="7" name="テキスト ボックス 6"/>
        <xdr:cNvSpPr txBox="1"/>
      </xdr:nvSpPr>
      <xdr:spPr>
        <a:xfrm>
          <a:off x="2422603" y="3074894"/>
          <a:ext cx="696325" cy="242502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上限</a:t>
          </a:r>
          <a:r>
            <a:rPr kumimoji="1" lang="en-US" altLang="ja-JP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75</a:t>
          </a:r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万円</a:t>
          </a:r>
        </a:p>
      </xdr:txBody>
    </xdr:sp>
    <xdr:clientData/>
  </xdr:oneCellAnchor>
  <xdr:oneCellAnchor>
    <xdr:from>
      <xdr:col>5</xdr:col>
      <xdr:colOff>7751</xdr:colOff>
      <xdr:row>9</xdr:row>
      <xdr:rowOff>0</xdr:rowOff>
    </xdr:from>
    <xdr:ext cx="696325" cy="242502"/>
    <xdr:sp macro="" textlink="">
      <xdr:nvSpPr>
        <xdr:cNvPr id="8" name="テキスト ボックス 7"/>
        <xdr:cNvSpPr txBox="1"/>
      </xdr:nvSpPr>
      <xdr:spPr>
        <a:xfrm>
          <a:off x="3432269" y="3074894"/>
          <a:ext cx="696325" cy="242502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上限</a:t>
          </a:r>
          <a:r>
            <a:rPr kumimoji="1" lang="en-US" altLang="ja-JP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50</a:t>
          </a:r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万円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41439</xdr:colOff>
      <xdr:row>6</xdr:row>
      <xdr:rowOff>269422</xdr:rowOff>
    </xdr:from>
    <xdr:to>
      <xdr:col>14</xdr:col>
      <xdr:colOff>533401</xdr:colOff>
      <xdr:row>9</xdr:row>
      <xdr:rowOff>139754</xdr:rowOff>
    </xdr:to>
    <xdr:sp macro="" textlink="">
      <xdr:nvSpPr>
        <xdr:cNvPr id="5" name="テキスト ボックス 4"/>
        <xdr:cNvSpPr txBox="1"/>
      </xdr:nvSpPr>
      <xdr:spPr>
        <a:xfrm>
          <a:off x="9163668" y="2272393"/>
          <a:ext cx="2854162" cy="1133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税抜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万円以上の契約・購入には、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見積書・カタログ等のご提出が必要です。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メールによる必要書類の提出の際に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ご提出ください。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9071</xdr:colOff>
      <xdr:row>9</xdr:row>
      <xdr:rowOff>517073</xdr:rowOff>
    </xdr:from>
    <xdr:to>
      <xdr:col>13</xdr:col>
      <xdr:colOff>205921</xdr:colOff>
      <xdr:row>10</xdr:row>
      <xdr:rowOff>511629</xdr:rowOff>
    </xdr:to>
    <xdr:sp macro="" textlink="">
      <xdr:nvSpPr>
        <xdr:cNvPr id="8" name="正方形/長方形 7"/>
        <xdr:cNvSpPr/>
      </xdr:nvSpPr>
      <xdr:spPr>
        <a:xfrm>
          <a:off x="9131300" y="3782787"/>
          <a:ext cx="1938564" cy="538842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4802</xdr:colOff>
      <xdr:row>9</xdr:row>
      <xdr:rowOff>21771</xdr:rowOff>
    </xdr:from>
    <xdr:to>
      <xdr:col>3</xdr:col>
      <xdr:colOff>2948076</xdr:colOff>
      <xdr:row>12</xdr:row>
      <xdr:rowOff>32657</xdr:rowOff>
    </xdr:to>
    <xdr:sp macro="" textlink="">
      <xdr:nvSpPr>
        <xdr:cNvPr id="10" name="正方形/長方形 9"/>
        <xdr:cNvSpPr/>
      </xdr:nvSpPr>
      <xdr:spPr>
        <a:xfrm>
          <a:off x="1082488" y="3124200"/>
          <a:ext cx="2943274" cy="1643743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892628</xdr:colOff>
      <xdr:row>18</xdr:row>
      <xdr:rowOff>431800</xdr:rowOff>
    </xdr:from>
    <xdr:to>
      <xdr:col>7</xdr:col>
      <xdr:colOff>19050</xdr:colOff>
      <xdr:row>21</xdr:row>
      <xdr:rowOff>0</xdr:rowOff>
    </xdr:to>
    <xdr:sp macro="" textlink="">
      <xdr:nvSpPr>
        <xdr:cNvPr id="13" name="正方形/長方形 12"/>
        <xdr:cNvSpPr/>
      </xdr:nvSpPr>
      <xdr:spPr>
        <a:xfrm>
          <a:off x="6749142" y="8432800"/>
          <a:ext cx="585108" cy="983343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477611</xdr:colOff>
      <xdr:row>9</xdr:row>
      <xdr:rowOff>139754</xdr:rowOff>
    </xdr:from>
    <xdr:to>
      <xdr:col>12</xdr:col>
      <xdr:colOff>347292</xdr:colOff>
      <xdr:row>9</xdr:row>
      <xdr:rowOff>517073</xdr:rowOff>
    </xdr:to>
    <xdr:cxnSp macro="">
      <xdr:nvCxnSpPr>
        <xdr:cNvPr id="14" name="直線矢印コネクタ 13"/>
        <xdr:cNvCxnSpPr>
          <a:stCxn id="5" idx="2"/>
          <a:endCxn id="8" idx="0"/>
        </xdr:cNvCxnSpPr>
      </xdr:nvCxnSpPr>
      <xdr:spPr>
        <a:xfrm flipH="1">
          <a:off x="10100582" y="3405468"/>
          <a:ext cx="490167" cy="377319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1404257</xdr:colOff>
      <xdr:row>12</xdr:row>
      <xdr:rowOff>32657</xdr:rowOff>
    </xdr:from>
    <xdr:to>
      <xdr:col>3</xdr:col>
      <xdr:colOff>1476439</xdr:colOff>
      <xdr:row>13</xdr:row>
      <xdr:rowOff>391887</xdr:rowOff>
    </xdr:to>
    <xdr:cxnSp macro="">
      <xdr:nvCxnSpPr>
        <xdr:cNvPr id="17" name="直線矢印コネクタ 16"/>
        <xdr:cNvCxnSpPr>
          <a:endCxn id="10" idx="2"/>
        </xdr:cNvCxnSpPr>
      </xdr:nvCxnSpPr>
      <xdr:spPr>
        <a:xfrm flipV="1">
          <a:off x="2481943" y="4767943"/>
          <a:ext cx="72182" cy="903515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653143</xdr:colOff>
      <xdr:row>21</xdr:row>
      <xdr:rowOff>0</xdr:rowOff>
    </xdr:from>
    <xdr:to>
      <xdr:col>6</xdr:col>
      <xdr:colOff>292553</xdr:colOff>
      <xdr:row>21</xdr:row>
      <xdr:rowOff>391886</xdr:rowOff>
    </xdr:to>
    <xdr:cxnSp macro="">
      <xdr:nvCxnSpPr>
        <xdr:cNvPr id="18" name="直線矢印コネクタ 17"/>
        <xdr:cNvCxnSpPr>
          <a:endCxn id="13" idx="2"/>
        </xdr:cNvCxnSpPr>
      </xdr:nvCxnSpPr>
      <xdr:spPr>
        <a:xfrm flipV="1">
          <a:off x="6509657" y="9416143"/>
          <a:ext cx="532039" cy="391886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918755</xdr:colOff>
      <xdr:row>12</xdr:row>
      <xdr:rowOff>21771</xdr:rowOff>
    </xdr:from>
    <xdr:to>
      <xdr:col>4</xdr:col>
      <xdr:colOff>1545773</xdr:colOff>
      <xdr:row>14</xdr:row>
      <xdr:rowOff>174172</xdr:rowOff>
    </xdr:to>
    <xdr:cxnSp macro="">
      <xdr:nvCxnSpPr>
        <xdr:cNvPr id="19" name="直線矢印コネクタ 18"/>
        <xdr:cNvCxnSpPr>
          <a:endCxn id="97" idx="2"/>
        </xdr:cNvCxnSpPr>
      </xdr:nvCxnSpPr>
      <xdr:spPr>
        <a:xfrm flipH="1" flipV="1">
          <a:off x="4946469" y="4757057"/>
          <a:ext cx="627018" cy="1240972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866075</xdr:colOff>
      <xdr:row>13</xdr:row>
      <xdr:rowOff>448050</xdr:rowOff>
    </xdr:from>
    <xdr:to>
      <xdr:col>7</xdr:col>
      <xdr:colOff>32638</xdr:colOff>
      <xdr:row>14</xdr:row>
      <xdr:rowOff>492500</xdr:rowOff>
    </xdr:to>
    <xdr:sp macro="" textlink="">
      <xdr:nvSpPr>
        <xdr:cNvPr id="20" name="テキスト ボックス 19"/>
        <xdr:cNvSpPr txBox="1"/>
      </xdr:nvSpPr>
      <xdr:spPr>
        <a:xfrm>
          <a:off x="4893789" y="5727621"/>
          <a:ext cx="2454049" cy="588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機器等を複数店舗に導入する場合は、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「導入店舗」に記入してください。</a:t>
          </a:r>
        </a:p>
      </xdr:txBody>
    </xdr:sp>
    <xdr:clientData/>
  </xdr:twoCellAnchor>
  <xdr:twoCellAnchor>
    <xdr:from>
      <xdr:col>3</xdr:col>
      <xdr:colOff>7939</xdr:colOff>
      <xdr:row>32</xdr:row>
      <xdr:rowOff>422956</xdr:rowOff>
    </xdr:from>
    <xdr:to>
      <xdr:col>4</xdr:col>
      <xdr:colOff>0</xdr:colOff>
      <xdr:row>34</xdr:row>
      <xdr:rowOff>15876</xdr:rowOff>
    </xdr:to>
    <xdr:sp macro="" textlink="">
      <xdr:nvSpPr>
        <xdr:cNvPr id="25" name="正方形/長方形 24"/>
        <xdr:cNvSpPr/>
      </xdr:nvSpPr>
      <xdr:spPr>
        <a:xfrm>
          <a:off x="1085625" y="12887099"/>
          <a:ext cx="2942089" cy="572634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3</xdr:col>
      <xdr:colOff>1870870</xdr:colOff>
      <xdr:row>33</xdr:row>
      <xdr:rowOff>353335</xdr:rowOff>
    </xdr:from>
    <xdr:to>
      <xdr:col>3</xdr:col>
      <xdr:colOff>2106388</xdr:colOff>
      <xdr:row>34</xdr:row>
      <xdr:rowOff>323853</xdr:rowOff>
    </xdr:to>
    <xdr:cxnSp macro="">
      <xdr:nvCxnSpPr>
        <xdr:cNvPr id="26" name="直線矢印コネクタ 25"/>
        <xdr:cNvCxnSpPr/>
      </xdr:nvCxnSpPr>
      <xdr:spPr>
        <a:xfrm flipH="1" flipV="1">
          <a:off x="2948556" y="13252906"/>
          <a:ext cx="235518" cy="514804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10886</xdr:colOff>
      <xdr:row>6</xdr:row>
      <xdr:rowOff>224118</xdr:rowOff>
    </xdr:from>
    <xdr:to>
      <xdr:col>9</xdr:col>
      <xdr:colOff>15876</xdr:colOff>
      <xdr:row>44</xdr:row>
      <xdr:rowOff>15877</xdr:rowOff>
    </xdr:to>
    <xdr:sp macro="" textlink="">
      <xdr:nvSpPr>
        <xdr:cNvPr id="27" name="正方形/長方形 26"/>
        <xdr:cNvSpPr/>
      </xdr:nvSpPr>
      <xdr:spPr>
        <a:xfrm>
          <a:off x="8218715" y="2118232"/>
          <a:ext cx="919390" cy="13409788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892628</xdr:colOff>
      <xdr:row>19</xdr:row>
      <xdr:rowOff>285351</xdr:rowOff>
    </xdr:from>
    <xdr:to>
      <xdr:col>12</xdr:col>
      <xdr:colOff>386297</xdr:colOff>
      <xdr:row>20</xdr:row>
      <xdr:rowOff>283029</xdr:rowOff>
    </xdr:to>
    <xdr:cxnSp macro="">
      <xdr:nvCxnSpPr>
        <xdr:cNvPr id="28" name="直線矢印コネクタ 27"/>
        <xdr:cNvCxnSpPr>
          <a:stCxn id="29" idx="2"/>
        </xdr:cNvCxnSpPr>
      </xdr:nvCxnSpPr>
      <xdr:spPr>
        <a:xfrm flipH="1">
          <a:off x="9100457" y="8721780"/>
          <a:ext cx="1529297" cy="433106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135777</xdr:colOff>
      <xdr:row>16</xdr:row>
      <xdr:rowOff>414618</xdr:rowOff>
    </xdr:from>
    <xdr:to>
      <xdr:col>14</xdr:col>
      <xdr:colOff>517072</xdr:colOff>
      <xdr:row>19</xdr:row>
      <xdr:rowOff>285351</xdr:rowOff>
    </xdr:to>
    <xdr:sp macro="" textlink="">
      <xdr:nvSpPr>
        <xdr:cNvPr id="29" name="テキスト ボックス 28"/>
        <xdr:cNvSpPr txBox="1"/>
      </xdr:nvSpPr>
      <xdr:spPr>
        <a:xfrm>
          <a:off x="9249297" y="7295478"/>
          <a:ext cx="2728255" cy="138711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すべての項目が「申請可」となっているかご確認ください。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「申請不可」の場合は右に表示される指示のとおりに修正してください。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2285413</xdr:colOff>
      <xdr:row>21</xdr:row>
      <xdr:rowOff>285110</xdr:rowOff>
    </xdr:from>
    <xdr:to>
      <xdr:col>6</xdr:col>
      <xdr:colOff>388630</xdr:colOff>
      <xdr:row>22</xdr:row>
      <xdr:rowOff>108218</xdr:rowOff>
    </xdr:to>
    <xdr:sp macro="" textlink="">
      <xdr:nvSpPr>
        <xdr:cNvPr id="30" name="テキスト ボックス 29"/>
        <xdr:cNvSpPr txBox="1"/>
      </xdr:nvSpPr>
      <xdr:spPr>
        <a:xfrm>
          <a:off x="3363099" y="9701253"/>
          <a:ext cx="3774674" cy="36739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月数は助成対象期間に収まるよう、ご注意ください。</a:t>
          </a:r>
        </a:p>
      </xdr:txBody>
    </xdr:sp>
    <xdr:clientData/>
  </xdr:twoCellAnchor>
  <xdr:twoCellAnchor>
    <xdr:from>
      <xdr:col>5</xdr:col>
      <xdr:colOff>199459</xdr:colOff>
      <xdr:row>3</xdr:row>
      <xdr:rowOff>91169</xdr:rowOff>
    </xdr:from>
    <xdr:to>
      <xdr:col>8</xdr:col>
      <xdr:colOff>598714</xdr:colOff>
      <xdr:row>4</xdr:row>
      <xdr:rowOff>204109</xdr:rowOff>
    </xdr:to>
    <xdr:sp macro="" textlink="">
      <xdr:nvSpPr>
        <xdr:cNvPr id="31" name="テキスト ボックス 30"/>
        <xdr:cNvSpPr txBox="1"/>
      </xdr:nvSpPr>
      <xdr:spPr>
        <a:xfrm>
          <a:off x="6051619" y="883649"/>
          <a:ext cx="2746215" cy="547280"/>
        </a:xfrm>
        <a:prstGeom prst="rect">
          <a:avLst/>
        </a:prstGeom>
        <a:solidFill>
          <a:srgbClr val="FFE1E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クリーム色のセルに入力してください。</a:t>
          </a:r>
        </a:p>
      </xdr:txBody>
    </xdr:sp>
    <xdr:clientData/>
  </xdr:twoCellAnchor>
  <xdr:twoCellAnchor>
    <xdr:from>
      <xdr:col>0</xdr:col>
      <xdr:colOff>112486</xdr:colOff>
      <xdr:row>44</xdr:row>
      <xdr:rowOff>215900</xdr:rowOff>
    </xdr:from>
    <xdr:to>
      <xdr:col>4</xdr:col>
      <xdr:colOff>1932215</xdr:colOff>
      <xdr:row>49</xdr:row>
      <xdr:rowOff>45357</xdr:rowOff>
    </xdr:to>
    <xdr:sp macro="" textlink="">
      <xdr:nvSpPr>
        <xdr:cNvPr id="32" name="テキスト ボックス 31"/>
        <xdr:cNvSpPr txBox="1"/>
      </xdr:nvSpPr>
      <xdr:spPr>
        <a:xfrm>
          <a:off x="112486" y="29408120"/>
          <a:ext cx="5736409" cy="9724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見積書　見本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厨房機器等の購入契約に含まれる設置等にかかる経費について、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税抜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万円未満の場合は、「厨房機器等購入費」に一行にまとめて計上してください。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税抜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万円以上の場合は、「厨房等工事費」に計上してください。</a:t>
          </a:r>
        </a:p>
      </xdr:txBody>
    </xdr:sp>
    <xdr:clientData/>
  </xdr:twoCellAnchor>
  <xdr:twoCellAnchor>
    <xdr:from>
      <xdr:col>1</xdr:col>
      <xdr:colOff>46098</xdr:colOff>
      <xdr:row>13</xdr:row>
      <xdr:rowOff>176361</xdr:rowOff>
    </xdr:from>
    <xdr:to>
      <xdr:col>4</xdr:col>
      <xdr:colOff>610242</xdr:colOff>
      <xdr:row>15</xdr:row>
      <xdr:rowOff>219903</xdr:rowOff>
    </xdr:to>
    <xdr:sp macro="" textlink="">
      <xdr:nvSpPr>
        <xdr:cNvPr id="33" name="テキスト ボックス 32"/>
        <xdr:cNvSpPr txBox="1"/>
      </xdr:nvSpPr>
      <xdr:spPr>
        <a:xfrm>
          <a:off x="405327" y="5455932"/>
          <a:ext cx="4232629" cy="113211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購入契約に含まれる設置等にかかる経費について、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税抜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万円未満の場合は、一行にまとめて計上してください。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税抜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万円以上の場合は、「厨房等工事費」に計上してください。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本シート最下部の見積書見本をご覧ください。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337910</xdr:colOff>
      <xdr:row>7</xdr:row>
      <xdr:rowOff>315686</xdr:rowOff>
    </xdr:from>
    <xdr:to>
      <xdr:col>4</xdr:col>
      <xdr:colOff>1817913</xdr:colOff>
      <xdr:row>8</xdr:row>
      <xdr:rowOff>532945</xdr:rowOff>
    </xdr:to>
    <xdr:sp macro="" textlink="">
      <xdr:nvSpPr>
        <xdr:cNvPr id="35" name="テキスト ボックス 34"/>
        <xdr:cNvSpPr txBox="1"/>
      </xdr:nvSpPr>
      <xdr:spPr>
        <a:xfrm>
          <a:off x="1415596" y="2438400"/>
          <a:ext cx="4430031" cy="65268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購入・リース・レンタルを予定している機器等の一般的な名称を、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明細ごとに記入してください。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881743</xdr:colOff>
      <xdr:row>11</xdr:row>
      <xdr:rowOff>255814</xdr:rowOff>
    </xdr:from>
    <xdr:to>
      <xdr:col>7</xdr:col>
      <xdr:colOff>870857</xdr:colOff>
      <xdr:row>14</xdr:row>
      <xdr:rowOff>206829</xdr:rowOff>
    </xdr:to>
    <xdr:cxnSp macro="">
      <xdr:nvCxnSpPr>
        <xdr:cNvPr id="37" name="直線矢印コネクタ 36"/>
        <xdr:cNvCxnSpPr/>
      </xdr:nvCxnSpPr>
      <xdr:spPr>
        <a:xfrm flipH="1" flipV="1">
          <a:off x="6738257" y="4446814"/>
          <a:ext cx="1447800" cy="1583872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217715</xdr:colOff>
      <xdr:row>49</xdr:row>
      <xdr:rowOff>108857</xdr:rowOff>
    </xdr:from>
    <xdr:to>
      <xdr:col>4</xdr:col>
      <xdr:colOff>1680882</xdr:colOff>
      <xdr:row>51</xdr:row>
      <xdr:rowOff>122464</xdr:rowOff>
    </xdr:to>
    <xdr:sp macro="" textlink="">
      <xdr:nvSpPr>
        <xdr:cNvPr id="40" name="テキスト ボックス 39"/>
        <xdr:cNvSpPr txBox="1"/>
      </xdr:nvSpPr>
      <xdr:spPr>
        <a:xfrm>
          <a:off x="217715" y="30444077"/>
          <a:ext cx="5486527" cy="47080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＜例１＞業務用エアコンの購入に取付費（税抜１万円未満）が含まれる場合</a:t>
          </a:r>
        </a:p>
      </xdr:txBody>
    </xdr:sp>
    <xdr:clientData/>
  </xdr:twoCellAnchor>
  <xdr:twoCellAnchor>
    <xdr:from>
      <xdr:col>5</xdr:col>
      <xdr:colOff>163287</xdr:colOff>
      <xdr:row>52</xdr:row>
      <xdr:rowOff>176893</xdr:rowOff>
    </xdr:from>
    <xdr:to>
      <xdr:col>5</xdr:col>
      <xdr:colOff>544287</xdr:colOff>
      <xdr:row>55</xdr:row>
      <xdr:rowOff>136072</xdr:rowOff>
    </xdr:to>
    <xdr:sp macro="" textlink="">
      <xdr:nvSpPr>
        <xdr:cNvPr id="41" name="右矢印 40"/>
        <xdr:cNvSpPr/>
      </xdr:nvSpPr>
      <xdr:spPr>
        <a:xfrm>
          <a:off x="6015447" y="31197913"/>
          <a:ext cx="381000" cy="644979"/>
        </a:xfrm>
        <a:prstGeom prst="rightArrow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704691</xdr:colOff>
      <xdr:row>52</xdr:row>
      <xdr:rowOff>95249</xdr:rowOff>
    </xdr:from>
    <xdr:to>
      <xdr:col>14</xdr:col>
      <xdr:colOff>313765</xdr:colOff>
      <xdr:row>55</xdr:row>
      <xdr:rowOff>122464</xdr:rowOff>
    </xdr:to>
    <xdr:sp macro="" textlink="">
      <xdr:nvSpPr>
        <xdr:cNvPr id="42" name="テキスト ボックス 41"/>
        <xdr:cNvSpPr txBox="1"/>
      </xdr:nvSpPr>
      <xdr:spPr>
        <a:xfrm>
          <a:off x="6556851" y="31116269"/>
          <a:ext cx="5217394" cy="71301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業務用エアコンの購入費・取付費（税抜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407,000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円）ともに、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「厨房機器等購入費」に計上できます。</a:t>
          </a:r>
        </a:p>
      </xdr:txBody>
    </xdr:sp>
    <xdr:clientData/>
  </xdr:twoCellAnchor>
  <xdr:twoCellAnchor editAs="oneCell">
    <xdr:from>
      <xdr:col>0</xdr:col>
      <xdr:colOff>190500</xdr:colOff>
      <xdr:row>60</xdr:row>
      <xdr:rowOff>54428</xdr:rowOff>
    </xdr:from>
    <xdr:to>
      <xdr:col>4</xdr:col>
      <xdr:colOff>1826895</xdr:colOff>
      <xdr:row>64</xdr:row>
      <xdr:rowOff>63954</xdr:rowOff>
    </xdr:to>
    <xdr:pic>
      <xdr:nvPicPr>
        <xdr:cNvPr id="43" name="図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2904248"/>
          <a:ext cx="5659755" cy="923926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204107</xdr:colOff>
      <xdr:row>52</xdr:row>
      <xdr:rowOff>54429</xdr:rowOff>
    </xdr:from>
    <xdr:to>
      <xdr:col>4</xdr:col>
      <xdr:colOff>1825262</xdr:colOff>
      <xdr:row>56</xdr:row>
      <xdr:rowOff>63954</xdr:rowOff>
    </xdr:to>
    <xdr:pic>
      <xdr:nvPicPr>
        <xdr:cNvPr id="44" name="図 4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31075449"/>
          <a:ext cx="5644515" cy="9239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176893</xdr:colOff>
      <xdr:row>68</xdr:row>
      <xdr:rowOff>1</xdr:rowOff>
    </xdr:from>
    <xdr:to>
      <xdr:col>4</xdr:col>
      <xdr:colOff>1828528</xdr:colOff>
      <xdr:row>71</xdr:row>
      <xdr:rowOff>9527</xdr:rowOff>
    </xdr:to>
    <xdr:pic>
      <xdr:nvPicPr>
        <xdr:cNvPr id="45" name="図 4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3" y="34678621"/>
          <a:ext cx="5674995" cy="695326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176893</xdr:colOff>
      <xdr:row>71</xdr:row>
      <xdr:rowOff>76040</xdr:rowOff>
    </xdr:from>
    <xdr:to>
      <xdr:col>4</xdr:col>
      <xdr:colOff>1828528</xdr:colOff>
      <xdr:row>74</xdr:row>
      <xdr:rowOff>85565</xdr:rowOff>
    </xdr:to>
    <xdr:pic>
      <xdr:nvPicPr>
        <xdr:cNvPr id="46" name="図 4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3" y="35440460"/>
          <a:ext cx="5674995" cy="695325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204107</xdr:colOff>
      <xdr:row>57</xdr:row>
      <xdr:rowOff>95251</xdr:rowOff>
    </xdr:from>
    <xdr:to>
      <xdr:col>4</xdr:col>
      <xdr:colOff>1680882</xdr:colOff>
      <xdr:row>59</xdr:row>
      <xdr:rowOff>108858</xdr:rowOff>
    </xdr:to>
    <xdr:sp macro="" textlink="">
      <xdr:nvSpPr>
        <xdr:cNvPr id="47" name="テキスト ボックス 46"/>
        <xdr:cNvSpPr txBox="1"/>
      </xdr:nvSpPr>
      <xdr:spPr>
        <a:xfrm>
          <a:off x="204107" y="32259271"/>
          <a:ext cx="5500135" cy="47080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＜例２＞業務用エアコンの購入に取付費（税抜１万円以上）が含まれる場合</a:t>
          </a:r>
        </a:p>
      </xdr:txBody>
    </xdr:sp>
    <xdr:clientData/>
  </xdr:twoCellAnchor>
  <xdr:twoCellAnchor>
    <xdr:from>
      <xdr:col>5</xdr:col>
      <xdr:colOff>122464</xdr:colOff>
      <xdr:row>60</xdr:row>
      <xdr:rowOff>149680</xdr:rowOff>
    </xdr:from>
    <xdr:to>
      <xdr:col>5</xdr:col>
      <xdr:colOff>503464</xdr:colOff>
      <xdr:row>63</xdr:row>
      <xdr:rowOff>108859</xdr:rowOff>
    </xdr:to>
    <xdr:sp macro="" textlink="">
      <xdr:nvSpPr>
        <xdr:cNvPr id="48" name="右矢印 47"/>
        <xdr:cNvSpPr/>
      </xdr:nvSpPr>
      <xdr:spPr>
        <a:xfrm>
          <a:off x="5974624" y="32999500"/>
          <a:ext cx="381000" cy="644979"/>
        </a:xfrm>
        <a:prstGeom prst="rightArrow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662590</xdr:colOff>
      <xdr:row>60</xdr:row>
      <xdr:rowOff>48025</xdr:rowOff>
    </xdr:from>
    <xdr:to>
      <xdr:col>14</xdr:col>
      <xdr:colOff>280147</xdr:colOff>
      <xdr:row>63</xdr:row>
      <xdr:rowOff>231642</xdr:rowOff>
    </xdr:to>
    <xdr:sp macro="" textlink="">
      <xdr:nvSpPr>
        <xdr:cNvPr id="49" name="テキスト ボックス 48"/>
        <xdr:cNvSpPr txBox="1"/>
      </xdr:nvSpPr>
      <xdr:spPr>
        <a:xfrm>
          <a:off x="6514750" y="32897845"/>
          <a:ext cx="5225877" cy="86941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それぞれの経費項目に計上できます。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・業務用エアコンの購入費（税抜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400,000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円）：「厨房機器等購入費」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・取付費（税抜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14,000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円）：「厨房等工事費」</a:t>
          </a:r>
        </a:p>
      </xdr:txBody>
    </xdr:sp>
    <xdr:clientData/>
  </xdr:twoCellAnchor>
  <xdr:twoCellAnchor>
    <xdr:from>
      <xdr:col>0</xdr:col>
      <xdr:colOff>193221</xdr:colOff>
      <xdr:row>65</xdr:row>
      <xdr:rowOff>117182</xdr:rowOff>
    </xdr:from>
    <xdr:to>
      <xdr:col>4</xdr:col>
      <xdr:colOff>1673678</xdr:colOff>
      <xdr:row>67</xdr:row>
      <xdr:rowOff>130789</xdr:rowOff>
    </xdr:to>
    <xdr:sp macro="" textlink="">
      <xdr:nvSpPr>
        <xdr:cNvPr id="50" name="テキスト ボックス 49"/>
        <xdr:cNvSpPr txBox="1"/>
      </xdr:nvSpPr>
      <xdr:spPr>
        <a:xfrm>
          <a:off x="193221" y="34110002"/>
          <a:ext cx="5503817" cy="47080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＜例３＞業務用エアコンの購入と取付費（税抜１万円未満）を別々に契約する場合</a:t>
          </a:r>
        </a:p>
      </xdr:txBody>
    </xdr:sp>
    <xdr:clientData/>
  </xdr:twoCellAnchor>
  <xdr:twoCellAnchor>
    <xdr:from>
      <xdr:col>5</xdr:col>
      <xdr:colOff>149679</xdr:colOff>
      <xdr:row>69</xdr:row>
      <xdr:rowOff>217714</xdr:rowOff>
    </xdr:from>
    <xdr:to>
      <xdr:col>5</xdr:col>
      <xdr:colOff>530679</xdr:colOff>
      <xdr:row>72</xdr:row>
      <xdr:rowOff>176893</xdr:rowOff>
    </xdr:to>
    <xdr:sp macro="" textlink="">
      <xdr:nvSpPr>
        <xdr:cNvPr id="51" name="右矢印 50"/>
        <xdr:cNvSpPr/>
      </xdr:nvSpPr>
      <xdr:spPr>
        <a:xfrm>
          <a:off x="6001839" y="35124934"/>
          <a:ext cx="381000" cy="644979"/>
        </a:xfrm>
        <a:prstGeom prst="rightArrow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660507</xdr:colOff>
      <xdr:row>69</xdr:row>
      <xdr:rowOff>97972</xdr:rowOff>
    </xdr:from>
    <xdr:to>
      <xdr:col>14</xdr:col>
      <xdr:colOff>271343</xdr:colOff>
      <xdr:row>73</xdr:row>
      <xdr:rowOff>46265</xdr:rowOff>
    </xdr:to>
    <xdr:sp macro="" textlink="">
      <xdr:nvSpPr>
        <xdr:cNvPr id="52" name="テキスト ボックス 51"/>
        <xdr:cNvSpPr txBox="1"/>
      </xdr:nvSpPr>
      <xdr:spPr>
        <a:xfrm>
          <a:off x="6512667" y="35005192"/>
          <a:ext cx="5219156" cy="86269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対象となるもののみ経費項目に計上できます。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・業務用エアコンの購入費（税抜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400,000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円）：「厨房機器等購入費」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・取付費（税抜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7,000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円）：「厨房機器等購入費」、「厨房等工事費」ともに対象外</a:t>
          </a:r>
        </a:p>
      </xdr:txBody>
    </xdr:sp>
    <xdr:clientData/>
  </xdr:twoCellAnchor>
  <xdr:twoCellAnchor>
    <xdr:from>
      <xdr:col>7</xdr:col>
      <xdr:colOff>54429</xdr:colOff>
      <xdr:row>34</xdr:row>
      <xdr:rowOff>21773</xdr:rowOff>
    </xdr:from>
    <xdr:to>
      <xdr:col>7</xdr:col>
      <xdr:colOff>446554</xdr:colOff>
      <xdr:row>34</xdr:row>
      <xdr:rowOff>381001</xdr:rowOff>
    </xdr:to>
    <xdr:cxnSp macro="">
      <xdr:nvCxnSpPr>
        <xdr:cNvPr id="56" name="直線矢印コネクタ 55"/>
        <xdr:cNvCxnSpPr>
          <a:endCxn id="57" idx="2"/>
        </xdr:cNvCxnSpPr>
      </xdr:nvCxnSpPr>
      <xdr:spPr>
        <a:xfrm flipV="1">
          <a:off x="7369629" y="13465630"/>
          <a:ext cx="392125" cy="359228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32</xdr:row>
      <xdr:rowOff>17931</xdr:rowOff>
    </xdr:from>
    <xdr:to>
      <xdr:col>8</xdr:col>
      <xdr:colOff>479</xdr:colOff>
      <xdr:row>34</xdr:row>
      <xdr:rowOff>21773</xdr:rowOff>
    </xdr:to>
    <xdr:sp macro="" textlink="">
      <xdr:nvSpPr>
        <xdr:cNvPr id="57" name="正方形/長方形 56"/>
        <xdr:cNvSpPr/>
      </xdr:nvSpPr>
      <xdr:spPr>
        <a:xfrm>
          <a:off x="7315200" y="12482074"/>
          <a:ext cx="893108" cy="983556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1818715</xdr:colOff>
      <xdr:row>34</xdr:row>
      <xdr:rowOff>258537</xdr:rowOff>
    </xdr:from>
    <xdr:to>
      <xdr:col>7</xdr:col>
      <xdr:colOff>806344</xdr:colOff>
      <xdr:row>35</xdr:row>
      <xdr:rowOff>408215</xdr:rowOff>
    </xdr:to>
    <xdr:sp macro="" textlink="">
      <xdr:nvSpPr>
        <xdr:cNvPr id="58" name="テキスト ボックス 57"/>
        <xdr:cNvSpPr txBox="1"/>
      </xdr:nvSpPr>
      <xdr:spPr>
        <a:xfrm>
          <a:off x="5846429" y="13702394"/>
          <a:ext cx="2275115" cy="6939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厨房等工事費は、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一契約あたり税抜１万円以上のものが対象です。</a:t>
          </a:r>
        </a:p>
      </xdr:txBody>
    </xdr:sp>
    <xdr:clientData/>
  </xdr:twoCellAnchor>
  <xdr:twoCellAnchor>
    <xdr:from>
      <xdr:col>5</xdr:col>
      <xdr:colOff>286545</xdr:colOff>
      <xdr:row>0</xdr:row>
      <xdr:rowOff>172813</xdr:rowOff>
    </xdr:from>
    <xdr:to>
      <xdr:col>8</xdr:col>
      <xdr:colOff>840922</xdr:colOff>
      <xdr:row>2</xdr:row>
      <xdr:rowOff>176895</xdr:rowOff>
    </xdr:to>
    <xdr:sp macro="" textlink="">
      <xdr:nvSpPr>
        <xdr:cNvPr id="59" name="テキスト ボックス 58"/>
        <xdr:cNvSpPr txBox="1"/>
      </xdr:nvSpPr>
      <xdr:spPr>
        <a:xfrm>
          <a:off x="6143059" y="172813"/>
          <a:ext cx="2905692" cy="570139"/>
        </a:xfrm>
        <a:prstGeom prst="rect">
          <a:avLst/>
        </a:prstGeom>
        <a:solidFill>
          <a:srgbClr val="FFE1E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助成経費の計画（記入例）</a:t>
          </a:r>
        </a:p>
      </xdr:txBody>
    </xdr:sp>
    <xdr:clientData/>
  </xdr:twoCellAnchor>
  <xdr:twoCellAnchor>
    <xdr:from>
      <xdr:col>3</xdr:col>
      <xdr:colOff>189366</xdr:colOff>
      <xdr:row>34</xdr:row>
      <xdr:rowOff>87088</xdr:rowOff>
    </xdr:from>
    <xdr:to>
      <xdr:col>4</xdr:col>
      <xdr:colOff>1171915</xdr:colOff>
      <xdr:row>34</xdr:row>
      <xdr:rowOff>527052</xdr:rowOff>
    </xdr:to>
    <xdr:sp macro="" textlink="">
      <xdr:nvSpPr>
        <xdr:cNvPr id="60" name="テキスト ボックス 59"/>
        <xdr:cNvSpPr txBox="1"/>
      </xdr:nvSpPr>
      <xdr:spPr>
        <a:xfrm>
          <a:off x="1267052" y="13530945"/>
          <a:ext cx="3932577" cy="4399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複数箇所で同様の工事を行う場合は数をご記載ください。</a:t>
          </a:r>
        </a:p>
      </xdr:txBody>
    </xdr:sp>
    <xdr:clientData/>
  </xdr:twoCellAnchor>
  <xdr:twoCellAnchor>
    <xdr:from>
      <xdr:col>7</xdr:col>
      <xdr:colOff>288471</xdr:colOff>
      <xdr:row>13</xdr:row>
      <xdr:rowOff>395436</xdr:rowOff>
    </xdr:from>
    <xdr:to>
      <xdr:col>11</xdr:col>
      <xdr:colOff>323851</xdr:colOff>
      <xdr:row>15</xdr:row>
      <xdr:rowOff>829</xdr:rowOff>
    </xdr:to>
    <xdr:sp macro="" textlink="">
      <xdr:nvSpPr>
        <xdr:cNvPr id="36" name="テキスト ボックス 35"/>
        <xdr:cNvSpPr txBox="1"/>
      </xdr:nvSpPr>
      <xdr:spPr>
        <a:xfrm>
          <a:off x="7603671" y="5675007"/>
          <a:ext cx="2343151" cy="69396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厨房機器等購入費は、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単価（税抜）１万円以上のものが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対象です。</a:t>
          </a:r>
        </a:p>
      </xdr:txBody>
    </xdr:sp>
    <xdr:clientData/>
  </xdr:twoCellAnchor>
  <xdr:twoCellAnchor>
    <xdr:from>
      <xdr:col>5</xdr:col>
      <xdr:colOff>24493</xdr:colOff>
      <xdr:row>9</xdr:row>
      <xdr:rowOff>32657</xdr:rowOff>
    </xdr:from>
    <xdr:to>
      <xdr:col>5</xdr:col>
      <xdr:colOff>881743</xdr:colOff>
      <xdr:row>12</xdr:row>
      <xdr:rowOff>21770</xdr:rowOff>
    </xdr:to>
    <xdr:sp macro="" textlink="">
      <xdr:nvSpPr>
        <xdr:cNvPr id="88" name="正方形/長方形 87"/>
        <xdr:cNvSpPr/>
      </xdr:nvSpPr>
      <xdr:spPr>
        <a:xfrm>
          <a:off x="5881007" y="3135086"/>
          <a:ext cx="857250" cy="1621970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10886</xdr:colOff>
      <xdr:row>9</xdr:row>
      <xdr:rowOff>21771</xdr:rowOff>
    </xdr:from>
    <xdr:to>
      <xdr:col>4</xdr:col>
      <xdr:colOff>1826623</xdr:colOff>
      <xdr:row>12</xdr:row>
      <xdr:rowOff>21771</xdr:rowOff>
    </xdr:to>
    <xdr:sp macro="" textlink="">
      <xdr:nvSpPr>
        <xdr:cNvPr id="97" name="正方形/長方形 96"/>
        <xdr:cNvSpPr/>
      </xdr:nvSpPr>
      <xdr:spPr>
        <a:xfrm>
          <a:off x="4038600" y="3124200"/>
          <a:ext cx="1815737" cy="1632857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317500</xdr:colOff>
      <xdr:row>0</xdr:row>
      <xdr:rowOff>114300</xdr:rowOff>
    </xdr:from>
    <xdr:to>
      <xdr:col>7</xdr:col>
      <xdr:colOff>438150</xdr:colOff>
      <xdr:row>2</xdr:row>
      <xdr:rowOff>371475</xdr:rowOff>
    </xdr:to>
    <xdr:sp macro="" textlink="">
      <xdr:nvSpPr>
        <xdr:cNvPr id="12" name="テキスト ボックス 11"/>
        <xdr:cNvSpPr txBox="1"/>
      </xdr:nvSpPr>
      <xdr:spPr>
        <a:xfrm>
          <a:off x="2893060" y="114300"/>
          <a:ext cx="2200910" cy="8591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は「助成経費の計画」の入力内容が自動で転記され、あわせて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が計算されます。</a:t>
          </a:r>
        </a:p>
      </xdr:txBody>
    </xdr:sp>
    <xdr:clientData/>
  </xdr:twoCellAnchor>
  <xdr:twoCellAnchor>
    <xdr:from>
      <xdr:col>3</xdr:col>
      <xdr:colOff>0</xdr:colOff>
      <xdr:row>11</xdr:row>
      <xdr:rowOff>8964</xdr:rowOff>
    </xdr:from>
    <xdr:to>
      <xdr:col>5</xdr:col>
      <xdr:colOff>6350</xdr:colOff>
      <xdr:row>12</xdr:row>
      <xdr:rowOff>12699</xdr:rowOff>
    </xdr:to>
    <xdr:sp macro="" textlink="">
      <xdr:nvSpPr>
        <xdr:cNvPr id="16" name="正方形/長方形 15"/>
        <xdr:cNvSpPr/>
      </xdr:nvSpPr>
      <xdr:spPr>
        <a:xfrm>
          <a:off x="2420471" y="3720352"/>
          <a:ext cx="1010397" cy="640229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999067</xdr:colOff>
      <xdr:row>7</xdr:row>
      <xdr:rowOff>184150</xdr:rowOff>
    </xdr:from>
    <xdr:to>
      <xdr:col>7</xdr:col>
      <xdr:colOff>941070</xdr:colOff>
      <xdr:row>9</xdr:row>
      <xdr:rowOff>8467</xdr:rowOff>
    </xdr:to>
    <xdr:sp macro="" textlink="">
      <xdr:nvSpPr>
        <xdr:cNvPr id="17" name="正方形/長方形 16"/>
        <xdr:cNvSpPr/>
      </xdr:nvSpPr>
      <xdr:spPr>
        <a:xfrm>
          <a:off x="4428067" y="2131483"/>
          <a:ext cx="1178136" cy="281517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35858</xdr:colOff>
      <xdr:row>10</xdr:row>
      <xdr:rowOff>627530</xdr:rowOff>
    </xdr:from>
    <xdr:to>
      <xdr:col>8</xdr:col>
      <xdr:colOff>8282</xdr:colOff>
      <xdr:row>12</xdr:row>
      <xdr:rowOff>6350</xdr:rowOff>
    </xdr:to>
    <xdr:sp macro="" textlink="">
      <xdr:nvSpPr>
        <xdr:cNvPr id="18" name="正方形/長方形 17"/>
        <xdr:cNvSpPr/>
      </xdr:nvSpPr>
      <xdr:spPr>
        <a:xfrm>
          <a:off x="3460376" y="3702424"/>
          <a:ext cx="2150847" cy="651808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34923</xdr:colOff>
      <xdr:row>4</xdr:row>
      <xdr:rowOff>98425</xdr:rowOff>
    </xdr:from>
    <xdr:to>
      <xdr:col>5</xdr:col>
      <xdr:colOff>1009649</xdr:colOff>
      <xdr:row>4</xdr:row>
      <xdr:rowOff>222250</xdr:rowOff>
    </xdr:to>
    <xdr:sp macro="" textlink="">
      <xdr:nvSpPr>
        <xdr:cNvPr id="20" name="左大かっこ 19"/>
        <xdr:cNvSpPr/>
      </xdr:nvSpPr>
      <xdr:spPr>
        <a:xfrm rot="5400000">
          <a:off x="2875913" y="-75565"/>
          <a:ext cx="123825" cy="2986406"/>
        </a:xfrm>
        <a:prstGeom prst="leftBracket">
          <a:avLst/>
        </a:prstGeom>
        <a:ln w="28575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850901</xdr:colOff>
      <xdr:row>2</xdr:row>
      <xdr:rowOff>390525</xdr:rowOff>
    </xdr:from>
    <xdr:to>
      <xdr:col>5</xdr:col>
      <xdr:colOff>504825</xdr:colOff>
      <xdr:row>4</xdr:row>
      <xdr:rowOff>88900</xdr:rowOff>
    </xdr:to>
    <xdr:cxnSp macro="">
      <xdr:nvCxnSpPr>
        <xdr:cNvPr id="21" name="直線矢印コネクタ 20"/>
        <xdr:cNvCxnSpPr/>
      </xdr:nvCxnSpPr>
      <xdr:spPr>
        <a:xfrm flipH="1">
          <a:off x="3418841" y="992505"/>
          <a:ext cx="507364" cy="353695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38101</xdr:colOff>
      <xdr:row>12</xdr:row>
      <xdr:rowOff>6350</xdr:rowOff>
    </xdr:from>
    <xdr:to>
      <xdr:col>6</xdr:col>
      <xdr:colOff>107235</xdr:colOff>
      <xdr:row>14</xdr:row>
      <xdr:rowOff>63500</xdr:rowOff>
    </xdr:to>
    <xdr:cxnSp macro="">
      <xdr:nvCxnSpPr>
        <xdr:cNvPr id="22" name="直線矢印コネクタ 21"/>
        <xdr:cNvCxnSpPr>
          <a:endCxn id="18" idx="2"/>
        </xdr:cNvCxnSpPr>
      </xdr:nvCxnSpPr>
      <xdr:spPr>
        <a:xfrm flipV="1">
          <a:off x="4466666" y="4354232"/>
          <a:ext cx="69134" cy="433668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12</xdr:row>
      <xdr:rowOff>12699</xdr:rowOff>
    </xdr:from>
    <xdr:to>
      <xdr:col>4</xdr:col>
      <xdr:colOff>343835</xdr:colOff>
      <xdr:row>14</xdr:row>
      <xdr:rowOff>107951</xdr:rowOff>
    </xdr:to>
    <xdr:cxnSp macro="">
      <xdr:nvCxnSpPr>
        <xdr:cNvPr id="23" name="直線矢印コネクタ 22"/>
        <xdr:cNvCxnSpPr>
          <a:endCxn id="16" idx="2"/>
        </xdr:cNvCxnSpPr>
      </xdr:nvCxnSpPr>
      <xdr:spPr>
        <a:xfrm flipV="1">
          <a:off x="2496671" y="4360581"/>
          <a:ext cx="428999" cy="471770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444499</xdr:colOff>
      <xdr:row>14</xdr:row>
      <xdr:rowOff>44450</xdr:rowOff>
    </xdr:from>
    <xdr:to>
      <xdr:col>10</xdr:col>
      <xdr:colOff>165651</xdr:colOff>
      <xdr:row>19</xdr:row>
      <xdr:rowOff>173934</xdr:rowOff>
    </xdr:to>
    <xdr:sp macro="" textlink="">
      <xdr:nvSpPr>
        <xdr:cNvPr id="24" name="テキスト ボックス 23"/>
        <xdr:cNvSpPr txBox="1"/>
      </xdr:nvSpPr>
      <xdr:spPr>
        <a:xfrm>
          <a:off x="3865879" y="6788150"/>
          <a:ext cx="3294932" cy="9600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の合計額が助成限度額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200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万円を超える場合は、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200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万円まで助成金交付申請額に入力できます。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38100</xdr:colOff>
      <xdr:row>14</xdr:row>
      <xdr:rowOff>50800</xdr:rowOff>
    </xdr:from>
    <xdr:to>
      <xdr:col>4</xdr:col>
      <xdr:colOff>711200</xdr:colOff>
      <xdr:row>17</xdr:row>
      <xdr:rowOff>57150</xdr:rowOff>
    </xdr:to>
    <xdr:sp macro="" textlink="">
      <xdr:nvSpPr>
        <xdr:cNvPr id="25" name="テキスト ボックス 24"/>
        <xdr:cNvSpPr txBox="1"/>
      </xdr:nvSpPr>
      <xdr:spPr>
        <a:xfrm>
          <a:off x="1447800" y="6794500"/>
          <a:ext cx="1838960" cy="50927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300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万円を超えても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問題ありません。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628651</xdr:colOff>
      <xdr:row>0</xdr:row>
      <xdr:rowOff>114300</xdr:rowOff>
    </xdr:from>
    <xdr:to>
      <xdr:col>10</xdr:col>
      <xdr:colOff>904876</xdr:colOff>
      <xdr:row>2</xdr:row>
      <xdr:rowOff>53068</xdr:rowOff>
    </xdr:to>
    <xdr:sp macro="" textlink="">
      <xdr:nvSpPr>
        <xdr:cNvPr id="28" name="テキスト ボックス 27"/>
        <xdr:cNvSpPr txBox="1"/>
      </xdr:nvSpPr>
      <xdr:spPr>
        <a:xfrm>
          <a:off x="5284471" y="114300"/>
          <a:ext cx="2600325" cy="540748"/>
        </a:xfrm>
        <a:prstGeom prst="rect">
          <a:avLst/>
        </a:prstGeom>
        <a:solidFill>
          <a:srgbClr val="FFE1E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助成金交付申請額（記入例）</a:t>
          </a:r>
        </a:p>
      </xdr:txBody>
    </xdr:sp>
    <xdr:clientData/>
  </xdr:twoCellAnchor>
  <xdr:oneCellAnchor>
    <xdr:from>
      <xdr:col>7</xdr:col>
      <xdr:colOff>0</xdr:colOff>
      <xdr:row>10</xdr:row>
      <xdr:rowOff>615140</xdr:rowOff>
    </xdr:from>
    <xdr:ext cx="696325" cy="242502"/>
    <xdr:sp macro="" textlink="">
      <xdr:nvSpPr>
        <xdr:cNvPr id="33" name="テキスト ボックス 32"/>
        <xdr:cNvSpPr txBox="1"/>
      </xdr:nvSpPr>
      <xdr:spPr>
        <a:xfrm>
          <a:off x="4661647" y="3690034"/>
          <a:ext cx="696325" cy="242502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上限</a:t>
          </a:r>
          <a:r>
            <a:rPr kumimoji="1" lang="en-US" altLang="ja-JP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50</a:t>
          </a:r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万円</a:t>
          </a:r>
        </a:p>
      </xdr:txBody>
    </xdr:sp>
    <xdr:clientData/>
  </xdr:oneCellAnchor>
  <xdr:twoCellAnchor>
    <xdr:from>
      <xdr:col>4</xdr:col>
      <xdr:colOff>317500</xdr:colOff>
      <xdr:row>0</xdr:row>
      <xdr:rowOff>114300</xdr:rowOff>
    </xdr:from>
    <xdr:to>
      <xdr:col>7</xdr:col>
      <xdr:colOff>438150</xdr:colOff>
      <xdr:row>2</xdr:row>
      <xdr:rowOff>371475</xdr:rowOff>
    </xdr:to>
    <xdr:sp macro="" textlink="">
      <xdr:nvSpPr>
        <xdr:cNvPr id="39" name="テキスト ボックス 38"/>
        <xdr:cNvSpPr txBox="1"/>
      </xdr:nvSpPr>
      <xdr:spPr>
        <a:xfrm>
          <a:off x="2893060" y="114300"/>
          <a:ext cx="2200910" cy="8591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は「助成経費の計画」の入力内容が自動で転記され、あわせて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が計算されます。</a:t>
          </a:r>
        </a:p>
      </xdr:txBody>
    </xdr:sp>
    <xdr:clientData/>
  </xdr:twoCellAnchor>
  <xdr:twoCellAnchor>
    <xdr:from>
      <xdr:col>4</xdr:col>
      <xdr:colOff>711202</xdr:colOff>
      <xdr:row>6</xdr:row>
      <xdr:rowOff>169333</xdr:rowOff>
    </xdr:from>
    <xdr:to>
      <xdr:col>8</xdr:col>
      <xdr:colOff>50800</xdr:colOff>
      <xdr:row>9</xdr:row>
      <xdr:rowOff>8467</xdr:rowOff>
    </xdr:to>
    <xdr:cxnSp macro="">
      <xdr:nvCxnSpPr>
        <xdr:cNvPr id="41" name="直線矢印コネクタ 40"/>
        <xdr:cNvCxnSpPr/>
      </xdr:nvCxnSpPr>
      <xdr:spPr>
        <a:xfrm flipH="1">
          <a:off x="3293535" y="1879600"/>
          <a:ext cx="2370665" cy="533400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1003935</xdr:colOff>
      <xdr:row>8</xdr:row>
      <xdr:rowOff>222621</xdr:rowOff>
    </xdr:from>
    <xdr:to>
      <xdr:col>5</xdr:col>
      <xdr:colOff>12700</xdr:colOff>
      <xdr:row>10</xdr:row>
      <xdr:rowOff>0</xdr:rowOff>
    </xdr:to>
    <xdr:sp macro="" textlink="">
      <xdr:nvSpPr>
        <xdr:cNvPr id="42" name="正方形/長方形 41"/>
        <xdr:cNvSpPr/>
      </xdr:nvSpPr>
      <xdr:spPr>
        <a:xfrm>
          <a:off x="2420359" y="2427939"/>
          <a:ext cx="1016859" cy="516218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352002</xdr:colOff>
      <xdr:row>9</xdr:row>
      <xdr:rowOff>8467</xdr:rowOff>
    </xdr:from>
    <xdr:to>
      <xdr:col>9</xdr:col>
      <xdr:colOff>33868</xdr:colOff>
      <xdr:row>9</xdr:row>
      <xdr:rowOff>423335</xdr:rowOff>
    </xdr:to>
    <xdr:cxnSp macro="">
      <xdr:nvCxnSpPr>
        <xdr:cNvPr id="46" name="直線矢印コネクタ 45"/>
        <xdr:cNvCxnSpPr>
          <a:endCxn id="17" idx="2"/>
        </xdr:cNvCxnSpPr>
      </xdr:nvCxnSpPr>
      <xdr:spPr>
        <a:xfrm flipH="1" flipV="1">
          <a:off x="5017135" y="2413000"/>
          <a:ext cx="841800" cy="414868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34923</xdr:colOff>
      <xdr:row>4</xdr:row>
      <xdr:rowOff>98425</xdr:rowOff>
    </xdr:from>
    <xdr:to>
      <xdr:col>5</xdr:col>
      <xdr:colOff>1009649</xdr:colOff>
      <xdr:row>4</xdr:row>
      <xdr:rowOff>222250</xdr:rowOff>
    </xdr:to>
    <xdr:sp macro="" textlink="">
      <xdr:nvSpPr>
        <xdr:cNvPr id="47" name="左大かっこ 46"/>
        <xdr:cNvSpPr/>
      </xdr:nvSpPr>
      <xdr:spPr>
        <a:xfrm rot="5400000">
          <a:off x="2875913" y="-75565"/>
          <a:ext cx="123825" cy="2986406"/>
        </a:xfrm>
        <a:prstGeom prst="leftBracket">
          <a:avLst/>
        </a:prstGeom>
        <a:ln w="28575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850901</xdr:colOff>
      <xdr:row>2</xdr:row>
      <xdr:rowOff>390525</xdr:rowOff>
    </xdr:from>
    <xdr:to>
      <xdr:col>5</xdr:col>
      <xdr:colOff>504825</xdr:colOff>
      <xdr:row>4</xdr:row>
      <xdr:rowOff>88900</xdr:rowOff>
    </xdr:to>
    <xdr:cxnSp macro="">
      <xdr:nvCxnSpPr>
        <xdr:cNvPr id="48" name="直線矢印コネクタ 47"/>
        <xdr:cNvCxnSpPr/>
      </xdr:nvCxnSpPr>
      <xdr:spPr>
        <a:xfrm flipH="1">
          <a:off x="3418841" y="992505"/>
          <a:ext cx="507364" cy="353695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444499</xdr:colOff>
      <xdr:row>14</xdr:row>
      <xdr:rowOff>44450</xdr:rowOff>
    </xdr:from>
    <xdr:to>
      <xdr:col>10</xdr:col>
      <xdr:colOff>165651</xdr:colOff>
      <xdr:row>19</xdr:row>
      <xdr:rowOff>173934</xdr:rowOff>
    </xdr:to>
    <xdr:sp macro="" textlink="">
      <xdr:nvSpPr>
        <xdr:cNvPr id="51" name="テキスト ボックス 50"/>
        <xdr:cNvSpPr txBox="1"/>
      </xdr:nvSpPr>
      <xdr:spPr>
        <a:xfrm>
          <a:off x="3865879" y="6788150"/>
          <a:ext cx="3294932" cy="9600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の合計額が助成限度額５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万円を超える場合は、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万円まで助成金交付申請額に入力できます。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38100</xdr:colOff>
      <xdr:row>14</xdr:row>
      <xdr:rowOff>50800</xdr:rowOff>
    </xdr:from>
    <xdr:to>
      <xdr:col>4</xdr:col>
      <xdr:colOff>711200</xdr:colOff>
      <xdr:row>17</xdr:row>
      <xdr:rowOff>57150</xdr:rowOff>
    </xdr:to>
    <xdr:sp macro="" textlink="">
      <xdr:nvSpPr>
        <xdr:cNvPr id="52" name="テキスト ボックス 51"/>
        <xdr:cNvSpPr txBox="1"/>
      </xdr:nvSpPr>
      <xdr:spPr>
        <a:xfrm>
          <a:off x="1447800" y="6794500"/>
          <a:ext cx="1838960" cy="50927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75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万円を超えても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問題ありません。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79564</xdr:colOff>
      <xdr:row>9</xdr:row>
      <xdr:rowOff>339662</xdr:rowOff>
    </xdr:from>
    <xdr:to>
      <xdr:col>10</xdr:col>
      <xdr:colOff>751916</xdr:colOff>
      <xdr:row>9</xdr:row>
      <xdr:rowOff>611093</xdr:rowOff>
    </xdr:to>
    <xdr:sp macro="" textlink="">
      <xdr:nvSpPr>
        <xdr:cNvPr id="53" name="テキスト ボックス 52"/>
        <xdr:cNvSpPr txBox="1"/>
      </xdr:nvSpPr>
      <xdr:spPr>
        <a:xfrm>
          <a:off x="5692964" y="2744195"/>
          <a:ext cx="2069352" cy="27143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交付申請額は千円未満切捨て</a:t>
          </a:r>
        </a:p>
      </xdr:txBody>
    </xdr:sp>
    <xdr:clientData/>
  </xdr:twoCellAnchor>
  <xdr:twoCellAnchor>
    <xdr:from>
      <xdr:col>9</xdr:col>
      <xdr:colOff>340783</xdr:colOff>
      <xdr:row>2</xdr:row>
      <xdr:rowOff>96308</xdr:rowOff>
    </xdr:from>
    <xdr:to>
      <xdr:col>10</xdr:col>
      <xdr:colOff>645583</xdr:colOff>
      <xdr:row>4</xdr:row>
      <xdr:rowOff>10583</xdr:rowOff>
    </xdr:to>
    <xdr:sp macro="" textlink="">
      <xdr:nvSpPr>
        <xdr:cNvPr id="54" name="テキスト ボックス 53"/>
        <xdr:cNvSpPr txBox="1"/>
      </xdr:nvSpPr>
      <xdr:spPr>
        <a:xfrm>
          <a:off x="6165850" y="697441"/>
          <a:ext cx="1490133" cy="566209"/>
        </a:xfrm>
        <a:prstGeom prst="rect">
          <a:avLst/>
        </a:prstGeom>
        <a:solidFill>
          <a:srgbClr val="FFE1E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クリーム色のセルに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入力してください。</a:t>
          </a:r>
        </a:p>
      </xdr:txBody>
    </xdr:sp>
    <xdr:clientData/>
  </xdr:twoCellAnchor>
  <xdr:twoCellAnchor>
    <xdr:from>
      <xdr:col>7</xdr:col>
      <xdr:colOff>628651</xdr:colOff>
      <xdr:row>0</xdr:row>
      <xdr:rowOff>114300</xdr:rowOff>
    </xdr:from>
    <xdr:to>
      <xdr:col>10</xdr:col>
      <xdr:colOff>904876</xdr:colOff>
      <xdr:row>2</xdr:row>
      <xdr:rowOff>53068</xdr:rowOff>
    </xdr:to>
    <xdr:sp macro="" textlink="">
      <xdr:nvSpPr>
        <xdr:cNvPr id="55" name="テキスト ボックス 54"/>
        <xdr:cNvSpPr txBox="1"/>
      </xdr:nvSpPr>
      <xdr:spPr>
        <a:xfrm>
          <a:off x="5284471" y="114300"/>
          <a:ext cx="2600325" cy="540748"/>
        </a:xfrm>
        <a:prstGeom prst="rect">
          <a:avLst/>
        </a:prstGeom>
        <a:solidFill>
          <a:srgbClr val="FFE1E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助成金交付申請額（記入例）</a:t>
          </a:r>
        </a:p>
      </xdr:txBody>
    </xdr:sp>
    <xdr:clientData/>
  </xdr:twoCellAnchor>
  <xdr:oneCellAnchor>
    <xdr:from>
      <xdr:col>5</xdr:col>
      <xdr:colOff>5619</xdr:colOff>
      <xdr:row>10</xdr:row>
      <xdr:rowOff>10459</xdr:rowOff>
    </xdr:from>
    <xdr:ext cx="696325" cy="242502"/>
    <xdr:sp macro="" textlink="">
      <xdr:nvSpPr>
        <xdr:cNvPr id="56" name="テキスト ボックス 55"/>
        <xdr:cNvSpPr txBox="1"/>
      </xdr:nvSpPr>
      <xdr:spPr>
        <a:xfrm>
          <a:off x="3430137" y="3085353"/>
          <a:ext cx="696325" cy="242502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上限</a:t>
          </a:r>
          <a:r>
            <a:rPr kumimoji="1" lang="en-US" altLang="ja-JP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50</a:t>
          </a:r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万円</a:t>
          </a:r>
        </a:p>
      </xdr:txBody>
    </xdr:sp>
    <xdr:clientData/>
  </xdr:oneCellAnchor>
  <xdr:oneCellAnchor>
    <xdr:from>
      <xdr:col>3</xdr:col>
      <xdr:colOff>0</xdr:colOff>
      <xdr:row>10</xdr:row>
      <xdr:rowOff>10459</xdr:rowOff>
    </xdr:from>
    <xdr:ext cx="696325" cy="242502"/>
    <xdr:sp macro="" textlink="">
      <xdr:nvSpPr>
        <xdr:cNvPr id="57" name="テキスト ボックス 56"/>
        <xdr:cNvSpPr txBox="1"/>
      </xdr:nvSpPr>
      <xdr:spPr>
        <a:xfrm>
          <a:off x="2420471" y="3085353"/>
          <a:ext cx="696325" cy="242502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上限</a:t>
          </a:r>
          <a:r>
            <a:rPr kumimoji="1" lang="en-US" altLang="ja-JP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75</a:t>
          </a:r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万円</a:t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96325" cy="242502"/>
    <xdr:sp macro="" textlink="">
      <xdr:nvSpPr>
        <xdr:cNvPr id="58" name="テキスト ボックス 57"/>
        <xdr:cNvSpPr txBox="1"/>
      </xdr:nvSpPr>
      <xdr:spPr>
        <a:xfrm>
          <a:off x="2420471" y="2438400"/>
          <a:ext cx="696325" cy="242502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上限</a:t>
          </a:r>
          <a:r>
            <a:rPr kumimoji="1" lang="en-US" altLang="ja-JP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75</a:t>
          </a:r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万円</a:t>
          </a:r>
        </a:p>
      </xdr:txBody>
    </xdr:sp>
    <xdr:clientData/>
  </xdr:oneCellAnchor>
  <xdr:oneCellAnchor>
    <xdr:from>
      <xdr:col>5</xdr:col>
      <xdr:colOff>5619</xdr:colOff>
      <xdr:row>9</xdr:row>
      <xdr:rowOff>0</xdr:rowOff>
    </xdr:from>
    <xdr:ext cx="696325" cy="242502"/>
    <xdr:sp macro="" textlink="">
      <xdr:nvSpPr>
        <xdr:cNvPr id="59" name="テキスト ボックス 58"/>
        <xdr:cNvSpPr txBox="1"/>
      </xdr:nvSpPr>
      <xdr:spPr>
        <a:xfrm>
          <a:off x="3430137" y="2438400"/>
          <a:ext cx="696325" cy="242502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上限</a:t>
          </a:r>
          <a:r>
            <a:rPr kumimoji="1" lang="en-US" altLang="ja-JP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50</a:t>
          </a:r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万円</a:t>
          </a:r>
        </a:p>
      </xdr:txBody>
    </xdr:sp>
    <xdr:clientData/>
  </xdr:oneCellAnchor>
  <xdr:twoCellAnchor>
    <xdr:from>
      <xdr:col>8</xdr:col>
      <xdr:colOff>93631</xdr:colOff>
      <xdr:row>5</xdr:row>
      <xdr:rowOff>10956</xdr:rowOff>
    </xdr:from>
    <xdr:to>
      <xdr:col>10</xdr:col>
      <xdr:colOff>680197</xdr:colOff>
      <xdr:row>9</xdr:row>
      <xdr:rowOff>81678</xdr:rowOff>
    </xdr:to>
    <xdr:sp macro="" textlink="">
      <xdr:nvSpPr>
        <xdr:cNvPr id="65" name="テキスト ボックス 64"/>
        <xdr:cNvSpPr txBox="1"/>
      </xdr:nvSpPr>
      <xdr:spPr>
        <a:xfrm>
          <a:off x="5707031" y="1492623"/>
          <a:ext cx="1983566" cy="99358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列の経費項目合計が経費上限を超えているものは、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列では自動で経費上限額が表示されます。</a:t>
          </a:r>
        </a:p>
      </xdr:txBody>
    </xdr:sp>
    <xdr:clientData/>
  </xdr:twoCellAnchor>
  <xdr:oneCellAnchor>
    <xdr:from>
      <xdr:col>5</xdr:col>
      <xdr:colOff>5619</xdr:colOff>
      <xdr:row>9</xdr:row>
      <xdr:rowOff>10459</xdr:rowOff>
    </xdr:from>
    <xdr:ext cx="696325" cy="242502"/>
    <xdr:sp macro="" textlink="">
      <xdr:nvSpPr>
        <xdr:cNvPr id="78" name="テキスト ボックス 77"/>
        <xdr:cNvSpPr txBox="1"/>
      </xdr:nvSpPr>
      <xdr:spPr>
        <a:xfrm>
          <a:off x="3430137" y="3085353"/>
          <a:ext cx="696325" cy="242502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上限</a:t>
          </a:r>
          <a:r>
            <a:rPr kumimoji="1" lang="en-US" altLang="ja-JP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50</a:t>
          </a:r>
          <a:r>
            <a:rPr kumimoji="1" lang="ja-JP" altLang="en-US" sz="7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万円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195791</xdr:colOff>
      <xdr:row>10</xdr:row>
      <xdr:rowOff>507999</xdr:rowOff>
    </xdr:from>
    <xdr:to>
      <xdr:col>8</xdr:col>
      <xdr:colOff>1194153</xdr:colOff>
      <xdr:row>12</xdr:row>
      <xdr:rowOff>465666</xdr:rowOff>
    </xdr:to>
    <xdr:sp macro="" textlink="">
      <xdr:nvSpPr>
        <xdr:cNvPr id="2" name="テキスト ボックス 1"/>
        <xdr:cNvSpPr txBox="1"/>
      </xdr:nvSpPr>
      <xdr:spPr>
        <a:xfrm>
          <a:off x="5362151" y="3898899"/>
          <a:ext cx="2430922" cy="91778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各店舗の営業許可書の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「営業所の名称、屋号又は商号」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と一致する名称をご記載ください。</a:t>
          </a:r>
        </a:p>
      </xdr:txBody>
    </xdr:sp>
    <xdr:clientData/>
  </xdr:twoCellAnchor>
  <xdr:twoCellAnchor>
    <xdr:from>
      <xdr:col>4</xdr:col>
      <xdr:colOff>170039</xdr:colOff>
      <xdr:row>12</xdr:row>
      <xdr:rowOff>32455</xdr:rowOff>
    </xdr:from>
    <xdr:to>
      <xdr:col>5</xdr:col>
      <xdr:colOff>1449916</xdr:colOff>
      <xdr:row>12</xdr:row>
      <xdr:rowOff>453318</xdr:rowOff>
    </xdr:to>
    <xdr:sp macro="" textlink="">
      <xdr:nvSpPr>
        <xdr:cNvPr id="3" name="テキスト ボックス 2"/>
        <xdr:cNvSpPr txBox="1"/>
      </xdr:nvSpPr>
      <xdr:spPr>
        <a:xfrm>
          <a:off x="1838819" y="4383475"/>
          <a:ext cx="2697197" cy="4208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都内店舗のみが助成対象となります。</a:t>
          </a:r>
        </a:p>
      </xdr:txBody>
    </xdr:sp>
    <xdr:clientData/>
  </xdr:twoCellAnchor>
  <xdr:twoCellAnchor>
    <xdr:from>
      <xdr:col>4</xdr:col>
      <xdr:colOff>222249</xdr:colOff>
      <xdr:row>22</xdr:row>
      <xdr:rowOff>769056</xdr:rowOff>
    </xdr:from>
    <xdr:to>
      <xdr:col>5</xdr:col>
      <xdr:colOff>1400528</xdr:colOff>
      <xdr:row>23</xdr:row>
      <xdr:rowOff>730250</xdr:rowOff>
    </xdr:to>
    <xdr:sp macro="" textlink="">
      <xdr:nvSpPr>
        <xdr:cNvPr id="4" name="テキスト ボックス 3"/>
        <xdr:cNvSpPr txBox="1"/>
      </xdr:nvSpPr>
      <xdr:spPr>
        <a:xfrm>
          <a:off x="1891029" y="9753036"/>
          <a:ext cx="2610839" cy="81463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申請している・申請を予定している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助成金をすべてご記載ください。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579261</xdr:colOff>
      <xdr:row>22</xdr:row>
      <xdr:rowOff>801511</xdr:rowOff>
    </xdr:from>
    <xdr:to>
      <xdr:col>8</xdr:col>
      <xdr:colOff>1414639</xdr:colOff>
      <xdr:row>23</xdr:row>
      <xdr:rowOff>493889</xdr:rowOff>
    </xdr:to>
    <xdr:sp macro="" textlink="">
      <xdr:nvSpPr>
        <xdr:cNvPr id="5" name="テキスト ボックス 4"/>
        <xdr:cNvSpPr txBox="1"/>
      </xdr:nvSpPr>
      <xdr:spPr>
        <a:xfrm>
          <a:off x="5745621" y="9785491"/>
          <a:ext cx="2267938" cy="5458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本事業と経費が重複しないよう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ご注意ください。</a:t>
          </a:r>
        </a:p>
      </xdr:txBody>
    </xdr:sp>
    <xdr:clientData/>
  </xdr:twoCellAnchor>
  <xdr:twoCellAnchor>
    <xdr:from>
      <xdr:col>7</xdr:col>
      <xdr:colOff>1266472</xdr:colOff>
      <xdr:row>3</xdr:row>
      <xdr:rowOff>52917</xdr:rowOff>
    </xdr:from>
    <xdr:to>
      <xdr:col>8</xdr:col>
      <xdr:colOff>1317272</xdr:colOff>
      <xdr:row>5</xdr:row>
      <xdr:rowOff>173214</xdr:rowOff>
    </xdr:to>
    <xdr:sp macro="" textlink="">
      <xdr:nvSpPr>
        <xdr:cNvPr id="6" name="テキスト ボックス 5"/>
        <xdr:cNvSpPr txBox="1"/>
      </xdr:nvSpPr>
      <xdr:spPr>
        <a:xfrm>
          <a:off x="6432832" y="1302597"/>
          <a:ext cx="1483360" cy="577497"/>
        </a:xfrm>
        <a:prstGeom prst="rect">
          <a:avLst/>
        </a:prstGeom>
        <a:solidFill>
          <a:srgbClr val="FFE1E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クリーム色のセルに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入力してください。</a:t>
          </a:r>
        </a:p>
      </xdr:txBody>
    </xdr:sp>
    <xdr:clientData/>
  </xdr:twoCellAnchor>
  <xdr:twoCellAnchor>
    <xdr:from>
      <xdr:col>7</xdr:col>
      <xdr:colOff>211667</xdr:colOff>
      <xdr:row>13</xdr:row>
      <xdr:rowOff>184148</xdr:rowOff>
    </xdr:from>
    <xdr:to>
      <xdr:col>8</xdr:col>
      <xdr:colOff>1430655</xdr:colOff>
      <xdr:row>16</xdr:row>
      <xdr:rowOff>110067</xdr:rowOff>
    </xdr:to>
    <xdr:sp macro="" textlink="">
      <xdr:nvSpPr>
        <xdr:cNvPr id="7" name="テキスト ボックス 6"/>
        <xdr:cNvSpPr txBox="1"/>
      </xdr:nvSpPr>
      <xdr:spPr>
        <a:xfrm>
          <a:off x="5376334" y="5238748"/>
          <a:ext cx="2649854" cy="11620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記入例では、「居酒屋○○　新宿本店」は、電子申請フォームに入力した店舗のため、申請様式（実施計画）に記入する必要はありません。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396875</xdr:colOff>
      <xdr:row>0</xdr:row>
      <xdr:rowOff>142875</xdr:rowOff>
    </xdr:from>
    <xdr:to>
      <xdr:col>8</xdr:col>
      <xdr:colOff>1344952</xdr:colOff>
      <xdr:row>1</xdr:row>
      <xdr:rowOff>453118</xdr:rowOff>
    </xdr:to>
    <xdr:sp macro="" textlink="">
      <xdr:nvSpPr>
        <xdr:cNvPr id="8" name="テキスト ボックス 7"/>
        <xdr:cNvSpPr txBox="1"/>
      </xdr:nvSpPr>
      <xdr:spPr>
        <a:xfrm>
          <a:off x="4930775" y="142875"/>
          <a:ext cx="3013097" cy="538843"/>
        </a:xfrm>
        <a:prstGeom prst="rect">
          <a:avLst/>
        </a:prstGeom>
        <a:solidFill>
          <a:srgbClr val="FFE1E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その他申請者情報（記入例）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-takahashi/Downloads/subsidy_shinseisho_jisshikeikaku_3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助成金申請チェックリスト"/>
      <sheetName val="助成金申請チェックリスト (2)"/>
      <sheetName val="助成経費の計画（厨房機器等購入費）"/>
      <sheetName val="助成経費の計画 (その他の経費)"/>
      <sheetName val="助成金交付申請額"/>
      <sheetName val="その他申請者情報"/>
      <sheetName val="助成経費の計画 (記入例)"/>
      <sheetName val="助成金交付申請額 (記入例)"/>
      <sheetName val="その他申請者情報 (記入例)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 t="str">
            <v>株式会社○○○○</v>
          </cell>
        </row>
        <row r="5">
          <cell r="D5" t="str">
            <v>公社　太郎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F36"/>
  <sheetViews>
    <sheetView showGridLines="0" tabSelected="1" zoomScale="70" zoomScaleNormal="70" workbookViewId="0">
      <selection activeCell="B5" sqref="B5:B6"/>
    </sheetView>
  </sheetViews>
  <sheetFormatPr defaultColWidth="9" defaultRowHeight="13.2" x14ac:dyDescent="0.2"/>
  <cols>
    <col min="1" max="1" width="5.109375" style="130" customWidth="1"/>
    <col min="2" max="2" width="4.77734375" style="130" customWidth="1"/>
    <col min="3" max="3" width="23" style="130" customWidth="1"/>
    <col min="4" max="4" width="28.88671875" style="130" customWidth="1"/>
    <col min="5" max="5" width="4.77734375" style="130" customWidth="1"/>
    <col min="6" max="6" width="66.88671875" style="130" customWidth="1"/>
    <col min="7" max="16384" width="9" style="130"/>
  </cols>
  <sheetData>
    <row r="1" spans="1:6" ht="16.2" x14ac:dyDescent="0.2">
      <c r="B1" s="131" t="s">
        <v>57</v>
      </c>
    </row>
    <row r="2" spans="1:6" ht="14.4" x14ac:dyDescent="0.2">
      <c r="B2" s="132" t="s">
        <v>58</v>
      </c>
    </row>
    <row r="3" spans="1:6" ht="27" customHeight="1" x14ac:dyDescent="0.2">
      <c r="A3" s="161" t="s">
        <v>59</v>
      </c>
      <c r="B3" s="162"/>
      <c r="C3" s="162"/>
      <c r="D3" s="162"/>
      <c r="E3" s="162"/>
      <c r="F3" s="163"/>
    </row>
    <row r="4" spans="1:6" ht="27" customHeight="1" thickBot="1" x14ac:dyDescent="0.25">
      <c r="A4" s="133"/>
      <c r="B4" s="164" t="s">
        <v>60</v>
      </c>
      <c r="C4" s="165"/>
      <c r="D4" s="134" t="s">
        <v>61</v>
      </c>
      <c r="E4" s="164" t="s">
        <v>62</v>
      </c>
      <c r="F4" s="166"/>
    </row>
    <row r="5" spans="1:6" ht="33" customHeight="1" thickTop="1" x14ac:dyDescent="0.2">
      <c r="A5" s="167" t="s">
        <v>63</v>
      </c>
      <c r="B5" s="170"/>
      <c r="C5" s="172" t="s">
        <v>64</v>
      </c>
      <c r="D5" s="174" t="s">
        <v>65</v>
      </c>
      <c r="E5" s="176" t="s">
        <v>66</v>
      </c>
      <c r="F5" s="177"/>
    </row>
    <row r="6" spans="1:6" ht="33" customHeight="1" x14ac:dyDescent="0.2">
      <c r="A6" s="168"/>
      <c r="B6" s="171"/>
      <c r="C6" s="173"/>
      <c r="D6" s="175"/>
      <c r="E6" s="178"/>
      <c r="F6" s="179"/>
    </row>
    <row r="7" spans="1:6" ht="33" customHeight="1" x14ac:dyDescent="0.2">
      <c r="A7" s="168"/>
      <c r="B7" s="170"/>
      <c r="C7" s="172" t="s">
        <v>67</v>
      </c>
      <c r="D7" s="174" t="s">
        <v>68</v>
      </c>
      <c r="E7" s="135"/>
      <c r="F7" s="136" t="s">
        <v>69</v>
      </c>
    </row>
    <row r="8" spans="1:6" ht="33" customHeight="1" x14ac:dyDescent="0.2">
      <c r="A8" s="168"/>
      <c r="B8" s="171"/>
      <c r="C8" s="173"/>
      <c r="D8" s="175"/>
      <c r="E8" s="137"/>
      <c r="F8" s="138" t="s">
        <v>70</v>
      </c>
    </row>
    <row r="9" spans="1:6" ht="33" customHeight="1" x14ac:dyDescent="0.2">
      <c r="A9" s="168"/>
      <c r="B9" s="170"/>
      <c r="C9" s="172" t="s">
        <v>71</v>
      </c>
      <c r="D9" s="174" t="s">
        <v>72</v>
      </c>
      <c r="E9" s="135"/>
      <c r="F9" s="136" t="s">
        <v>73</v>
      </c>
    </row>
    <row r="10" spans="1:6" ht="33" customHeight="1" x14ac:dyDescent="0.2">
      <c r="A10" s="168"/>
      <c r="B10" s="171"/>
      <c r="C10" s="173"/>
      <c r="D10" s="175"/>
      <c r="E10" s="137"/>
      <c r="F10" s="138" t="s">
        <v>74</v>
      </c>
    </row>
    <row r="11" spans="1:6" ht="33" customHeight="1" x14ac:dyDescent="0.2">
      <c r="A11" s="168"/>
      <c r="B11" s="139"/>
      <c r="C11" s="172" t="s">
        <v>75</v>
      </c>
      <c r="D11" s="174" t="s">
        <v>76</v>
      </c>
      <c r="E11" s="135"/>
      <c r="F11" s="140" t="s">
        <v>118</v>
      </c>
    </row>
    <row r="12" spans="1:6" ht="33" customHeight="1" x14ac:dyDescent="0.2">
      <c r="A12" s="168"/>
      <c r="B12" s="141"/>
      <c r="C12" s="173"/>
      <c r="D12" s="175"/>
      <c r="E12" s="137"/>
      <c r="F12" s="142" t="s">
        <v>77</v>
      </c>
    </row>
    <row r="13" spans="1:6" ht="33" customHeight="1" x14ac:dyDescent="0.2">
      <c r="A13" s="168"/>
      <c r="B13" s="170"/>
      <c r="C13" s="172" t="s">
        <v>78</v>
      </c>
      <c r="D13" s="174" t="s">
        <v>79</v>
      </c>
      <c r="E13" s="143"/>
      <c r="F13" s="144" t="s">
        <v>119</v>
      </c>
    </row>
    <row r="14" spans="1:6" ht="33" customHeight="1" x14ac:dyDescent="0.2">
      <c r="A14" s="168"/>
      <c r="B14" s="171"/>
      <c r="C14" s="173"/>
      <c r="D14" s="180"/>
      <c r="E14" s="137"/>
      <c r="F14" s="145" t="s">
        <v>77</v>
      </c>
    </row>
    <row r="15" spans="1:6" ht="33" customHeight="1" x14ac:dyDescent="0.2">
      <c r="A15" s="168"/>
      <c r="B15" s="170"/>
      <c r="C15" s="172" t="s">
        <v>80</v>
      </c>
      <c r="D15" s="174" t="s">
        <v>68</v>
      </c>
      <c r="E15" s="137"/>
      <c r="F15" s="146" t="s">
        <v>123</v>
      </c>
    </row>
    <row r="16" spans="1:6" ht="33" customHeight="1" x14ac:dyDescent="0.2">
      <c r="A16" s="168"/>
      <c r="B16" s="171"/>
      <c r="C16" s="173"/>
      <c r="D16" s="180"/>
      <c r="E16" s="147"/>
      <c r="F16" s="145" t="s">
        <v>81</v>
      </c>
    </row>
    <row r="17" spans="1:6" ht="33" customHeight="1" x14ac:dyDescent="0.2">
      <c r="A17" s="168"/>
      <c r="B17" s="170"/>
      <c r="C17" s="172" t="s">
        <v>82</v>
      </c>
      <c r="D17" s="181" t="s">
        <v>83</v>
      </c>
      <c r="E17" s="137"/>
      <c r="F17" s="148" t="s">
        <v>84</v>
      </c>
    </row>
    <row r="18" spans="1:6" ht="33" customHeight="1" x14ac:dyDescent="0.2">
      <c r="A18" s="169"/>
      <c r="B18" s="171"/>
      <c r="C18" s="173"/>
      <c r="D18" s="175"/>
      <c r="E18" s="137"/>
      <c r="F18" s="149" t="s">
        <v>85</v>
      </c>
    </row>
    <row r="21" spans="1:6" ht="27" customHeight="1" x14ac:dyDescent="0.2">
      <c r="A21" s="182" t="s">
        <v>86</v>
      </c>
      <c r="B21" s="183"/>
      <c r="C21" s="183"/>
      <c r="D21" s="183"/>
      <c r="E21" s="183"/>
      <c r="F21" s="184"/>
    </row>
    <row r="22" spans="1:6" ht="27" customHeight="1" thickBot="1" x14ac:dyDescent="0.25">
      <c r="A22" s="133"/>
      <c r="B22" s="164" t="s">
        <v>60</v>
      </c>
      <c r="C22" s="165"/>
      <c r="D22" s="134" t="s">
        <v>61</v>
      </c>
      <c r="E22" s="164" t="s">
        <v>62</v>
      </c>
      <c r="F22" s="166"/>
    </row>
    <row r="23" spans="1:6" ht="33" customHeight="1" thickTop="1" x14ac:dyDescent="0.2">
      <c r="A23" s="185" t="s">
        <v>63</v>
      </c>
      <c r="B23" s="170"/>
      <c r="C23" s="172" t="s">
        <v>64</v>
      </c>
      <c r="D23" s="174" t="s">
        <v>65</v>
      </c>
      <c r="E23" s="176" t="s">
        <v>66</v>
      </c>
      <c r="F23" s="177"/>
    </row>
    <row r="24" spans="1:6" ht="33" customHeight="1" x14ac:dyDescent="0.2">
      <c r="A24" s="168"/>
      <c r="B24" s="171"/>
      <c r="C24" s="173"/>
      <c r="D24" s="175"/>
      <c r="E24" s="178"/>
      <c r="F24" s="179"/>
    </row>
    <row r="25" spans="1:6" ht="33" customHeight="1" x14ac:dyDescent="0.2">
      <c r="A25" s="168"/>
      <c r="B25" s="170"/>
      <c r="C25" s="172" t="s">
        <v>67</v>
      </c>
      <c r="D25" s="174" t="s">
        <v>68</v>
      </c>
      <c r="E25" s="135"/>
      <c r="F25" s="136" t="s">
        <v>69</v>
      </c>
    </row>
    <row r="26" spans="1:6" ht="33" customHeight="1" x14ac:dyDescent="0.2">
      <c r="A26" s="168"/>
      <c r="B26" s="171"/>
      <c r="C26" s="173"/>
      <c r="D26" s="175"/>
      <c r="E26" s="137"/>
      <c r="F26" s="138" t="s">
        <v>70</v>
      </c>
    </row>
    <row r="27" spans="1:6" ht="33" customHeight="1" x14ac:dyDescent="0.2">
      <c r="A27" s="168"/>
      <c r="B27" s="186"/>
      <c r="C27" s="172" t="s">
        <v>75</v>
      </c>
      <c r="D27" s="174" t="s">
        <v>87</v>
      </c>
      <c r="E27" s="137"/>
      <c r="F27" s="150" t="s">
        <v>120</v>
      </c>
    </row>
    <row r="28" spans="1:6" ht="33" customHeight="1" x14ac:dyDescent="0.2">
      <c r="A28" s="168"/>
      <c r="B28" s="187"/>
      <c r="C28" s="189"/>
      <c r="D28" s="180"/>
      <c r="E28" s="137"/>
      <c r="F28" s="142" t="s">
        <v>88</v>
      </c>
    </row>
    <row r="29" spans="1:6" ht="33" customHeight="1" x14ac:dyDescent="0.2">
      <c r="A29" s="168"/>
      <c r="B29" s="187"/>
      <c r="C29" s="189"/>
      <c r="D29" s="190" t="s">
        <v>89</v>
      </c>
      <c r="E29" s="137"/>
      <c r="F29" s="151" t="s">
        <v>121</v>
      </c>
    </row>
    <row r="30" spans="1:6" ht="33" customHeight="1" x14ac:dyDescent="0.2">
      <c r="A30" s="168"/>
      <c r="B30" s="188"/>
      <c r="C30" s="173"/>
      <c r="D30" s="180"/>
      <c r="E30" s="137"/>
      <c r="F30" s="152" t="s">
        <v>88</v>
      </c>
    </row>
    <row r="31" spans="1:6" ht="33" customHeight="1" x14ac:dyDescent="0.2">
      <c r="A31" s="168"/>
      <c r="B31" s="170"/>
      <c r="C31" s="172" t="s">
        <v>78</v>
      </c>
      <c r="D31" s="174" t="s">
        <v>90</v>
      </c>
      <c r="E31" s="137"/>
      <c r="F31" s="153" t="s">
        <v>122</v>
      </c>
    </row>
    <row r="32" spans="1:6" ht="33" customHeight="1" x14ac:dyDescent="0.2">
      <c r="A32" s="168"/>
      <c r="B32" s="171"/>
      <c r="C32" s="173"/>
      <c r="D32" s="175"/>
      <c r="E32" s="137"/>
      <c r="F32" s="153" t="s">
        <v>91</v>
      </c>
    </row>
    <row r="33" spans="1:6" ht="33" customHeight="1" x14ac:dyDescent="0.2">
      <c r="A33" s="168"/>
      <c r="B33" s="170"/>
      <c r="C33" s="172" t="s">
        <v>92</v>
      </c>
      <c r="D33" s="174" t="s">
        <v>68</v>
      </c>
      <c r="E33" s="137"/>
      <c r="F33" s="146" t="s">
        <v>124</v>
      </c>
    </row>
    <row r="34" spans="1:6" ht="33" customHeight="1" x14ac:dyDescent="0.2">
      <c r="A34" s="168"/>
      <c r="B34" s="171"/>
      <c r="C34" s="173"/>
      <c r="D34" s="180"/>
      <c r="E34" s="147"/>
      <c r="F34" s="145" t="s">
        <v>93</v>
      </c>
    </row>
    <row r="35" spans="1:6" ht="33" customHeight="1" x14ac:dyDescent="0.2">
      <c r="A35" s="168"/>
      <c r="B35" s="170"/>
      <c r="C35" s="172" t="s">
        <v>82</v>
      </c>
      <c r="D35" s="181" t="s">
        <v>94</v>
      </c>
      <c r="E35" s="137"/>
      <c r="F35" s="148" t="s">
        <v>84</v>
      </c>
    </row>
    <row r="36" spans="1:6" ht="33" customHeight="1" x14ac:dyDescent="0.2">
      <c r="A36" s="169"/>
      <c r="B36" s="171"/>
      <c r="C36" s="173"/>
      <c r="D36" s="175"/>
      <c r="E36" s="137"/>
      <c r="F36" s="148" t="s">
        <v>95</v>
      </c>
    </row>
  </sheetData>
  <sheetProtection password="E68E" sheet="1" objects="1" scenarios="1"/>
  <protectedRanges>
    <protectedRange sqref="B5:B18" name="範囲1"/>
    <protectedRange sqref="E7:E18" name="範囲2"/>
    <protectedRange sqref="B23:B36" name="範囲3"/>
    <protectedRange sqref="E25:E36" name="範囲4"/>
  </protectedRanges>
  <mergeCells count="49">
    <mergeCell ref="C31:C32"/>
    <mergeCell ref="D31:D32"/>
    <mergeCell ref="B33:B34"/>
    <mergeCell ref="C33:C34"/>
    <mergeCell ref="D33:D34"/>
    <mergeCell ref="A23:A36"/>
    <mergeCell ref="B23:B24"/>
    <mergeCell ref="C23:C24"/>
    <mergeCell ref="D23:D24"/>
    <mergeCell ref="E23:F24"/>
    <mergeCell ref="B25:B26"/>
    <mergeCell ref="C25:C26"/>
    <mergeCell ref="D25:D26"/>
    <mergeCell ref="B27:B30"/>
    <mergeCell ref="C27:C30"/>
    <mergeCell ref="B35:B36"/>
    <mergeCell ref="C35:C36"/>
    <mergeCell ref="D35:D36"/>
    <mergeCell ref="D27:D28"/>
    <mergeCell ref="D29:D30"/>
    <mergeCell ref="B31:B32"/>
    <mergeCell ref="B17:B18"/>
    <mergeCell ref="C17:C18"/>
    <mergeCell ref="D17:D18"/>
    <mergeCell ref="A21:F21"/>
    <mergeCell ref="B22:C22"/>
    <mergeCell ref="E22:F22"/>
    <mergeCell ref="B13:B14"/>
    <mergeCell ref="C13:C14"/>
    <mergeCell ref="D13:D14"/>
    <mergeCell ref="B15:B16"/>
    <mergeCell ref="C15:C16"/>
    <mergeCell ref="D15:D16"/>
    <mergeCell ref="A3:F3"/>
    <mergeCell ref="B4:C4"/>
    <mergeCell ref="E4:F4"/>
    <mergeCell ref="A5:A18"/>
    <mergeCell ref="B5:B6"/>
    <mergeCell ref="C5:C6"/>
    <mergeCell ref="D5:D6"/>
    <mergeCell ref="E5:F6"/>
    <mergeCell ref="B7:B8"/>
    <mergeCell ref="C7:C8"/>
    <mergeCell ref="D7:D8"/>
    <mergeCell ref="B9:B10"/>
    <mergeCell ref="C9:C10"/>
    <mergeCell ref="D9:D10"/>
    <mergeCell ref="C11:C12"/>
    <mergeCell ref="D11:D12"/>
  </mergeCells>
  <phoneticPr fontId="2"/>
  <printOptions horizontalCentered="1"/>
  <pageMargins left="0.23622047244094491" right="0.15748031496062992" top="0.51181102362204722" bottom="0.31496062992125984" header="0.31496062992125984" footer="0.15748031496062992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</xdr:col>
                    <xdr:colOff>76200</xdr:colOff>
                    <xdr:row>30</xdr:row>
                    <xdr:rowOff>99060</xdr:rowOff>
                  </from>
                  <to>
                    <xdr:col>4</xdr:col>
                    <xdr:colOff>297180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</xdr:col>
                    <xdr:colOff>76200</xdr:colOff>
                    <xdr:row>26</xdr:row>
                    <xdr:rowOff>106680</xdr:rowOff>
                  </from>
                  <to>
                    <xdr:col>4</xdr:col>
                    <xdr:colOff>297180</xdr:colOff>
                    <xdr:row>26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4</xdr:col>
                    <xdr:colOff>76200</xdr:colOff>
                    <xdr:row>27</xdr:row>
                    <xdr:rowOff>83820</xdr:rowOff>
                  </from>
                  <to>
                    <xdr:col>4</xdr:col>
                    <xdr:colOff>297180</xdr:colOff>
                    <xdr:row>27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4</xdr:col>
                    <xdr:colOff>76200</xdr:colOff>
                    <xdr:row>28</xdr:row>
                    <xdr:rowOff>83820</xdr:rowOff>
                  </from>
                  <to>
                    <xdr:col>4</xdr:col>
                    <xdr:colOff>297180</xdr:colOff>
                    <xdr:row>28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4</xdr:col>
                    <xdr:colOff>76200</xdr:colOff>
                    <xdr:row>29</xdr:row>
                    <xdr:rowOff>83820</xdr:rowOff>
                  </from>
                  <to>
                    <xdr:col>4</xdr:col>
                    <xdr:colOff>297180</xdr:colOff>
                    <xdr:row>29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4</xdr:col>
                    <xdr:colOff>76200</xdr:colOff>
                    <xdr:row>31</xdr:row>
                    <xdr:rowOff>99060</xdr:rowOff>
                  </from>
                  <to>
                    <xdr:col>4</xdr:col>
                    <xdr:colOff>297180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4</xdr:col>
                    <xdr:colOff>76200</xdr:colOff>
                    <xdr:row>34</xdr:row>
                    <xdr:rowOff>99060</xdr:rowOff>
                  </from>
                  <to>
                    <xdr:col>4</xdr:col>
                    <xdr:colOff>297180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4</xdr:col>
                    <xdr:colOff>76200</xdr:colOff>
                    <xdr:row>35</xdr:row>
                    <xdr:rowOff>99060</xdr:rowOff>
                  </from>
                  <to>
                    <xdr:col>4</xdr:col>
                    <xdr:colOff>297180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68580</xdr:rowOff>
                  </from>
                  <to>
                    <xdr:col>4</xdr:col>
                    <xdr:colOff>297180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4</xdr:col>
                    <xdr:colOff>76200</xdr:colOff>
                    <xdr:row>11</xdr:row>
                    <xdr:rowOff>68580</xdr:rowOff>
                  </from>
                  <to>
                    <xdr:col>4</xdr:col>
                    <xdr:colOff>297180</xdr:colOff>
                    <xdr:row>11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68580</xdr:rowOff>
                  </from>
                  <to>
                    <xdr:col>4</xdr:col>
                    <xdr:colOff>297180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68580</xdr:rowOff>
                  </from>
                  <to>
                    <xdr:col>4</xdr:col>
                    <xdr:colOff>297180</xdr:colOff>
                    <xdr:row>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4</xdr:col>
                    <xdr:colOff>76200</xdr:colOff>
                    <xdr:row>14</xdr:row>
                    <xdr:rowOff>68580</xdr:rowOff>
                  </from>
                  <to>
                    <xdr:col>4</xdr:col>
                    <xdr:colOff>297180</xdr:colOff>
                    <xdr:row>14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4</xdr:col>
                    <xdr:colOff>76200</xdr:colOff>
                    <xdr:row>15</xdr:row>
                    <xdr:rowOff>68580</xdr:rowOff>
                  </from>
                  <to>
                    <xdr:col>4</xdr:col>
                    <xdr:colOff>297180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4</xdr:col>
                    <xdr:colOff>76200</xdr:colOff>
                    <xdr:row>16</xdr:row>
                    <xdr:rowOff>68580</xdr:rowOff>
                  </from>
                  <to>
                    <xdr:col>4</xdr:col>
                    <xdr:colOff>297180</xdr:colOff>
                    <xdr:row>16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4</xdr:col>
                    <xdr:colOff>76200</xdr:colOff>
                    <xdr:row>17</xdr:row>
                    <xdr:rowOff>68580</xdr:rowOff>
                  </from>
                  <to>
                    <xdr:col>4</xdr:col>
                    <xdr:colOff>297180</xdr:colOff>
                    <xdr:row>17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</xdr:col>
                    <xdr:colOff>68580</xdr:colOff>
                    <xdr:row>8</xdr:row>
                    <xdr:rowOff>281940</xdr:rowOff>
                  </from>
                  <to>
                    <xdr:col>1</xdr:col>
                    <xdr:colOff>297180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</xdr:col>
                    <xdr:colOff>68580</xdr:colOff>
                    <xdr:row>12</xdr:row>
                    <xdr:rowOff>297180</xdr:rowOff>
                  </from>
                  <to>
                    <xdr:col>1</xdr:col>
                    <xdr:colOff>297180</xdr:colOff>
                    <xdr:row>13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1</xdr:col>
                    <xdr:colOff>68580</xdr:colOff>
                    <xdr:row>16</xdr:row>
                    <xdr:rowOff>274320</xdr:rowOff>
                  </from>
                  <to>
                    <xdr:col>1</xdr:col>
                    <xdr:colOff>297180</xdr:colOff>
                    <xdr:row>17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289560</xdr:rowOff>
                  </from>
                  <to>
                    <xdr:col>1</xdr:col>
                    <xdr:colOff>304800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266700</xdr:rowOff>
                  </from>
                  <to>
                    <xdr:col>1</xdr:col>
                    <xdr:colOff>304800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1</xdr:col>
                    <xdr:colOff>68580</xdr:colOff>
                    <xdr:row>34</xdr:row>
                    <xdr:rowOff>259080</xdr:rowOff>
                  </from>
                  <to>
                    <xdr:col>1</xdr:col>
                    <xdr:colOff>297180</xdr:colOff>
                    <xdr:row>35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1</xdr:col>
                    <xdr:colOff>68580</xdr:colOff>
                    <xdr:row>14</xdr:row>
                    <xdr:rowOff>274320</xdr:rowOff>
                  </from>
                  <to>
                    <xdr:col>1</xdr:col>
                    <xdr:colOff>297180</xdr:colOff>
                    <xdr:row>15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1</xdr:col>
                    <xdr:colOff>68580</xdr:colOff>
                    <xdr:row>10</xdr:row>
                    <xdr:rowOff>236220</xdr:rowOff>
                  </from>
                  <to>
                    <xdr:col>1</xdr:col>
                    <xdr:colOff>297180</xdr:colOff>
                    <xdr:row>11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1</xdr:col>
                    <xdr:colOff>68580</xdr:colOff>
                    <xdr:row>6</xdr:row>
                    <xdr:rowOff>281940</xdr:rowOff>
                  </from>
                  <to>
                    <xdr:col>1</xdr:col>
                    <xdr:colOff>297180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1</xdr:col>
                    <xdr:colOff>68580</xdr:colOff>
                    <xdr:row>4</xdr:row>
                    <xdr:rowOff>281940</xdr:rowOff>
                  </from>
                  <to>
                    <xdr:col>1</xdr:col>
                    <xdr:colOff>297180</xdr:colOff>
                    <xdr:row>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4</xdr:col>
                    <xdr:colOff>76200</xdr:colOff>
                    <xdr:row>6</xdr:row>
                    <xdr:rowOff>68580</xdr:rowOff>
                  </from>
                  <to>
                    <xdr:col>4</xdr:col>
                    <xdr:colOff>297180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4</xdr:col>
                    <xdr:colOff>76200</xdr:colOff>
                    <xdr:row>7</xdr:row>
                    <xdr:rowOff>68580</xdr:rowOff>
                  </from>
                  <to>
                    <xdr:col>4</xdr:col>
                    <xdr:colOff>297180</xdr:colOff>
                    <xdr:row>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4</xdr:col>
                    <xdr:colOff>76200</xdr:colOff>
                    <xdr:row>8</xdr:row>
                    <xdr:rowOff>68580</xdr:rowOff>
                  </from>
                  <to>
                    <xdr:col>4</xdr:col>
                    <xdr:colOff>297180</xdr:colOff>
                    <xdr:row>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4</xdr:col>
                    <xdr:colOff>76200</xdr:colOff>
                    <xdr:row>9</xdr:row>
                    <xdr:rowOff>68580</xdr:rowOff>
                  </from>
                  <to>
                    <xdr:col>4</xdr:col>
                    <xdr:colOff>297180</xdr:colOff>
                    <xdr:row>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1</xdr:col>
                    <xdr:colOff>68580</xdr:colOff>
                    <xdr:row>24</xdr:row>
                    <xdr:rowOff>281940</xdr:rowOff>
                  </from>
                  <to>
                    <xdr:col>1</xdr:col>
                    <xdr:colOff>297180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1</xdr:col>
                    <xdr:colOff>68580</xdr:colOff>
                    <xdr:row>22</xdr:row>
                    <xdr:rowOff>281940</xdr:rowOff>
                  </from>
                  <to>
                    <xdr:col>1</xdr:col>
                    <xdr:colOff>297180</xdr:colOff>
                    <xdr:row>23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4</xdr:col>
                    <xdr:colOff>76200</xdr:colOff>
                    <xdr:row>24</xdr:row>
                    <xdr:rowOff>68580</xdr:rowOff>
                  </from>
                  <to>
                    <xdr:col>4</xdr:col>
                    <xdr:colOff>297180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4</xdr:col>
                    <xdr:colOff>76200</xdr:colOff>
                    <xdr:row>25</xdr:row>
                    <xdr:rowOff>68580</xdr:rowOff>
                  </from>
                  <to>
                    <xdr:col>4</xdr:col>
                    <xdr:colOff>297180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4</xdr:col>
                    <xdr:colOff>76200</xdr:colOff>
                    <xdr:row>32</xdr:row>
                    <xdr:rowOff>68580</xdr:rowOff>
                  </from>
                  <to>
                    <xdr:col>4</xdr:col>
                    <xdr:colOff>297180</xdr:colOff>
                    <xdr:row>32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4</xdr:col>
                    <xdr:colOff>76200</xdr:colOff>
                    <xdr:row>33</xdr:row>
                    <xdr:rowOff>68580</xdr:rowOff>
                  </from>
                  <to>
                    <xdr:col>4</xdr:col>
                    <xdr:colOff>297180</xdr:colOff>
                    <xdr:row>33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1</xdr:col>
                    <xdr:colOff>68580</xdr:colOff>
                    <xdr:row>32</xdr:row>
                    <xdr:rowOff>274320</xdr:rowOff>
                  </from>
                  <to>
                    <xdr:col>1</xdr:col>
                    <xdr:colOff>297180</xdr:colOff>
                    <xdr:row>33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R44"/>
  <sheetViews>
    <sheetView showGridLines="0" zoomScale="70" zoomScaleNormal="70" zoomScaleSheetLayoutView="70" workbookViewId="0"/>
  </sheetViews>
  <sheetFormatPr defaultColWidth="9" defaultRowHeight="22.2" x14ac:dyDescent="0.2"/>
  <cols>
    <col min="1" max="2" width="5.21875" style="86" customWidth="1"/>
    <col min="3" max="3" width="5.21875" style="86" bestFit="1" customWidth="1"/>
    <col min="4" max="4" width="43" style="86" customWidth="1"/>
    <col min="5" max="5" width="26.6640625" style="87" customWidth="1"/>
    <col min="6" max="6" width="13.5546875" style="86" bestFit="1" customWidth="1"/>
    <col min="7" max="7" width="8.21875" style="86" bestFit="1" customWidth="1"/>
    <col min="8" max="8" width="15.33203125" style="87" customWidth="1"/>
    <col min="9" max="9" width="13.33203125" style="88" bestFit="1" customWidth="1"/>
    <col min="10" max="10" width="2.77734375" style="89" customWidth="1"/>
    <col min="11" max="11" width="4.44140625" style="86" customWidth="1"/>
    <col min="12" max="17" width="9" style="86"/>
    <col min="18" max="18" width="0" style="86" hidden="1" customWidth="1"/>
    <col min="19" max="16384" width="9" style="86"/>
  </cols>
  <sheetData>
    <row r="1" spans="1:18" x14ac:dyDescent="0.2">
      <c r="A1" s="85" t="s">
        <v>39</v>
      </c>
    </row>
    <row r="2" spans="1:18" x14ac:dyDescent="0.2">
      <c r="A2" s="216" t="s">
        <v>45</v>
      </c>
      <c r="B2" s="216"/>
      <c r="C2" s="216"/>
      <c r="D2" s="216"/>
      <c r="E2" s="216"/>
      <c r="F2" s="216"/>
      <c r="G2" s="216"/>
      <c r="H2" s="216"/>
      <c r="I2" s="90"/>
    </row>
    <row r="3" spans="1:18" x14ac:dyDescent="0.2">
      <c r="A3" s="91"/>
      <c r="B3" s="91"/>
      <c r="C3" s="91"/>
      <c r="D3" s="91"/>
      <c r="E3" s="91"/>
      <c r="F3" s="91"/>
      <c r="G3" s="91"/>
      <c r="H3" s="91"/>
      <c r="I3" s="90"/>
    </row>
    <row r="4" spans="1:18" ht="34.5" customHeight="1" x14ac:dyDescent="0.2">
      <c r="A4" s="217" t="s">
        <v>10</v>
      </c>
      <c r="B4" s="217"/>
      <c r="C4" s="217"/>
      <c r="D4" s="218"/>
      <c r="E4" s="218"/>
      <c r="F4" s="92"/>
      <c r="G4" s="92"/>
      <c r="H4" s="92"/>
      <c r="I4" s="90"/>
      <c r="R4" s="93" t="s">
        <v>41</v>
      </c>
    </row>
    <row r="5" spans="1:18" ht="34.5" customHeight="1" x14ac:dyDescent="0.2">
      <c r="A5" s="217" t="s">
        <v>9</v>
      </c>
      <c r="B5" s="217"/>
      <c r="C5" s="217"/>
      <c r="D5" s="218"/>
      <c r="E5" s="218"/>
      <c r="F5" s="92"/>
      <c r="G5" s="92"/>
      <c r="H5" s="92"/>
      <c r="I5" s="90"/>
      <c r="R5" s="93" t="s">
        <v>42</v>
      </c>
    </row>
    <row r="6" spans="1:18" x14ac:dyDescent="0.2">
      <c r="A6" s="94" t="s">
        <v>14</v>
      </c>
    </row>
    <row r="7" spans="1:18" x14ac:dyDescent="0.2">
      <c r="A7" s="95" t="s">
        <v>43</v>
      </c>
      <c r="H7" s="96" t="s">
        <v>4</v>
      </c>
    </row>
    <row r="8" spans="1:18" ht="34.5" customHeight="1" x14ac:dyDescent="0.2">
      <c r="A8" s="219" t="s">
        <v>3</v>
      </c>
      <c r="B8" s="219"/>
      <c r="C8" s="97" t="s">
        <v>11</v>
      </c>
      <c r="D8" s="98" t="s">
        <v>16</v>
      </c>
      <c r="E8" s="99" t="s">
        <v>19</v>
      </c>
      <c r="F8" s="100" t="s">
        <v>18</v>
      </c>
      <c r="G8" s="101" t="s">
        <v>0</v>
      </c>
      <c r="H8" s="99" t="s">
        <v>22</v>
      </c>
      <c r="I8" s="102" t="s">
        <v>12</v>
      </c>
      <c r="J8" s="103"/>
      <c r="L8" s="104"/>
    </row>
    <row r="9" spans="1:18" ht="42.75" customHeight="1" x14ac:dyDescent="0.2">
      <c r="A9" s="211" t="s">
        <v>6</v>
      </c>
      <c r="B9" s="212" t="s">
        <v>25</v>
      </c>
      <c r="C9" s="105">
        <v>1</v>
      </c>
      <c r="D9" s="73"/>
      <c r="E9" s="74"/>
      <c r="F9" s="75"/>
      <c r="G9" s="76"/>
      <c r="H9" s="106">
        <f>+F9*G9</f>
        <v>0</v>
      </c>
      <c r="I9" s="107" t="str">
        <f t="shared" ref="I9:I18" si="0">+IF($F9="","",IF($F9&gt;=10000,$R$4,$R$5))</f>
        <v/>
      </c>
      <c r="J9" s="108" t="str">
        <f>+IF(OR(AND($D9&lt;&gt;"",$E9&lt;&gt;"",$F9&lt;&gt;"",$G9&lt;&gt;""),AND($D9="",$E9="",$F9="",$G9="")),IF($I9=$R$5,"←厨房機器等購入費（購入費）は、単価（税抜）１万円以上のものが対象です。",IF($H9&gt;=300000,"←見積書のご提出が必要です。","")),"←すべての項目を入力してください。")</f>
        <v/>
      </c>
    </row>
    <row r="10" spans="1:18" ht="42.75" customHeight="1" x14ac:dyDescent="0.2">
      <c r="A10" s="211"/>
      <c r="B10" s="211"/>
      <c r="C10" s="105">
        <v>2</v>
      </c>
      <c r="D10" s="73"/>
      <c r="E10" s="74"/>
      <c r="F10" s="75"/>
      <c r="G10" s="76"/>
      <c r="H10" s="106">
        <f t="shared" ref="H10:H18" si="1">+F10*G10</f>
        <v>0</v>
      </c>
      <c r="I10" s="107" t="str">
        <f t="shared" si="0"/>
        <v/>
      </c>
      <c r="J10" s="108" t="str">
        <f t="shared" ref="J10:J18" si="2">+IF(OR(AND($D10&lt;&gt;"",$E10&lt;&gt;"",$F10&lt;&gt;"",$G10&lt;&gt;""),AND($D10="",$E10="",$F10="",$G10="")),IF($I10=$R$5,"←厨房機器等購入費（購入費）は、単価（税抜）１万円以上のものが対象です。",IF($H10&gt;=300000,"←見積書のご提出が必要です。","")),"←すべての項目を入力してください。")</f>
        <v/>
      </c>
    </row>
    <row r="11" spans="1:18" ht="42.75" customHeight="1" x14ac:dyDescent="0.2">
      <c r="A11" s="211"/>
      <c r="B11" s="211"/>
      <c r="C11" s="105">
        <v>3</v>
      </c>
      <c r="D11" s="73"/>
      <c r="E11" s="74"/>
      <c r="F11" s="75"/>
      <c r="G11" s="76"/>
      <c r="H11" s="106">
        <f t="shared" si="1"/>
        <v>0</v>
      </c>
      <c r="I11" s="107" t="str">
        <f t="shared" si="0"/>
        <v/>
      </c>
      <c r="J11" s="108" t="str">
        <f t="shared" si="2"/>
        <v/>
      </c>
    </row>
    <row r="12" spans="1:18" ht="42.75" customHeight="1" x14ac:dyDescent="0.2">
      <c r="A12" s="211"/>
      <c r="B12" s="211"/>
      <c r="C12" s="105">
        <v>4</v>
      </c>
      <c r="D12" s="73"/>
      <c r="E12" s="74"/>
      <c r="F12" s="75"/>
      <c r="G12" s="76"/>
      <c r="H12" s="106">
        <f t="shared" si="1"/>
        <v>0</v>
      </c>
      <c r="I12" s="107" t="str">
        <f t="shared" si="0"/>
        <v/>
      </c>
      <c r="J12" s="108" t="str">
        <f t="shared" si="2"/>
        <v/>
      </c>
    </row>
    <row r="13" spans="1:18" ht="42.75" customHeight="1" x14ac:dyDescent="0.2">
      <c r="A13" s="211"/>
      <c r="B13" s="211"/>
      <c r="C13" s="105">
        <v>5</v>
      </c>
      <c r="D13" s="73"/>
      <c r="E13" s="74"/>
      <c r="F13" s="75"/>
      <c r="G13" s="76"/>
      <c r="H13" s="106">
        <f t="shared" si="1"/>
        <v>0</v>
      </c>
      <c r="I13" s="107" t="str">
        <f t="shared" si="0"/>
        <v/>
      </c>
      <c r="J13" s="108" t="str">
        <f t="shared" si="2"/>
        <v/>
      </c>
    </row>
    <row r="14" spans="1:18" ht="42.75" customHeight="1" x14ac:dyDescent="0.2">
      <c r="A14" s="211"/>
      <c r="B14" s="211"/>
      <c r="C14" s="105">
        <v>6</v>
      </c>
      <c r="D14" s="73"/>
      <c r="E14" s="74"/>
      <c r="F14" s="75"/>
      <c r="G14" s="76"/>
      <c r="H14" s="106">
        <f t="shared" si="1"/>
        <v>0</v>
      </c>
      <c r="I14" s="107" t="str">
        <f t="shared" si="0"/>
        <v/>
      </c>
      <c r="J14" s="108" t="str">
        <f t="shared" si="2"/>
        <v/>
      </c>
    </row>
    <row r="15" spans="1:18" ht="42.75" customHeight="1" x14ac:dyDescent="0.2">
      <c r="A15" s="211"/>
      <c r="B15" s="211"/>
      <c r="C15" s="105">
        <v>7</v>
      </c>
      <c r="D15" s="73"/>
      <c r="E15" s="74"/>
      <c r="F15" s="75"/>
      <c r="G15" s="76"/>
      <c r="H15" s="106">
        <f t="shared" si="1"/>
        <v>0</v>
      </c>
      <c r="I15" s="107" t="str">
        <f t="shared" si="0"/>
        <v/>
      </c>
      <c r="J15" s="108" t="str">
        <f t="shared" si="2"/>
        <v/>
      </c>
    </row>
    <row r="16" spans="1:18" ht="42.75" customHeight="1" x14ac:dyDescent="0.2">
      <c r="A16" s="211"/>
      <c r="B16" s="211"/>
      <c r="C16" s="105">
        <v>8</v>
      </c>
      <c r="D16" s="73"/>
      <c r="E16" s="74"/>
      <c r="F16" s="75"/>
      <c r="G16" s="76"/>
      <c r="H16" s="106">
        <f t="shared" si="1"/>
        <v>0</v>
      </c>
      <c r="I16" s="107" t="str">
        <f t="shared" si="0"/>
        <v/>
      </c>
      <c r="J16" s="108" t="str">
        <f t="shared" si="2"/>
        <v/>
      </c>
    </row>
    <row r="17" spans="1:10" ht="42.75" customHeight="1" x14ac:dyDescent="0.2">
      <c r="A17" s="211"/>
      <c r="B17" s="211"/>
      <c r="C17" s="105">
        <v>9</v>
      </c>
      <c r="D17" s="73"/>
      <c r="E17" s="74"/>
      <c r="F17" s="75"/>
      <c r="G17" s="76"/>
      <c r="H17" s="106">
        <f t="shared" si="1"/>
        <v>0</v>
      </c>
      <c r="I17" s="107" t="str">
        <f t="shared" si="0"/>
        <v/>
      </c>
      <c r="J17" s="108" t="str">
        <f t="shared" si="2"/>
        <v/>
      </c>
    </row>
    <row r="18" spans="1:10" ht="42.75" customHeight="1" thickBot="1" x14ac:dyDescent="0.25">
      <c r="A18" s="211"/>
      <c r="B18" s="211"/>
      <c r="C18" s="109">
        <v>10</v>
      </c>
      <c r="D18" s="77"/>
      <c r="E18" s="78"/>
      <c r="F18" s="79"/>
      <c r="G18" s="80"/>
      <c r="H18" s="110">
        <f t="shared" si="1"/>
        <v>0</v>
      </c>
      <c r="I18" s="107" t="str">
        <f t="shared" si="0"/>
        <v/>
      </c>
      <c r="J18" s="108" t="str">
        <f t="shared" si="2"/>
        <v/>
      </c>
    </row>
    <row r="19" spans="1:10" ht="34.5" customHeight="1" thickTop="1" x14ac:dyDescent="0.2">
      <c r="A19" s="211"/>
      <c r="B19" s="213"/>
      <c r="C19" s="111"/>
      <c r="D19" s="112"/>
      <c r="E19" s="112"/>
      <c r="F19" s="112"/>
      <c r="G19" s="113" t="s">
        <v>29</v>
      </c>
      <c r="H19" s="114">
        <f>SUM(対象経費_購入費)</f>
        <v>0</v>
      </c>
      <c r="I19" s="107" t="str">
        <f>+IF(COUNTIF($I$9:$I$18,$R$5)&gt;0,$R$5,"")</f>
        <v/>
      </c>
      <c r="J19" s="89" t="str">
        <f>+IF($I$19=$R$5,"←「申請不可」となっている厨房機器等購入費（購入費）の単価（税抜）の修正をしてください。","")</f>
        <v/>
      </c>
    </row>
    <row r="20" spans="1:10" ht="34.5" customHeight="1" x14ac:dyDescent="0.2">
      <c r="A20" s="211"/>
      <c r="B20" s="115"/>
      <c r="C20" s="116" t="s">
        <v>11</v>
      </c>
      <c r="D20" s="98" t="s">
        <v>16</v>
      </c>
      <c r="E20" s="99" t="s">
        <v>19</v>
      </c>
      <c r="F20" s="100" t="s">
        <v>18</v>
      </c>
      <c r="G20" s="101" t="s">
        <v>27</v>
      </c>
      <c r="H20" s="99" t="s">
        <v>28</v>
      </c>
      <c r="I20" s="102" t="s">
        <v>12</v>
      </c>
      <c r="J20" s="103"/>
    </row>
    <row r="21" spans="1:10" ht="42.75" customHeight="1" x14ac:dyDescent="0.2">
      <c r="A21" s="211"/>
      <c r="B21" s="214" t="s">
        <v>26</v>
      </c>
      <c r="C21" s="117">
        <v>11</v>
      </c>
      <c r="D21" s="73"/>
      <c r="E21" s="74"/>
      <c r="F21" s="75"/>
      <c r="G21" s="76"/>
      <c r="H21" s="106">
        <f t="shared" ref="H21:H30" si="3">+F21*G21</f>
        <v>0</v>
      </c>
      <c r="I21" s="107" t="str">
        <f t="shared" ref="I21:I30" si="4">+IF($G21="","",IF($G21&lt;=3,$R$4,$R$5))</f>
        <v/>
      </c>
      <c r="J21" s="108" t="str">
        <f>+IF(OR(AND($D21&lt;&gt;"",$E21&lt;&gt;"",$F21&lt;&gt;"",$G21&lt;&gt;""),AND($D21="",$E21="",$F21="",$G21="")),IF($I21=$R$5,"←厨房機器等購入費（リース・レンタル費）は、助成対象期間中（最大3か月）に契約から使用・支払が済んだものが対象です。",IF($H21&gt;=300000,"←見積書のご提出が必要です。","")),"←すべての項目を入力してください。")</f>
        <v/>
      </c>
    </row>
    <row r="22" spans="1:10" ht="42.75" customHeight="1" x14ac:dyDescent="0.2">
      <c r="A22" s="211"/>
      <c r="B22" s="214"/>
      <c r="C22" s="117">
        <v>12</v>
      </c>
      <c r="D22" s="73"/>
      <c r="E22" s="74"/>
      <c r="F22" s="75"/>
      <c r="G22" s="76"/>
      <c r="H22" s="106">
        <f t="shared" si="3"/>
        <v>0</v>
      </c>
      <c r="I22" s="107" t="str">
        <f t="shared" si="4"/>
        <v/>
      </c>
      <c r="J22" s="108" t="str">
        <f t="shared" ref="J22:J30" si="5">+IF(OR(AND($D22&lt;&gt;"",$E22&lt;&gt;"",$F22&lt;&gt;"",$G22&lt;&gt;""),AND($D22="",$E22="",$F22="",$G22="")),IF($I22=$R$5,"←厨房機器等購入費（リース・レンタル費）は、助成対象期間中（最大3か月）に契約から使用・支払が済んだものが対象です。",IF($H22&gt;=300000,"←見積書のご提出が必要です。","")),"←すべての項目を入力してください。")</f>
        <v/>
      </c>
    </row>
    <row r="23" spans="1:10" ht="42.75" customHeight="1" x14ac:dyDescent="0.2">
      <c r="A23" s="211"/>
      <c r="B23" s="214"/>
      <c r="C23" s="117">
        <v>13</v>
      </c>
      <c r="D23" s="73"/>
      <c r="E23" s="74"/>
      <c r="F23" s="75"/>
      <c r="G23" s="76"/>
      <c r="H23" s="106">
        <f t="shared" si="3"/>
        <v>0</v>
      </c>
      <c r="I23" s="107" t="str">
        <f t="shared" si="4"/>
        <v/>
      </c>
      <c r="J23" s="108" t="str">
        <f t="shared" si="5"/>
        <v/>
      </c>
    </row>
    <row r="24" spans="1:10" ht="42.75" customHeight="1" x14ac:dyDescent="0.2">
      <c r="A24" s="211"/>
      <c r="B24" s="214"/>
      <c r="C24" s="117">
        <v>14</v>
      </c>
      <c r="D24" s="73"/>
      <c r="E24" s="74"/>
      <c r="F24" s="75"/>
      <c r="G24" s="76"/>
      <c r="H24" s="106">
        <f t="shared" si="3"/>
        <v>0</v>
      </c>
      <c r="I24" s="107" t="str">
        <f t="shared" si="4"/>
        <v/>
      </c>
      <c r="J24" s="108" t="str">
        <f t="shared" si="5"/>
        <v/>
      </c>
    </row>
    <row r="25" spans="1:10" ht="42.75" customHeight="1" x14ac:dyDescent="0.2">
      <c r="A25" s="211"/>
      <c r="B25" s="214"/>
      <c r="C25" s="117">
        <v>15</v>
      </c>
      <c r="D25" s="73"/>
      <c r="E25" s="74"/>
      <c r="F25" s="75"/>
      <c r="G25" s="76"/>
      <c r="H25" s="106">
        <f t="shared" si="3"/>
        <v>0</v>
      </c>
      <c r="I25" s="107" t="str">
        <f t="shared" si="4"/>
        <v/>
      </c>
      <c r="J25" s="108" t="str">
        <f t="shared" si="5"/>
        <v/>
      </c>
    </row>
    <row r="26" spans="1:10" ht="42.75" customHeight="1" x14ac:dyDescent="0.2">
      <c r="A26" s="211"/>
      <c r="B26" s="214"/>
      <c r="C26" s="117">
        <v>16</v>
      </c>
      <c r="D26" s="73"/>
      <c r="E26" s="74"/>
      <c r="F26" s="75"/>
      <c r="G26" s="76"/>
      <c r="H26" s="106">
        <f t="shared" si="3"/>
        <v>0</v>
      </c>
      <c r="I26" s="107" t="str">
        <f t="shared" si="4"/>
        <v/>
      </c>
      <c r="J26" s="108" t="str">
        <f t="shared" si="5"/>
        <v/>
      </c>
    </row>
    <row r="27" spans="1:10" ht="42.75" customHeight="1" x14ac:dyDescent="0.2">
      <c r="A27" s="211"/>
      <c r="B27" s="214"/>
      <c r="C27" s="117">
        <v>17</v>
      </c>
      <c r="D27" s="73"/>
      <c r="E27" s="74"/>
      <c r="F27" s="75"/>
      <c r="G27" s="76"/>
      <c r="H27" s="106">
        <f t="shared" si="3"/>
        <v>0</v>
      </c>
      <c r="I27" s="107" t="str">
        <f t="shared" si="4"/>
        <v/>
      </c>
      <c r="J27" s="108" t="str">
        <f t="shared" si="5"/>
        <v/>
      </c>
    </row>
    <row r="28" spans="1:10" ht="42.75" customHeight="1" x14ac:dyDescent="0.2">
      <c r="A28" s="211"/>
      <c r="B28" s="214"/>
      <c r="C28" s="117">
        <v>18</v>
      </c>
      <c r="D28" s="73"/>
      <c r="E28" s="74"/>
      <c r="F28" s="75"/>
      <c r="G28" s="76"/>
      <c r="H28" s="106">
        <f t="shared" si="3"/>
        <v>0</v>
      </c>
      <c r="I28" s="107" t="str">
        <f t="shared" si="4"/>
        <v/>
      </c>
      <c r="J28" s="108" t="str">
        <f t="shared" si="5"/>
        <v/>
      </c>
    </row>
    <row r="29" spans="1:10" ht="42.75" customHeight="1" x14ac:dyDescent="0.2">
      <c r="A29" s="211"/>
      <c r="B29" s="214"/>
      <c r="C29" s="117">
        <v>19</v>
      </c>
      <c r="D29" s="73"/>
      <c r="E29" s="74"/>
      <c r="F29" s="75"/>
      <c r="G29" s="76"/>
      <c r="H29" s="106">
        <f t="shared" si="3"/>
        <v>0</v>
      </c>
      <c r="I29" s="107" t="str">
        <f t="shared" si="4"/>
        <v/>
      </c>
      <c r="J29" s="108" t="str">
        <f t="shared" si="5"/>
        <v/>
      </c>
    </row>
    <row r="30" spans="1:10" ht="42.75" customHeight="1" thickBot="1" x14ac:dyDescent="0.25">
      <c r="A30" s="211"/>
      <c r="B30" s="214"/>
      <c r="C30" s="117">
        <v>20</v>
      </c>
      <c r="D30" s="77"/>
      <c r="E30" s="78"/>
      <c r="F30" s="79"/>
      <c r="G30" s="80"/>
      <c r="H30" s="110">
        <f t="shared" si="3"/>
        <v>0</v>
      </c>
      <c r="I30" s="107" t="str">
        <f t="shared" si="4"/>
        <v/>
      </c>
      <c r="J30" s="108" t="str">
        <f t="shared" si="5"/>
        <v/>
      </c>
    </row>
    <row r="31" spans="1:10" ht="34.5" customHeight="1" thickTop="1" thickBot="1" x14ac:dyDescent="0.25">
      <c r="A31" s="211"/>
      <c r="B31" s="215"/>
      <c r="C31" s="118"/>
      <c r="D31" s="119"/>
      <c r="E31" s="119"/>
      <c r="F31" s="119"/>
      <c r="G31" s="120" t="s">
        <v>30</v>
      </c>
      <c r="H31" s="121">
        <f>+SUM(H21:H30)</f>
        <v>0</v>
      </c>
      <c r="I31" s="107" t="str">
        <f>+IF(COUNTIF($I$21:$I$30,$R$5)&gt;0,$R$5,"")</f>
        <v/>
      </c>
      <c r="J31" s="89" t="str">
        <f>+IF($I$31=$R$5,"←「申請不可」となっている厨房機器等購入費（購入費）の月数の修正をしてください。","")</f>
        <v/>
      </c>
    </row>
    <row r="32" spans="1:10" ht="34.5" customHeight="1" thickTop="1" x14ac:dyDescent="0.2">
      <c r="A32" s="122"/>
      <c r="B32" s="123"/>
      <c r="C32" s="209" t="s">
        <v>31</v>
      </c>
      <c r="D32" s="209"/>
      <c r="E32" s="209"/>
      <c r="F32" s="209"/>
      <c r="G32" s="209"/>
      <c r="H32" s="124">
        <f>+H19+H31</f>
        <v>0</v>
      </c>
      <c r="I32" s="125"/>
    </row>
    <row r="33" spans="1:10" ht="34.5" customHeight="1" x14ac:dyDescent="0.2">
      <c r="A33" s="191" t="s">
        <v>7</v>
      </c>
      <c r="B33" s="192"/>
      <c r="C33" s="126" t="s">
        <v>11</v>
      </c>
      <c r="D33" s="127" t="s">
        <v>17</v>
      </c>
      <c r="E33" s="193" t="s">
        <v>19</v>
      </c>
      <c r="F33" s="194"/>
      <c r="G33" s="195"/>
      <c r="H33" s="128" t="s">
        <v>13</v>
      </c>
      <c r="I33" s="102" t="s">
        <v>12</v>
      </c>
      <c r="J33" s="103"/>
    </row>
    <row r="34" spans="1:10" ht="42.75" customHeight="1" x14ac:dyDescent="0.2">
      <c r="A34" s="196" t="s">
        <v>8</v>
      </c>
      <c r="B34" s="197"/>
      <c r="C34" s="105">
        <v>1</v>
      </c>
      <c r="D34" s="81"/>
      <c r="E34" s="202"/>
      <c r="F34" s="203"/>
      <c r="G34" s="204"/>
      <c r="H34" s="75"/>
      <c r="I34" s="107" t="str">
        <f t="shared" ref="I34:I43" si="6">+IF($H34="","",IF($H34&gt;=10000,$R$4,$R$5))</f>
        <v/>
      </c>
      <c r="J34" s="108" t="str">
        <f t="shared" ref="J34:J43" si="7">+IF(OR(AND($D34&lt;&gt;"",$E34&lt;&gt;"",$H34&lt;&gt;""),AND($D34="",$E34="",$H34="")),IF($I34=$R$5,"←厨房等工事費は一契約あたり１万円以上のものが対象です。",IF($H34&gt;=300000,"←見積書のご提出が必要です。","")),"←すべての項目を入力してください。")</f>
        <v/>
      </c>
    </row>
    <row r="35" spans="1:10" ht="42.75" customHeight="1" x14ac:dyDescent="0.2">
      <c r="A35" s="198"/>
      <c r="B35" s="199"/>
      <c r="C35" s="105">
        <v>2</v>
      </c>
      <c r="D35" s="81"/>
      <c r="E35" s="202"/>
      <c r="F35" s="203"/>
      <c r="G35" s="204"/>
      <c r="H35" s="75"/>
      <c r="I35" s="107" t="str">
        <f t="shared" si="6"/>
        <v/>
      </c>
      <c r="J35" s="108" t="str">
        <f t="shared" si="7"/>
        <v/>
      </c>
    </row>
    <row r="36" spans="1:10" ht="42.75" customHeight="1" x14ac:dyDescent="0.2">
      <c r="A36" s="198"/>
      <c r="B36" s="199"/>
      <c r="C36" s="105">
        <v>3</v>
      </c>
      <c r="D36" s="81"/>
      <c r="E36" s="202"/>
      <c r="F36" s="203"/>
      <c r="G36" s="204"/>
      <c r="H36" s="75"/>
      <c r="I36" s="107" t="str">
        <f t="shared" si="6"/>
        <v/>
      </c>
      <c r="J36" s="108" t="str">
        <f t="shared" si="7"/>
        <v/>
      </c>
    </row>
    <row r="37" spans="1:10" ht="42.75" customHeight="1" x14ac:dyDescent="0.2">
      <c r="A37" s="198"/>
      <c r="B37" s="199"/>
      <c r="C37" s="105">
        <v>4</v>
      </c>
      <c r="D37" s="81"/>
      <c r="E37" s="202"/>
      <c r="F37" s="203"/>
      <c r="G37" s="204"/>
      <c r="H37" s="75"/>
      <c r="I37" s="107" t="str">
        <f t="shared" si="6"/>
        <v/>
      </c>
      <c r="J37" s="108" t="str">
        <f t="shared" si="7"/>
        <v/>
      </c>
    </row>
    <row r="38" spans="1:10" ht="42.75" customHeight="1" x14ac:dyDescent="0.2">
      <c r="A38" s="198"/>
      <c r="B38" s="199"/>
      <c r="C38" s="105">
        <v>5</v>
      </c>
      <c r="D38" s="81"/>
      <c r="E38" s="202"/>
      <c r="F38" s="203"/>
      <c r="G38" s="204"/>
      <c r="H38" s="75"/>
      <c r="I38" s="107" t="str">
        <f t="shared" si="6"/>
        <v/>
      </c>
      <c r="J38" s="108" t="str">
        <f t="shared" si="7"/>
        <v/>
      </c>
    </row>
    <row r="39" spans="1:10" ht="42.75" customHeight="1" x14ac:dyDescent="0.2">
      <c r="A39" s="198"/>
      <c r="B39" s="199"/>
      <c r="C39" s="105">
        <v>6</v>
      </c>
      <c r="D39" s="81"/>
      <c r="E39" s="202"/>
      <c r="F39" s="203"/>
      <c r="G39" s="204"/>
      <c r="H39" s="75"/>
      <c r="I39" s="107" t="str">
        <f t="shared" si="6"/>
        <v/>
      </c>
      <c r="J39" s="108" t="str">
        <f t="shared" si="7"/>
        <v/>
      </c>
    </row>
    <row r="40" spans="1:10" ht="42.75" customHeight="1" x14ac:dyDescent="0.2">
      <c r="A40" s="198"/>
      <c r="B40" s="199"/>
      <c r="C40" s="105">
        <v>7</v>
      </c>
      <c r="D40" s="81"/>
      <c r="E40" s="202"/>
      <c r="F40" s="203"/>
      <c r="G40" s="204"/>
      <c r="H40" s="75"/>
      <c r="I40" s="107" t="str">
        <f t="shared" si="6"/>
        <v/>
      </c>
      <c r="J40" s="108" t="str">
        <f t="shared" si="7"/>
        <v/>
      </c>
    </row>
    <row r="41" spans="1:10" ht="42.75" customHeight="1" x14ac:dyDescent="0.2">
      <c r="A41" s="198"/>
      <c r="B41" s="199"/>
      <c r="C41" s="105">
        <v>8</v>
      </c>
      <c r="D41" s="82"/>
      <c r="E41" s="202"/>
      <c r="F41" s="203"/>
      <c r="G41" s="204"/>
      <c r="H41" s="83"/>
      <c r="I41" s="107" t="str">
        <f t="shared" si="6"/>
        <v/>
      </c>
      <c r="J41" s="108" t="str">
        <f t="shared" si="7"/>
        <v/>
      </c>
    </row>
    <row r="42" spans="1:10" ht="42.75" customHeight="1" x14ac:dyDescent="0.2">
      <c r="A42" s="198"/>
      <c r="B42" s="199"/>
      <c r="C42" s="105">
        <v>9</v>
      </c>
      <c r="D42" s="82"/>
      <c r="E42" s="202"/>
      <c r="F42" s="203"/>
      <c r="G42" s="204"/>
      <c r="H42" s="83"/>
      <c r="I42" s="107" t="str">
        <f t="shared" si="6"/>
        <v/>
      </c>
      <c r="J42" s="108" t="str">
        <f t="shared" si="7"/>
        <v/>
      </c>
    </row>
    <row r="43" spans="1:10" ht="42.75" customHeight="1" thickBot="1" x14ac:dyDescent="0.25">
      <c r="A43" s="198"/>
      <c r="B43" s="199"/>
      <c r="C43" s="105">
        <v>10</v>
      </c>
      <c r="D43" s="84"/>
      <c r="E43" s="205"/>
      <c r="F43" s="206"/>
      <c r="G43" s="207"/>
      <c r="H43" s="79"/>
      <c r="I43" s="107" t="str">
        <f t="shared" si="6"/>
        <v/>
      </c>
      <c r="J43" s="108" t="str">
        <f t="shared" si="7"/>
        <v/>
      </c>
    </row>
    <row r="44" spans="1:10" ht="34.5" customHeight="1" thickTop="1" x14ac:dyDescent="0.2">
      <c r="A44" s="200"/>
      <c r="B44" s="201"/>
      <c r="C44" s="208" t="s">
        <v>24</v>
      </c>
      <c r="D44" s="209"/>
      <c r="E44" s="209"/>
      <c r="F44" s="209"/>
      <c r="G44" s="210"/>
      <c r="H44" s="129">
        <f>+SUM(対象経費_工事費)</f>
        <v>0</v>
      </c>
      <c r="I44" s="107" t="str">
        <f>+IF(COUNTIF($I$34:$I$43,$R$5)&gt;0,$R$5,"")</f>
        <v/>
      </c>
      <c r="J44" s="89" t="str">
        <f>+IF($I44=$R$5,"←「申請不可」となっている厨房等工事費の金額（税抜）の修正をしてください。","")</f>
        <v/>
      </c>
    </row>
  </sheetData>
  <sheetProtection password="E68E" sheet="1" objects="1" scenarios="1"/>
  <protectedRanges>
    <protectedRange sqref="D4:E5" name="範囲1"/>
    <protectedRange sqref="D9:G18" name="範囲2"/>
    <protectedRange sqref="D21:G30" name="範囲3"/>
    <protectedRange sqref="D34:H43" name="範囲4"/>
  </protectedRanges>
  <mergeCells count="24">
    <mergeCell ref="A9:A31"/>
    <mergeCell ref="B9:B19"/>
    <mergeCell ref="B21:B31"/>
    <mergeCell ref="C32:G32"/>
    <mergeCell ref="A2:H2"/>
    <mergeCell ref="A4:C4"/>
    <mergeCell ref="D4:E4"/>
    <mergeCell ref="A5:C5"/>
    <mergeCell ref="D5:E5"/>
    <mergeCell ref="A8:B8"/>
    <mergeCell ref="A33:B33"/>
    <mergeCell ref="E33:G33"/>
    <mergeCell ref="A34:B44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C44:G44"/>
  </mergeCells>
  <phoneticPr fontId="2"/>
  <conditionalFormatting sqref="D9:G18 D21:G30">
    <cfRule type="expression" dxfId="5" priority="3">
      <formula>AND(OR($D9&lt;&gt;"",$E9&lt;&gt;"",$F9&lt;&gt;"",$G9&lt;&gt;""),D9="")</formula>
    </cfRule>
  </conditionalFormatting>
  <conditionalFormatting sqref="D34:H43">
    <cfRule type="expression" dxfId="4" priority="2">
      <formula>AND(OR($D34&lt;&gt;"",$E34&lt;&gt;"",$H34&lt;&gt;""),D34="")</formula>
    </cfRule>
  </conditionalFormatting>
  <conditionalFormatting sqref="I9:I19 I21:I31 I34:I44">
    <cfRule type="expression" dxfId="3" priority="1">
      <formula>I9="申請不可"</formula>
    </cfRule>
  </conditionalFormatting>
  <dataValidations count="11">
    <dataValidation allowBlank="1" showInputMessage="1" prompt="どのような機器・什器を購入するのか記入してください。" sqref="D9:D18"/>
    <dataValidation allowBlank="1" showInputMessage="1" prompt="機器・什器を導入する店舗の屋号を記入してください。" sqref="E9:E18 E21:E30"/>
    <dataValidation allowBlank="1" showInputMessage="1" prompt="どのような機器・什器をリースまたはレンタルするのか記入してください。" sqref="D21:D30"/>
    <dataValidation allowBlank="1" showInputMessage="1" prompt="厨房・店舗等にどのような工事を行うのか記入してください。" sqref="D34:D43"/>
    <dataValidation allowBlank="1" showInputMessage="1" prompt="工事を行う店舗の屋号を記入してください。" sqref="E34:G43"/>
    <dataValidation type="decimal" imeMode="halfAlpha" operator="greaterThanOrEqual" allowBlank="1" showInputMessage="1" showErrorMessage="1" errorTitle="厨房機器等購入費（購入費）" error="単価（税抜）１万円以上のものが対象です。" prompt="単価（税抜）１万円以上のものが対象です。" sqref="F9:F18">
      <formula1>9999</formula1>
    </dataValidation>
    <dataValidation type="whole" imeMode="halfAlpha" allowBlank="1" showInputMessage="1" showErrorMessage="1" errorTitle="厨房機器等購入費（リース・レンタル費）" error="厨房機器等購入費（リース・レンタル費）は、助成対象期間中（最大3か月）に契約から使用・支払が済んだものが対象です" prompt="助成対象期間中（最大3か月）に契約から使用・支払が済んだものが対象です。" sqref="G21:G30">
      <formula1>1</formula1>
      <formula2>3</formula2>
    </dataValidation>
    <dataValidation allowBlank="1" showInputMessage="1" prompt="法人の方は会社名を、個人の方は店舗の名称を入力してください。" sqref="D4:E4"/>
    <dataValidation type="decimal" imeMode="halfAlpha" operator="greaterThanOrEqual" allowBlank="1" showInputMessage="1" showErrorMessage="1" sqref="F21:F30">
      <formula1>1</formula1>
    </dataValidation>
    <dataValidation type="decimal" imeMode="halfAlpha" operator="greaterThan" allowBlank="1" showInputMessage="1" showErrorMessage="1" errorTitle="厨房等工事費" error="一契約あたり１万円以上のものが対象です。" prompt="一契約あたり１万円以上のものが対象です。" sqref="H34:H43">
      <formula1>9999</formula1>
    </dataValidation>
    <dataValidation type="whole" imeMode="halfAlpha" operator="greaterThanOrEqual" allowBlank="1" showInputMessage="1" showErrorMessage="1" sqref="G9:G18">
      <formula1>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2" orientation="portrait" r:id="rId1"/>
  <rowBreaks count="1" manualBreakCount="1">
    <brk id="3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U13"/>
  <sheetViews>
    <sheetView showGridLines="0" zoomScale="90" zoomScaleNormal="90" zoomScaleSheetLayoutView="115" workbookViewId="0">
      <selection activeCell="H12" sqref="H12"/>
    </sheetView>
  </sheetViews>
  <sheetFormatPr defaultRowHeight="13.2" x14ac:dyDescent="0.2"/>
  <cols>
    <col min="1" max="1" width="3.88671875" customWidth="1"/>
    <col min="2" max="2" width="16.6640625" customWidth="1"/>
    <col min="3" max="3" width="14.6640625" customWidth="1"/>
    <col min="4" max="4" width="2.33203125" customWidth="1"/>
    <col min="5" max="5" width="12.33203125" customWidth="1"/>
    <col min="6" max="6" width="14.6640625" customWidth="1"/>
    <col min="7" max="7" width="3.33203125" bestFit="1" customWidth="1"/>
    <col min="8" max="8" width="13.77734375" customWidth="1"/>
    <col min="9" max="9" width="3.109375" customWidth="1"/>
    <col min="10" max="10" width="17.21875" bestFit="1" customWidth="1"/>
    <col min="11" max="11" width="13" bestFit="1" customWidth="1"/>
  </cols>
  <sheetData>
    <row r="1" spans="1:21" ht="14.25" customHeight="1" x14ac:dyDescent="0.2">
      <c r="A1" s="20" t="s">
        <v>39</v>
      </c>
    </row>
    <row r="2" spans="1:21" ht="33.75" customHeight="1" x14ac:dyDescent="0.2">
      <c r="A2" s="245" t="s">
        <v>10</v>
      </c>
      <c r="B2" s="245"/>
      <c r="C2" s="246" t="str">
        <f>+IF(助成経費の計画!$D4="","「助成経費の計画」のシートに入力してください。",助成経費の計画!$D4)</f>
        <v>「助成経費の計画」のシートに入力してください。</v>
      </c>
      <c r="D2" s="246"/>
      <c r="E2" s="246"/>
      <c r="F2" s="246"/>
    </row>
    <row r="3" spans="1:21" ht="33.75" customHeight="1" x14ac:dyDescent="0.2">
      <c r="A3" s="245" t="s">
        <v>9</v>
      </c>
      <c r="B3" s="245"/>
      <c r="C3" s="246" t="str">
        <f>+IF(助成経費の計画!$D5="","「助成経費の計画」のシートに入力してください。",助成経費の計画!$D5)</f>
        <v>「助成経費の計画」のシートに入力してください。</v>
      </c>
      <c r="D3" s="246"/>
      <c r="E3" s="246"/>
      <c r="F3" s="246"/>
    </row>
    <row r="4" spans="1:21" s="1" customFormat="1" ht="18" x14ac:dyDescent="0.2">
      <c r="F4" s="3"/>
      <c r="H4" s="4"/>
      <c r="U4" s="7"/>
    </row>
    <row r="5" spans="1:21" s="1" customFormat="1" ht="18" x14ac:dyDescent="0.2">
      <c r="A5" s="26" t="s">
        <v>15</v>
      </c>
      <c r="F5" s="3"/>
      <c r="H5" s="4" t="s">
        <v>4</v>
      </c>
      <c r="U5" s="7"/>
    </row>
    <row r="6" spans="1:21" s="1" customFormat="1" ht="18" x14ac:dyDescent="0.2">
      <c r="A6" s="247" t="s">
        <v>3</v>
      </c>
      <c r="B6" s="248"/>
      <c r="C6" s="23" t="s">
        <v>33</v>
      </c>
      <c r="D6" s="253" t="s">
        <v>34</v>
      </c>
      <c r="E6" s="254"/>
      <c r="F6" s="23" t="s">
        <v>37</v>
      </c>
      <c r="G6" s="232" t="s">
        <v>21</v>
      </c>
      <c r="H6" s="233"/>
      <c r="R6" s="7"/>
    </row>
    <row r="7" spans="1:21" s="1" customFormat="1" ht="18.75" customHeight="1" x14ac:dyDescent="0.2">
      <c r="A7" s="249"/>
      <c r="B7" s="250"/>
      <c r="C7" s="236" t="s">
        <v>32</v>
      </c>
      <c r="D7" s="238" t="s">
        <v>32</v>
      </c>
      <c r="E7" s="239"/>
      <c r="F7" s="13" t="s">
        <v>36</v>
      </c>
      <c r="G7" s="234"/>
      <c r="H7" s="235"/>
      <c r="R7" s="7"/>
    </row>
    <row r="8" spans="1:21" s="1" customFormat="1" ht="18" x14ac:dyDescent="0.2">
      <c r="A8" s="249"/>
      <c r="B8" s="250"/>
      <c r="C8" s="237"/>
      <c r="D8" s="240" t="s">
        <v>40</v>
      </c>
      <c r="E8" s="241"/>
      <c r="F8" s="14" t="s">
        <v>35</v>
      </c>
      <c r="G8" s="234"/>
      <c r="H8" s="235"/>
      <c r="R8" s="7"/>
    </row>
    <row r="9" spans="1:21" s="1" customFormat="1" ht="18" x14ac:dyDescent="0.2">
      <c r="A9" s="251"/>
      <c r="B9" s="252"/>
      <c r="C9" s="21" t="s">
        <v>44</v>
      </c>
      <c r="D9" s="242" t="s">
        <v>38</v>
      </c>
      <c r="E9" s="243"/>
      <c r="F9" s="12"/>
      <c r="G9" s="243" t="s">
        <v>23</v>
      </c>
      <c r="H9" s="244"/>
      <c r="R9" s="7"/>
    </row>
    <row r="10" spans="1:21" s="1" customFormat="1" ht="49.95" customHeight="1" thickBot="1" x14ac:dyDescent="0.6">
      <c r="A10" s="226" t="s">
        <v>1</v>
      </c>
      <c r="B10" s="227"/>
      <c r="C10" s="64">
        <f>+助成経費の計画!$H$32</f>
        <v>0</v>
      </c>
      <c r="D10" s="222">
        <f>+MIN($C$10,750000)</f>
        <v>0</v>
      </c>
      <c r="E10" s="223"/>
      <c r="F10" s="66">
        <f>+MIN(ROUNDDOWN($D10*2/3,-3),500000)</f>
        <v>0</v>
      </c>
      <c r="G10" s="228"/>
      <c r="H10" s="229"/>
      <c r="R10" s="7"/>
    </row>
    <row r="11" spans="1:21" s="1" customFormat="1" ht="49.95" customHeight="1" thickTop="1" thickBot="1" x14ac:dyDescent="0.6">
      <c r="A11" s="220" t="s">
        <v>2</v>
      </c>
      <c r="B11" s="221"/>
      <c r="C11" s="65">
        <f>+助成経費の計画!$H$44</f>
        <v>0</v>
      </c>
      <c r="D11" s="222">
        <f>+MIN($C$11,750000)</f>
        <v>0</v>
      </c>
      <c r="E11" s="223"/>
      <c r="F11" s="66">
        <f>+MIN(ROUNDDOWN($D11*2/3,-3),500000)</f>
        <v>0</v>
      </c>
      <c r="G11" s="230"/>
      <c r="H11" s="231"/>
      <c r="R11" s="7"/>
    </row>
    <row r="12" spans="1:21" s="1" customFormat="1" ht="49.95" customHeight="1" thickTop="1" thickBot="1" x14ac:dyDescent="0.6">
      <c r="A12" s="70" t="s">
        <v>5</v>
      </c>
      <c r="B12" s="71"/>
      <c r="C12" s="67">
        <f>SUM(C10:C11)</f>
        <v>0</v>
      </c>
      <c r="D12" s="224">
        <f t="shared" ref="D12" si="0">SUM(D10:E11)</f>
        <v>0</v>
      </c>
      <c r="E12" s="225"/>
      <c r="F12" s="68">
        <f>SUM(F10:F11)</f>
        <v>0</v>
      </c>
      <c r="G12" s="69" t="s">
        <v>20</v>
      </c>
      <c r="H12" s="46"/>
      <c r="I12" s="1" t="str">
        <f>+IF(H12="","←助成金申請額を入力してください。","←申請フォームに入力する助成金申請額はこちらです。")</f>
        <v>←助成金申請額を入力してください。</v>
      </c>
      <c r="R12" s="7"/>
    </row>
    <row r="13" spans="1:21" ht="16.2" x14ac:dyDescent="0.2">
      <c r="A13" s="22"/>
    </row>
  </sheetData>
  <sheetProtection password="E68E" sheet="1" selectLockedCells="1"/>
  <protectedRanges>
    <protectedRange sqref="H12" name="範囲1"/>
  </protectedRanges>
  <mergeCells count="18">
    <mergeCell ref="A2:B2"/>
    <mergeCell ref="C2:F2"/>
    <mergeCell ref="A3:B3"/>
    <mergeCell ref="C3:F3"/>
    <mergeCell ref="A6:B9"/>
    <mergeCell ref="D6:E6"/>
    <mergeCell ref="G10:H11"/>
    <mergeCell ref="G6:H8"/>
    <mergeCell ref="C7:C8"/>
    <mergeCell ref="D7:E7"/>
    <mergeCell ref="D8:E8"/>
    <mergeCell ref="D9:E9"/>
    <mergeCell ref="G9:H9"/>
    <mergeCell ref="A11:B11"/>
    <mergeCell ref="D11:E11"/>
    <mergeCell ref="D12:E12"/>
    <mergeCell ref="A10:B10"/>
    <mergeCell ref="D10:E10"/>
  </mergeCells>
  <phoneticPr fontId="2"/>
  <dataValidations count="1">
    <dataValidation type="custom" imeMode="halfAlpha" allowBlank="1" showInputMessage="1" showErrorMessage="1" errorTitle="助成金申請額" error="大きすぎる金額が入力されています。" prompt="Cの合計額と助成限度額50万円のいずれか小さい方を記入してください。" sqref="H12">
      <formula1>AND($F$12&gt;=$H$12,500000&gt;=$H$12)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N24"/>
  <sheetViews>
    <sheetView showGridLines="0" zoomScale="70" zoomScaleNormal="70" workbookViewId="0"/>
  </sheetViews>
  <sheetFormatPr defaultColWidth="9" defaultRowHeight="18" x14ac:dyDescent="0.2"/>
  <cols>
    <col min="1" max="1" width="4.33203125" style="1" customWidth="1"/>
    <col min="2" max="2" width="5.33203125" style="1" customWidth="1"/>
    <col min="3" max="3" width="11.21875" style="1" bestFit="1" customWidth="1"/>
    <col min="4" max="4" width="3.44140625" style="1" bestFit="1" customWidth="1"/>
    <col min="5" max="6" width="20.88671875" style="1" customWidth="1"/>
    <col min="7" max="7" width="9.21875" style="1" bestFit="1" customWidth="1"/>
    <col min="8" max="9" width="20.88671875" style="1" customWidth="1"/>
    <col min="10" max="16384" width="9" style="1"/>
  </cols>
  <sheetData>
    <row r="1" spans="1:9" x14ac:dyDescent="0.2">
      <c r="A1" s="26"/>
    </row>
    <row r="2" spans="1:9" ht="40.5" customHeight="1" x14ac:dyDescent="0.2">
      <c r="A2" s="255" t="s">
        <v>10</v>
      </c>
      <c r="B2" s="255"/>
      <c r="C2" s="255"/>
      <c r="D2" s="256" t="str">
        <f>+IF(助成経費の計画!$D4="","「助成経費の計画」のシートに入力してください。",助成経費の計画!$D4)</f>
        <v>「助成経費の計画」のシートに入力してください。</v>
      </c>
      <c r="E2" s="257"/>
      <c r="F2" s="257"/>
      <c r="G2" s="257"/>
      <c r="H2" s="258"/>
    </row>
    <row r="3" spans="1:9" ht="40.5" customHeight="1" x14ac:dyDescent="0.2">
      <c r="A3" s="255" t="s">
        <v>9</v>
      </c>
      <c r="B3" s="255"/>
      <c r="C3" s="255"/>
      <c r="D3" s="256" t="str">
        <f>+IF(助成経費の計画!$D5="","「助成経費の計画」のシートに入力してください。",助成経費の計画!$D5)</f>
        <v>「助成経費の計画」のシートに入力してください。</v>
      </c>
      <c r="E3" s="257"/>
      <c r="F3" s="257"/>
      <c r="G3" s="257"/>
      <c r="H3" s="258"/>
    </row>
    <row r="5" spans="1:9" x14ac:dyDescent="0.2">
      <c r="A5" s="26" t="s">
        <v>96</v>
      </c>
    </row>
    <row r="6" spans="1:9" x14ac:dyDescent="0.2">
      <c r="A6" s="154" t="s">
        <v>105</v>
      </c>
    </row>
    <row r="7" spans="1:9" x14ac:dyDescent="0.2">
      <c r="A7" s="155" t="s">
        <v>106</v>
      </c>
    </row>
    <row r="8" spans="1:9" ht="21" customHeight="1" x14ac:dyDescent="0.2">
      <c r="B8" s="259">
        <v>1</v>
      </c>
      <c r="C8" s="261" t="s">
        <v>97</v>
      </c>
      <c r="D8" s="156" t="s">
        <v>98</v>
      </c>
      <c r="E8" s="263"/>
      <c r="F8" s="264"/>
      <c r="G8" s="265" t="s">
        <v>99</v>
      </c>
      <c r="H8" s="267"/>
      <c r="I8" s="267"/>
    </row>
    <row r="9" spans="1:9" ht="54.75" customHeight="1" x14ac:dyDescent="0.2">
      <c r="B9" s="260"/>
      <c r="C9" s="262"/>
      <c r="D9" s="268"/>
      <c r="E9" s="269"/>
      <c r="F9" s="270"/>
      <c r="G9" s="266"/>
      <c r="H9" s="267"/>
      <c r="I9" s="267"/>
    </row>
    <row r="10" spans="1:9" ht="21" customHeight="1" x14ac:dyDescent="0.2">
      <c r="B10" s="259">
        <v>2</v>
      </c>
      <c r="C10" s="261" t="s">
        <v>97</v>
      </c>
      <c r="D10" s="157" t="s">
        <v>100</v>
      </c>
      <c r="E10" s="271"/>
      <c r="F10" s="272"/>
      <c r="G10" s="265" t="s">
        <v>99</v>
      </c>
      <c r="H10" s="267"/>
      <c r="I10" s="267"/>
    </row>
    <row r="11" spans="1:9" ht="54.75" customHeight="1" x14ac:dyDescent="0.2">
      <c r="B11" s="260"/>
      <c r="C11" s="262"/>
      <c r="D11" s="268"/>
      <c r="E11" s="269"/>
      <c r="F11" s="270"/>
      <c r="G11" s="266"/>
      <c r="H11" s="267"/>
      <c r="I11" s="267"/>
    </row>
    <row r="12" spans="1:9" ht="21" customHeight="1" x14ac:dyDescent="0.2">
      <c r="B12" s="259">
        <v>3</v>
      </c>
      <c r="C12" s="261" t="s">
        <v>97</v>
      </c>
      <c r="D12" s="157" t="s">
        <v>100</v>
      </c>
      <c r="E12" s="271"/>
      <c r="F12" s="272"/>
      <c r="G12" s="265" t="s">
        <v>99</v>
      </c>
      <c r="H12" s="267"/>
      <c r="I12" s="267"/>
    </row>
    <row r="13" spans="1:9" ht="54.75" customHeight="1" x14ac:dyDescent="0.2">
      <c r="B13" s="260"/>
      <c r="C13" s="262"/>
      <c r="D13" s="268"/>
      <c r="E13" s="269"/>
      <c r="F13" s="270"/>
      <c r="G13" s="266"/>
      <c r="H13" s="267"/>
      <c r="I13" s="267"/>
    </row>
    <row r="14" spans="1:9" ht="21" customHeight="1" x14ac:dyDescent="0.2">
      <c r="B14" s="259">
        <v>4</v>
      </c>
      <c r="C14" s="261" t="s">
        <v>97</v>
      </c>
      <c r="D14" s="157" t="s">
        <v>100</v>
      </c>
      <c r="E14" s="271"/>
      <c r="F14" s="272"/>
      <c r="G14" s="265" t="s">
        <v>99</v>
      </c>
      <c r="H14" s="267"/>
      <c r="I14" s="267"/>
    </row>
    <row r="15" spans="1:9" ht="54.75" customHeight="1" x14ac:dyDescent="0.2">
      <c r="B15" s="260"/>
      <c r="C15" s="262"/>
      <c r="D15" s="268"/>
      <c r="E15" s="269"/>
      <c r="F15" s="270"/>
      <c r="G15" s="266"/>
      <c r="H15" s="267"/>
      <c r="I15" s="267"/>
    </row>
    <row r="16" spans="1:9" ht="21" customHeight="1" x14ac:dyDescent="0.2">
      <c r="B16" s="259">
        <v>5</v>
      </c>
      <c r="C16" s="261" t="s">
        <v>97</v>
      </c>
      <c r="D16" s="157" t="s">
        <v>100</v>
      </c>
      <c r="E16" s="271"/>
      <c r="F16" s="272"/>
      <c r="G16" s="265" t="s">
        <v>99</v>
      </c>
      <c r="H16" s="267"/>
      <c r="I16" s="267"/>
    </row>
    <row r="17" spans="1:14" ht="54.75" customHeight="1" x14ac:dyDescent="0.2">
      <c r="B17" s="260"/>
      <c r="C17" s="262"/>
      <c r="D17" s="268"/>
      <c r="E17" s="269"/>
      <c r="F17" s="270"/>
      <c r="G17" s="266"/>
      <c r="H17" s="267"/>
      <c r="I17" s="267"/>
    </row>
    <row r="19" spans="1:14" x14ac:dyDescent="0.2">
      <c r="A19" s="26" t="s">
        <v>101</v>
      </c>
    </row>
    <row r="20" spans="1:14" x14ac:dyDescent="0.2">
      <c r="A20" s="27" t="s">
        <v>112</v>
      </c>
    </row>
    <row r="21" spans="1:14" ht="38.25" customHeight="1" x14ac:dyDescent="0.2">
      <c r="B21" s="255" t="s">
        <v>102</v>
      </c>
      <c r="C21" s="255"/>
      <c r="D21" s="255"/>
      <c r="E21" s="255"/>
      <c r="F21" s="255" t="s">
        <v>103</v>
      </c>
      <c r="G21" s="255"/>
      <c r="H21" s="255"/>
      <c r="I21" s="2" t="s">
        <v>104</v>
      </c>
      <c r="N21" s="26"/>
    </row>
    <row r="22" spans="1:14" ht="67.5" customHeight="1" x14ac:dyDescent="0.2">
      <c r="B22" s="267"/>
      <c r="C22" s="267"/>
      <c r="D22" s="267"/>
      <c r="E22" s="267"/>
      <c r="F22" s="267"/>
      <c r="G22" s="267"/>
      <c r="H22" s="267"/>
      <c r="I22" s="158"/>
    </row>
    <row r="23" spans="1:14" ht="67.5" customHeight="1" x14ac:dyDescent="0.2">
      <c r="B23" s="267"/>
      <c r="C23" s="267"/>
      <c r="D23" s="267"/>
      <c r="E23" s="267"/>
      <c r="F23" s="267"/>
      <c r="G23" s="267"/>
      <c r="H23" s="267"/>
      <c r="I23" s="158"/>
    </row>
    <row r="24" spans="1:14" ht="67.5" customHeight="1" x14ac:dyDescent="0.2">
      <c r="B24" s="267"/>
      <c r="C24" s="267"/>
      <c r="D24" s="267"/>
      <c r="E24" s="267"/>
      <c r="F24" s="267"/>
      <c r="G24" s="267"/>
      <c r="H24" s="267"/>
      <c r="I24" s="158"/>
    </row>
  </sheetData>
  <sheetProtection password="E68E" sheet="1" objects="1" scenarios="1"/>
  <protectedRanges>
    <protectedRange sqref="B22:I24" name="範囲3"/>
    <protectedRange sqref="H8:I17" name="範囲2"/>
    <protectedRange sqref="D8:F17" name="範囲1"/>
  </protectedRanges>
  <mergeCells count="42">
    <mergeCell ref="B24:E24"/>
    <mergeCell ref="F24:H24"/>
    <mergeCell ref="B21:E21"/>
    <mergeCell ref="F21:H21"/>
    <mergeCell ref="B22:E22"/>
    <mergeCell ref="F22:H22"/>
    <mergeCell ref="B23:E23"/>
    <mergeCell ref="F23:H23"/>
    <mergeCell ref="B16:B17"/>
    <mergeCell ref="C16:C17"/>
    <mergeCell ref="E16:F16"/>
    <mergeCell ref="G16:G17"/>
    <mergeCell ref="H16:I17"/>
    <mergeCell ref="D17:F17"/>
    <mergeCell ref="B14:B15"/>
    <mergeCell ref="C14:C15"/>
    <mergeCell ref="E14:F14"/>
    <mergeCell ref="G14:G15"/>
    <mergeCell ref="H14:I15"/>
    <mergeCell ref="D15:F15"/>
    <mergeCell ref="B12:B13"/>
    <mergeCell ref="C12:C13"/>
    <mergeCell ref="E12:F12"/>
    <mergeCell ref="G12:G13"/>
    <mergeCell ref="H12:I13"/>
    <mergeCell ref="D13:F13"/>
    <mergeCell ref="B10:B11"/>
    <mergeCell ref="C10:C11"/>
    <mergeCell ref="E10:F10"/>
    <mergeCell ref="G10:G11"/>
    <mergeCell ref="H10:I11"/>
    <mergeCell ref="D11:F11"/>
    <mergeCell ref="A2:C2"/>
    <mergeCell ref="D2:H2"/>
    <mergeCell ref="A3:C3"/>
    <mergeCell ref="D3:H3"/>
    <mergeCell ref="B8:B9"/>
    <mergeCell ref="C8:C9"/>
    <mergeCell ref="E8:F8"/>
    <mergeCell ref="G8:G9"/>
    <mergeCell ref="H8:I9"/>
    <mergeCell ref="D9:F9"/>
  </mergeCells>
  <phoneticPr fontId="2"/>
  <dataValidations count="1">
    <dataValidation type="list" allowBlank="1" showInputMessage="1" showErrorMessage="1" sqref="I22:I24">
      <formula1>"有,無"</formula1>
    </dataValidation>
  </dataValidations>
  <pageMargins left="0.7" right="0.7" top="0.75" bottom="0.75" header="0.3" footer="0.3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44"/>
  <sheetViews>
    <sheetView showGridLines="0" zoomScale="70" zoomScaleNormal="70" zoomScaleSheetLayoutView="70" workbookViewId="0">
      <selection activeCell="A2" sqref="A2:H2"/>
    </sheetView>
  </sheetViews>
  <sheetFormatPr defaultColWidth="9" defaultRowHeight="18" x14ac:dyDescent="0.2"/>
  <cols>
    <col min="1" max="2" width="5.21875" style="1" customWidth="1"/>
    <col min="3" max="3" width="5.21875" style="1" bestFit="1" customWidth="1"/>
    <col min="4" max="4" width="43" style="1" customWidth="1"/>
    <col min="5" max="5" width="26.6640625" style="3" customWidth="1"/>
    <col min="6" max="6" width="13" style="1" bestFit="1" customWidth="1"/>
    <col min="7" max="7" width="8.21875" style="1" bestFit="1" customWidth="1"/>
    <col min="8" max="8" width="13" style="3" bestFit="1" customWidth="1"/>
    <col min="9" max="9" width="13.33203125" style="56" bestFit="1" customWidth="1"/>
    <col min="10" max="10" width="2.77734375" style="57" customWidth="1"/>
    <col min="11" max="11" width="4.44140625" style="1" customWidth="1"/>
    <col min="12" max="17" width="9" style="1"/>
    <col min="18" max="18" width="0" style="1" hidden="1" customWidth="1"/>
    <col min="19" max="16384" width="9" style="1"/>
  </cols>
  <sheetData>
    <row r="1" spans="1:18" s="86" customFormat="1" ht="22.2" x14ac:dyDescent="0.2">
      <c r="A1" s="85" t="s">
        <v>39</v>
      </c>
      <c r="E1" s="87"/>
      <c r="H1" s="87"/>
      <c r="I1" s="88"/>
      <c r="J1" s="89"/>
    </row>
    <row r="2" spans="1:18" s="86" customFormat="1" ht="22.2" x14ac:dyDescent="0.2">
      <c r="A2" s="216" t="s">
        <v>45</v>
      </c>
      <c r="B2" s="216"/>
      <c r="C2" s="216"/>
      <c r="D2" s="216"/>
      <c r="E2" s="216"/>
      <c r="F2" s="216"/>
      <c r="G2" s="216"/>
      <c r="H2" s="216"/>
      <c r="I2" s="90"/>
      <c r="J2" s="89"/>
    </row>
    <row r="3" spans="1:18" s="86" customFormat="1" ht="22.2" x14ac:dyDescent="0.2">
      <c r="A3" s="91"/>
      <c r="B3" s="91"/>
      <c r="C3" s="91"/>
      <c r="D3" s="91"/>
      <c r="E3" s="91"/>
      <c r="F3" s="91"/>
      <c r="G3" s="91"/>
      <c r="H3" s="91"/>
      <c r="I3" s="90"/>
      <c r="J3" s="89"/>
    </row>
    <row r="4" spans="1:18" ht="34.5" customHeight="1" x14ac:dyDescent="0.2">
      <c r="A4" s="298" t="s">
        <v>10</v>
      </c>
      <c r="B4" s="298"/>
      <c r="C4" s="298"/>
      <c r="D4" s="299" t="s">
        <v>46</v>
      </c>
      <c r="E4" s="299"/>
      <c r="F4" s="24"/>
      <c r="G4" s="24"/>
      <c r="H4" s="24"/>
      <c r="I4" s="58"/>
      <c r="R4" s="25" t="s">
        <v>41</v>
      </c>
    </row>
    <row r="5" spans="1:18" ht="34.5" customHeight="1" x14ac:dyDescent="0.2">
      <c r="A5" s="298" t="s">
        <v>9</v>
      </c>
      <c r="B5" s="298"/>
      <c r="C5" s="298"/>
      <c r="D5" s="299" t="s">
        <v>47</v>
      </c>
      <c r="E5" s="299"/>
      <c r="F5" s="24"/>
      <c r="G5" s="24"/>
      <c r="H5" s="24"/>
      <c r="I5" s="58"/>
      <c r="R5" s="25" t="s">
        <v>42</v>
      </c>
    </row>
    <row r="6" spans="1:18" ht="22.2" customHeight="1" x14ac:dyDescent="0.2">
      <c r="A6" s="26" t="s">
        <v>14</v>
      </c>
    </row>
    <row r="7" spans="1:18" ht="22.2" customHeight="1" x14ac:dyDescent="0.2">
      <c r="A7" s="27" t="s">
        <v>43</v>
      </c>
      <c r="H7" s="6" t="s">
        <v>4</v>
      </c>
    </row>
    <row r="8" spans="1:18" ht="34.5" customHeight="1" x14ac:dyDescent="0.2">
      <c r="A8" s="300" t="s">
        <v>3</v>
      </c>
      <c r="B8" s="300"/>
      <c r="C8" s="15" t="s">
        <v>11</v>
      </c>
      <c r="D8" s="48" t="s">
        <v>16</v>
      </c>
      <c r="E8" s="8" t="s">
        <v>19</v>
      </c>
      <c r="F8" s="10" t="s">
        <v>18</v>
      </c>
      <c r="G8" s="55" t="s">
        <v>0</v>
      </c>
      <c r="H8" s="8" t="s">
        <v>22</v>
      </c>
      <c r="I8" s="59" t="s">
        <v>12</v>
      </c>
      <c r="J8" s="60"/>
      <c r="L8" s="28"/>
    </row>
    <row r="9" spans="1:18" ht="42.75" customHeight="1" x14ac:dyDescent="0.2">
      <c r="A9" s="293" t="s">
        <v>6</v>
      </c>
      <c r="B9" s="294" t="s">
        <v>25</v>
      </c>
      <c r="C9" s="2">
        <v>1</v>
      </c>
      <c r="D9" s="50"/>
      <c r="E9" s="29"/>
      <c r="F9" s="30"/>
      <c r="G9" s="31"/>
      <c r="H9" s="32">
        <f>+F9*G9</f>
        <v>0</v>
      </c>
      <c r="I9" s="61" t="str">
        <f t="shared" ref="I9:I18" si="0">+IF($F9="","",IF($F9&gt;=10000,$R$4,$R$5))</f>
        <v/>
      </c>
      <c r="J9" s="28" t="str">
        <f>+IF(OR(AND($D9&lt;&gt;"",$E9&lt;&gt;"",$F9&lt;&gt;"",$G9&lt;&gt;""),AND($D9="",$E9="",$F9="",$G9="")),IF($I9=$R$5,"←厨房機器等購入費（購入費）は、単価（税抜）１万円以上のものが対象です。",IF($H9&gt;=300000,"←見積書のご提出が必要です。","")),"←すべての項目を入力してください。")</f>
        <v/>
      </c>
    </row>
    <row r="10" spans="1:18" ht="42.75" customHeight="1" x14ac:dyDescent="0.2">
      <c r="A10" s="293"/>
      <c r="B10" s="293"/>
      <c r="C10" s="2">
        <v>2</v>
      </c>
      <c r="D10" s="50" t="s">
        <v>54</v>
      </c>
      <c r="E10" s="160" t="s">
        <v>51</v>
      </c>
      <c r="F10" s="30">
        <v>100000</v>
      </c>
      <c r="G10" s="31">
        <v>2</v>
      </c>
      <c r="H10" s="32">
        <f t="shared" ref="H10:H18" si="1">+F10*G10</f>
        <v>200000</v>
      </c>
      <c r="I10" s="61" t="str">
        <f t="shared" si="0"/>
        <v>申請可</v>
      </c>
      <c r="J10" s="28" t="str">
        <f t="shared" ref="J10:J18" si="2">+IF(OR(AND($D10&lt;&gt;"",$E10&lt;&gt;"",$F10&lt;&gt;"",$G10&lt;&gt;""),AND($D10="",$E10="",$F10="",$G10="")),IF($I10=$R$5,"←厨房機器等購入費（購入費）は、単価（税抜）１万円以上のものが対象です。",IF($H10&gt;=300000,"←見積書のご提出が必要です。","")),"←すべての項目を入力してください。")</f>
        <v/>
      </c>
    </row>
    <row r="11" spans="1:18" ht="42.75" customHeight="1" x14ac:dyDescent="0.2">
      <c r="A11" s="293"/>
      <c r="B11" s="293"/>
      <c r="C11" s="2">
        <v>3</v>
      </c>
      <c r="D11" s="50" t="s">
        <v>48</v>
      </c>
      <c r="E11" s="160" t="s">
        <v>55</v>
      </c>
      <c r="F11" s="30">
        <v>180000</v>
      </c>
      <c r="G11" s="31">
        <v>2</v>
      </c>
      <c r="H11" s="32">
        <f t="shared" ref="H11:H12" si="3">+F11*G11</f>
        <v>360000</v>
      </c>
      <c r="I11" s="61" t="str">
        <f t="shared" si="0"/>
        <v>申請可</v>
      </c>
      <c r="J11" s="28" t="str">
        <f t="shared" si="2"/>
        <v>←見積書のご提出が必要です。</v>
      </c>
    </row>
    <row r="12" spans="1:18" ht="42.75" customHeight="1" x14ac:dyDescent="0.2">
      <c r="A12" s="293"/>
      <c r="B12" s="293"/>
      <c r="C12" s="2">
        <v>4</v>
      </c>
      <c r="D12" s="50" t="s">
        <v>53</v>
      </c>
      <c r="E12" s="160" t="s">
        <v>56</v>
      </c>
      <c r="F12" s="30">
        <v>200000</v>
      </c>
      <c r="G12" s="31">
        <v>1</v>
      </c>
      <c r="H12" s="32">
        <f t="shared" si="3"/>
        <v>200000</v>
      </c>
      <c r="I12" s="61" t="str">
        <f t="shared" si="0"/>
        <v>申請可</v>
      </c>
      <c r="J12" s="28" t="str">
        <f t="shared" si="2"/>
        <v/>
      </c>
    </row>
    <row r="13" spans="1:18" ht="42.75" customHeight="1" x14ac:dyDescent="0.2">
      <c r="A13" s="293"/>
      <c r="B13" s="293"/>
      <c r="C13" s="2">
        <v>5</v>
      </c>
      <c r="D13" s="50"/>
      <c r="E13" s="62"/>
      <c r="F13" s="30"/>
      <c r="G13" s="31"/>
      <c r="H13" s="32">
        <f t="shared" si="1"/>
        <v>0</v>
      </c>
      <c r="I13" s="61" t="str">
        <f t="shared" si="0"/>
        <v/>
      </c>
      <c r="J13" s="28" t="str">
        <f t="shared" si="2"/>
        <v/>
      </c>
    </row>
    <row r="14" spans="1:18" ht="42.75" customHeight="1" x14ac:dyDescent="0.2">
      <c r="A14" s="293"/>
      <c r="B14" s="293"/>
      <c r="C14" s="2">
        <v>6</v>
      </c>
      <c r="D14" s="50"/>
      <c r="E14" s="62"/>
      <c r="F14" s="30"/>
      <c r="G14" s="31"/>
      <c r="H14" s="32">
        <f t="shared" si="1"/>
        <v>0</v>
      </c>
      <c r="I14" s="61" t="str">
        <f t="shared" si="0"/>
        <v/>
      </c>
      <c r="J14" s="28" t="str">
        <f t="shared" si="2"/>
        <v/>
      </c>
    </row>
    <row r="15" spans="1:18" ht="42.75" customHeight="1" x14ac:dyDescent="0.2">
      <c r="A15" s="293"/>
      <c r="B15" s="293"/>
      <c r="C15" s="2">
        <v>7</v>
      </c>
      <c r="D15" s="50"/>
      <c r="E15" s="29"/>
      <c r="F15" s="30"/>
      <c r="G15" s="31"/>
      <c r="H15" s="32">
        <f t="shared" si="1"/>
        <v>0</v>
      </c>
      <c r="I15" s="61" t="str">
        <f t="shared" si="0"/>
        <v/>
      </c>
      <c r="J15" s="28" t="str">
        <f t="shared" si="2"/>
        <v/>
      </c>
    </row>
    <row r="16" spans="1:18" ht="42.75" customHeight="1" x14ac:dyDescent="0.2">
      <c r="A16" s="293"/>
      <c r="B16" s="293"/>
      <c r="C16" s="2">
        <v>8</v>
      </c>
      <c r="D16" s="50"/>
      <c r="E16" s="29"/>
      <c r="F16" s="30"/>
      <c r="G16" s="31"/>
      <c r="H16" s="32">
        <f t="shared" si="1"/>
        <v>0</v>
      </c>
      <c r="I16" s="61" t="str">
        <f t="shared" si="0"/>
        <v/>
      </c>
      <c r="J16" s="28" t="str">
        <f t="shared" si="2"/>
        <v/>
      </c>
    </row>
    <row r="17" spans="1:10" ht="42.75" customHeight="1" x14ac:dyDescent="0.2">
      <c r="A17" s="293"/>
      <c r="B17" s="293"/>
      <c r="C17" s="2">
        <v>9</v>
      </c>
      <c r="D17" s="50"/>
      <c r="E17" s="29"/>
      <c r="F17" s="30"/>
      <c r="G17" s="31"/>
      <c r="H17" s="32">
        <f t="shared" si="1"/>
        <v>0</v>
      </c>
      <c r="I17" s="61" t="str">
        <f t="shared" si="0"/>
        <v/>
      </c>
      <c r="J17" s="28" t="str">
        <f t="shared" si="2"/>
        <v/>
      </c>
    </row>
    <row r="18" spans="1:10" ht="42.75" customHeight="1" thickBot="1" x14ac:dyDescent="0.25">
      <c r="A18" s="293"/>
      <c r="B18" s="293"/>
      <c r="C18" s="9">
        <v>10</v>
      </c>
      <c r="D18" s="52"/>
      <c r="E18" s="33"/>
      <c r="F18" s="34"/>
      <c r="G18" s="35"/>
      <c r="H18" s="36">
        <f t="shared" si="1"/>
        <v>0</v>
      </c>
      <c r="I18" s="61" t="str">
        <f t="shared" si="0"/>
        <v/>
      </c>
      <c r="J18" s="28" t="str">
        <f t="shared" si="2"/>
        <v/>
      </c>
    </row>
    <row r="19" spans="1:10" ht="34.5" customHeight="1" thickTop="1" x14ac:dyDescent="0.2">
      <c r="A19" s="293"/>
      <c r="B19" s="295"/>
      <c r="C19" s="37"/>
      <c r="D19" s="38"/>
      <c r="E19" s="38"/>
      <c r="F19" s="38"/>
      <c r="G19" s="47" t="s">
        <v>29</v>
      </c>
      <c r="H19" s="39">
        <f>SUM(対象経費_購入費)</f>
        <v>760000</v>
      </c>
      <c r="I19" s="61" t="str">
        <f>+IF(COUNTIF($I$9:$I$18,$R$5)&gt;0,$R$5,"")</f>
        <v/>
      </c>
      <c r="J19" s="57" t="str">
        <f>+IF($I$19=$R$5,"←「申請不可」となっている厨房機器等購入費（購入費）の単価（税抜）の修正をしてください。","")</f>
        <v/>
      </c>
    </row>
    <row r="20" spans="1:10" ht="34.5" customHeight="1" x14ac:dyDescent="0.2">
      <c r="A20" s="293"/>
      <c r="B20" s="18"/>
      <c r="C20" s="17" t="s">
        <v>11</v>
      </c>
      <c r="D20" s="48" t="s">
        <v>16</v>
      </c>
      <c r="E20" s="8" t="s">
        <v>19</v>
      </c>
      <c r="F20" s="10" t="s">
        <v>18</v>
      </c>
      <c r="G20" s="55" t="s">
        <v>27</v>
      </c>
      <c r="H20" s="8" t="s">
        <v>28</v>
      </c>
      <c r="I20" s="59" t="s">
        <v>12</v>
      </c>
      <c r="J20" s="60"/>
    </row>
    <row r="21" spans="1:10" ht="42.75" customHeight="1" x14ac:dyDescent="0.2">
      <c r="A21" s="293"/>
      <c r="B21" s="296" t="s">
        <v>26</v>
      </c>
      <c r="C21" s="16">
        <v>11</v>
      </c>
      <c r="D21" s="50" t="s">
        <v>50</v>
      </c>
      <c r="E21" s="160" t="s">
        <v>49</v>
      </c>
      <c r="F21" s="30">
        <v>15000</v>
      </c>
      <c r="G21" s="31">
        <v>2</v>
      </c>
      <c r="H21" s="32">
        <f t="shared" ref="H21:H30" si="4">+F21*G21</f>
        <v>30000</v>
      </c>
      <c r="I21" s="61" t="str">
        <f t="shared" ref="I21:I30" si="5">+IF($G21="","",IF($G21&lt;=3,$R$4,$R$5))</f>
        <v>申請可</v>
      </c>
      <c r="J21" s="28" t="str">
        <f>+IF(OR(AND($D21&lt;&gt;"",$E21&lt;&gt;"",$F21&lt;&gt;"",$G21&lt;&gt;""),AND($D21="",$E21="",$F21="",$G21="")),IF($I21=$R$5,"←厨房機器等購入費（リース・レンタル費）は、助成対象期間中（最大3か月）に契約から使用・支払が済んだものが対象です。",IF($H21&gt;=300000,"←見積書のご提出が必要です。","")),"←すべての項目を入力してください。")</f>
        <v/>
      </c>
    </row>
    <row r="22" spans="1:10" ht="42.75" customHeight="1" x14ac:dyDescent="0.2">
      <c r="A22" s="293"/>
      <c r="B22" s="296"/>
      <c r="C22" s="16">
        <v>12</v>
      </c>
      <c r="D22" s="50"/>
      <c r="E22" s="29"/>
      <c r="F22" s="30"/>
      <c r="G22" s="31"/>
      <c r="H22" s="32"/>
      <c r="I22" s="61" t="str">
        <f t="shared" si="5"/>
        <v/>
      </c>
      <c r="J22" s="28" t="str">
        <f t="shared" ref="J22:J30" si="6">+IF(OR(AND($D22&lt;&gt;"",$E22&lt;&gt;"",$F22&lt;&gt;"",$G22&lt;&gt;""),AND($D22="",$E22="",$F22="",$G22="")),IF($I22=$R$5,"←厨房機器等購入費（リース・レンタル費）は、助成対象期間中（最大3か月）に契約から使用・支払が済んだものが対象です。",IF($H22&gt;=300000,"←見積書のご提出が必要です。","")),"←すべての項目を入力してください。")</f>
        <v/>
      </c>
    </row>
    <row r="23" spans="1:10" ht="42.75" customHeight="1" x14ac:dyDescent="0.2">
      <c r="A23" s="293"/>
      <c r="B23" s="296"/>
      <c r="C23" s="16">
        <v>13</v>
      </c>
      <c r="D23" s="50"/>
      <c r="E23" s="29"/>
      <c r="F23" s="30"/>
      <c r="G23" s="31"/>
      <c r="H23" s="32">
        <f t="shared" si="4"/>
        <v>0</v>
      </c>
      <c r="I23" s="61" t="str">
        <f t="shared" si="5"/>
        <v/>
      </c>
      <c r="J23" s="28" t="str">
        <f t="shared" si="6"/>
        <v/>
      </c>
    </row>
    <row r="24" spans="1:10" ht="42.75" customHeight="1" x14ac:dyDescent="0.2">
      <c r="A24" s="293"/>
      <c r="B24" s="296"/>
      <c r="C24" s="16">
        <v>14</v>
      </c>
      <c r="D24" s="50"/>
      <c r="E24" s="29"/>
      <c r="F24" s="30"/>
      <c r="G24" s="31"/>
      <c r="H24" s="32">
        <f t="shared" si="4"/>
        <v>0</v>
      </c>
      <c r="I24" s="61" t="str">
        <f t="shared" si="5"/>
        <v/>
      </c>
      <c r="J24" s="28" t="str">
        <f t="shared" si="6"/>
        <v/>
      </c>
    </row>
    <row r="25" spans="1:10" ht="42.75" customHeight="1" thickBot="1" x14ac:dyDescent="0.25">
      <c r="A25" s="293"/>
      <c r="B25" s="296"/>
      <c r="C25" s="16">
        <v>15</v>
      </c>
      <c r="D25" s="50"/>
      <c r="E25" s="29"/>
      <c r="F25" s="30"/>
      <c r="G25" s="31"/>
      <c r="H25" s="32">
        <f>D3+F25*G25</f>
        <v>0</v>
      </c>
      <c r="I25" s="61" t="str">
        <f t="shared" si="5"/>
        <v/>
      </c>
      <c r="J25" s="28" t="str">
        <f t="shared" si="6"/>
        <v/>
      </c>
    </row>
    <row r="26" spans="1:10" ht="42.75" hidden="1" customHeight="1" x14ac:dyDescent="0.2">
      <c r="A26" s="293"/>
      <c r="B26" s="296"/>
      <c r="C26" s="16">
        <v>16</v>
      </c>
      <c r="D26" s="50"/>
      <c r="E26" s="29"/>
      <c r="F26" s="30"/>
      <c r="G26" s="31"/>
      <c r="H26" s="32">
        <f t="shared" si="4"/>
        <v>0</v>
      </c>
      <c r="I26" s="61" t="str">
        <f t="shared" si="5"/>
        <v/>
      </c>
      <c r="J26" s="28" t="str">
        <f t="shared" si="6"/>
        <v/>
      </c>
    </row>
    <row r="27" spans="1:10" ht="42.75" hidden="1" customHeight="1" x14ac:dyDescent="0.2">
      <c r="A27" s="293"/>
      <c r="B27" s="296"/>
      <c r="C27" s="16">
        <v>17</v>
      </c>
      <c r="D27" s="50"/>
      <c r="E27" s="29"/>
      <c r="F27" s="30"/>
      <c r="G27" s="31"/>
      <c r="H27" s="32">
        <f t="shared" si="4"/>
        <v>0</v>
      </c>
      <c r="I27" s="61" t="str">
        <f t="shared" si="5"/>
        <v/>
      </c>
      <c r="J27" s="28" t="str">
        <f t="shared" si="6"/>
        <v/>
      </c>
    </row>
    <row r="28" spans="1:10" ht="42.75" hidden="1" customHeight="1" x14ac:dyDescent="0.2">
      <c r="A28" s="293"/>
      <c r="B28" s="296"/>
      <c r="C28" s="16">
        <v>18</v>
      </c>
      <c r="D28" s="50"/>
      <c r="E28" s="29"/>
      <c r="F28" s="30"/>
      <c r="G28" s="31"/>
      <c r="H28" s="32">
        <f t="shared" si="4"/>
        <v>0</v>
      </c>
      <c r="I28" s="61" t="str">
        <f t="shared" si="5"/>
        <v/>
      </c>
      <c r="J28" s="28" t="str">
        <f t="shared" si="6"/>
        <v/>
      </c>
    </row>
    <row r="29" spans="1:10" ht="42.75" hidden="1" customHeight="1" x14ac:dyDescent="0.2">
      <c r="A29" s="293"/>
      <c r="B29" s="296"/>
      <c r="C29" s="16">
        <v>19</v>
      </c>
      <c r="D29" s="50"/>
      <c r="E29" s="29"/>
      <c r="F29" s="30"/>
      <c r="G29" s="31"/>
      <c r="H29" s="32">
        <f t="shared" si="4"/>
        <v>0</v>
      </c>
      <c r="I29" s="61" t="str">
        <f t="shared" si="5"/>
        <v/>
      </c>
      <c r="J29" s="28" t="str">
        <f t="shared" si="6"/>
        <v/>
      </c>
    </row>
    <row r="30" spans="1:10" ht="42.75" hidden="1" customHeight="1" thickBot="1" x14ac:dyDescent="0.25">
      <c r="A30" s="293"/>
      <c r="B30" s="296"/>
      <c r="C30" s="16">
        <v>20</v>
      </c>
      <c r="D30" s="52"/>
      <c r="E30" s="33"/>
      <c r="F30" s="34"/>
      <c r="G30" s="35"/>
      <c r="H30" s="36">
        <f t="shared" si="4"/>
        <v>0</v>
      </c>
      <c r="I30" s="61" t="str">
        <f t="shared" si="5"/>
        <v/>
      </c>
      <c r="J30" s="28" t="str">
        <f t="shared" si="6"/>
        <v/>
      </c>
    </row>
    <row r="31" spans="1:10" ht="34.5" customHeight="1" thickTop="1" thickBot="1" x14ac:dyDescent="0.25">
      <c r="A31" s="293"/>
      <c r="B31" s="297"/>
      <c r="C31" s="40"/>
      <c r="D31" s="41"/>
      <c r="E31" s="41"/>
      <c r="F31" s="41"/>
      <c r="G31" s="53" t="s">
        <v>30</v>
      </c>
      <c r="H31" s="42">
        <f>+SUM(H21:H30)</f>
        <v>30000</v>
      </c>
      <c r="I31" s="61" t="str">
        <f>+IF(COUNTIF($I$21:$I$30,$R$5)&gt;0,$R$5,"")</f>
        <v/>
      </c>
      <c r="J31" s="57" t="str">
        <f>+IF($I$31=$R$5,"←「申請不可」となっている厨房機器等購入費（購入費）の月数の修正をしてください。","")</f>
        <v/>
      </c>
    </row>
    <row r="32" spans="1:10" ht="34.5" customHeight="1" thickTop="1" x14ac:dyDescent="0.2">
      <c r="A32" s="54"/>
      <c r="B32" s="19"/>
      <c r="C32" s="291" t="s">
        <v>31</v>
      </c>
      <c r="D32" s="291"/>
      <c r="E32" s="291"/>
      <c r="F32" s="291"/>
      <c r="G32" s="291"/>
      <c r="H32" s="43">
        <f>+H19+H31</f>
        <v>790000</v>
      </c>
      <c r="I32" s="58"/>
    </row>
    <row r="33" spans="1:10" ht="34.5" customHeight="1" x14ac:dyDescent="0.2">
      <c r="A33" s="273" t="s">
        <v>7</v>
      </c>
      <c r="B33" s="274"/>
      <c r="C33" s="5" t="s">
        <v>11</v>
      </c>
      <c r="D33" s="11" t="s">
        <v>17</v>
      </c>
      <c r="E33" s="275" t="s">
        <v>19</v>
      </c>
      <c r="F33" s="276"/>
      <c r="G33" s="277"/>
      <c r="H33" s="8" t="s">
        <v>13</v>
      </c>
      <c r="I33" s="59" t="s">
        <v>12</v>
      </c>
      <c r="J33" s="60"/>
    </row>
    <row r="34" spans="1:10" ht="42.75" customHeight="1" x14ac:dyDescent="0.2">
      <c r="A34" s="278" t="s">
        <v>8</v>
      </c>
      <c r="B34" s="279"/>
      <c r="C34" s="2">
        <v>1</v>
      </c>
      <c r="D34" s="49" t="s">
        <v>52</v>
      </c>
      <c r="E34" s="284" t="s">
        <v>55</v>
      </c>
      <c r="F34" s="285"/>
      <c r="G34" s="286"/>
      <c r="H34" s="30">
        <v>180000</v>
      </c>
      <c r="I34" s="61" t="str">
        <f t="shared" ref="I34:I43" si="7">+IF($H34="","",IF($H34&gt;=10000,$R$4,$R$5))</f>
        <v>申請可</v>
      </c>
      <c r="J34" s="28" t="str">
        <f t="shared" ref="J34:J43" si="8">+IF(OR(AND($D34&lt;&gt;"",$E34&lt;&gt;"",$H34&lt;&gt;""),AND($D34="",$E34="",$H34="")),IF($I34=$R$5,"←厨房等工事費は一契約あたり１万円以上のものが対象です。",IF($H34&gt;=300000,"←見積書のご提出が必要です。","")),"←すべての項目を入力してください。")</f>
        <v/>
      </c>
    </row>
    <row r="35" spans="1:10" ht="42.75" customHeight="1" x14ac:dyDescent="0.2">
      <c r="A35" s="280"/>
      <c r="B35" s="281"/>
      <c r="C35" s="2">
        <v>2</v>
      </c>
      <c r="D35" s="49"/>
      <c r="E35" s="284"/>
      <c r="F35" s="285"/>
      <c r="G35" s="286"/>
      <c r="H35" s="30"/>
      <c r="I35" s="61" t="str">
        <f t="shared" si="7"/>
        <v/>
      </c>
      <c r="J35" s="28" t="str">
        <f t="shared" si="8"/>
        <v/>
      </c>
    </row>
    <row r="36" spans="1:10" ht="42.75" customHeight="1" x14ac:dyDescent="0.2">
      <c r="A36" s="280"/>
      <c r="B36" s="281"/>
      <c r="C36" s="2">
        <v>3</v>
      </c>
      <c r="D36" s="49"/>
      <c r="E36" s="284"/>
      <c r="F36" s="285"/>
      <c r="G36" s="286"/>
      <c r="H36" s="30"/>
      <c r="I36" s="61" t="str">
        <f t="shared" si="7"/>
        <v/>
      </c>
      <c r="J36" s="28" t="str">
        <f t="shared" si="8"/>
        <v/>
      </c>
    </row>
    <row r="37" spans="1:10" ht="42.75" customHeight="1" thickBot="1" x14ac:dyDescent="0.25">
      <c r="A37" s="280"/>
      <c r="B37" s="281"/>
      <c r="C37" s="2">
        <v>4</v>
      </c>
      <c r="D37" s="49"/>
      <c r="E37" s="284"/>
      <c r="F37" s="285"/>
      <c r="G37" s="286"/>
      <c r="H37" s="30"/>
      <c r="I37" s="61" t="str">
        <f t="shared" si="7"/>
        <v/>
      </c>
      <c r="J37" s="28" t="str">
        <f t="shared" si="8"/>
        <v/>
      </c>
    </row>
    <row r="38" spans="1:10" ht="42.75" hidden="1" customHeight="1" x14ac:dyDescent="0.2">
      <c r="A38" s="280"/>
      <c r="B38" s="281"/>
      <c r="C38" s="2">
        <v>5</v>
      </c>
      <c r="D38" s="49"/>
      <c r="E38" s="284"/>
      <c r="F38" s="285"/>
      <c r="G38" s="286"/>
      <c r="H38" s="30"/>
      <c r="I38" s="61" t="str">
        <f t="shared" si="7"/>
        <v/>
      </c>
      <c r="J38" s="28" t="str">
        <f t="shared" si="8"/>
        <v/>
      </c>
    </row>
    <row r="39" spans="1:10" ht="42.75" hidden="1" customHeight="1" x14ac:dyDescent="0.2">
      <c r="A39" s="280"/>
      <c r="B39" s="281"/>
      <c r="C39" s="2">
        <v>6</v>
      </c>
      <c r="D39" s="49"/>
      <c r="E39" s="284"/>
      <c r="F39" s="285"/>
      <c r="G39" s="286"/>
      <c r="H39" s="30"/>
      <c r="I39" s="61" t="str">
        <f t="shared" si="7"/>
        <v/>
      </c>
      <c r="J39" s="28" t="str">
        <f t="shared" si="8"/>
        <v/>
      </c>
    </row>
    <row r="40" spans="1:10" ht="42.75" hidden="1" customHeight="1" x14ac:dyDescent="0.2">
      <c r="A40" s="280"/>
      <c r="B40" s="281"/>
      <c r="C40" s="2">
        <v>7</v>
      </c>
      <c r="D40" s="49"/>
      <c r="E40" s="284"/>
      <c r="F40" s="285"/>
      <c r="G40" s="286"/>
      <c r="H40" s="30"/>
      <c r="I40" s="61" t="str">
        <f t="shared" si="7"/>
        <v/>
      </c>
      <c r="J40" s="28" t="str">
        <f t="shared" si="8"/>
        <v/>
      </c>
    </row>
    <row r="41" spans="1:10" ht="42.75" hidden="1" customHeight="1" x14ac:dyDescent="0.2">
      <c r="A41" s="280"/>
      <c r="B41" s="281"/>
      <c r="C41" s="2">
        <v>8</v>
      </c>
      <c r="D41" s="44"/>
      <c r="E41" s="284"/>
      <c r="F41" s="285"/>
      <c r="G41" s="286"/>
      <c r="H41" s="45"/>
      <c r="I41" s="61" t="str">
        <f t="shared" si="7"/>
        <v/>
      </c>
      <c r="J41" s="28" t="str">
        <f t="shared" si="8"/>
        <v/>
      </c>
    </row>
    <row r="42" spans="1:10" ht="42.75" hidden="1" customHeight="1" x14ac:dyDescent="0.2">
      <c r="A42" s="280"/>
      <c r="B42" s="281"/>
      <c r="C42" s="2">
        <v>9</v>
      </c>
      <c r="D42" s="44"/>
      <c r="E42" s="284"/>
      <c r="F42" s="285"/>
      <c r="G42" s="286"/>
      <c r="H42" s="45"/>
      <c r="I42" s="61" t="str">
        <f t="shared" si="7"/>
        <v/>
      </c>
      <c r="J42" s="28" t="str">
        <f t="shared" si="8"/>
        <v/>
      </c>
    </row>
    <row r="43" spans="1:10" ht="42.75" hidden="1" customHeight="1" thickBot="1" x14ac:dyDescent="0.25">
      <c r="A43" s="280"/>
      <c r="B43" s="281"/>
      <c r="C43" s="2">
        <v>10</v>
      </c>
      <c r="D43" s="51"/>
      <c r="E43" s="287"/>
      <c r="F43" s="288"/>
      <c r="G43" s="289"/>
      <c r="H43" s="34"/>
      <c r="I43" s="61" t="str">
        <f t="shared" si="7"/>
        <v/>
      </c>
      <c r="J43" s="28" t="str">
        <f t="shared" si="8"/>
        <v/>
      </c>
    </row>
    <row r="44" spans="1:10" ht="34.5" customHeight="1" thickTop="1" x14ac:dyDescent="0.2">
      <c r="A44" s="282"/>
      <c r="B44" s="283"/>
      <c r="C44" s="290" t="s">
        <v>24</v>
      </c>
      <c r="D44" s="291"/>
      <c r="E44" s="291"/>
      <c r="F44" s="291"/>
      <c r="G44" s="292"/>
      <c r="H44" s="63">
        <f>+SUM(対象経費_工事費)</f>
        <v>180000</v>
      </c>
      <c r="I44" s="61" t="str">
        <f>+IF(COUNTIF($I$34:$I$43,$R$5)&gt;0,$R$5,"")</f>
        <v/>
      </c>
      <c r="J44" s="57" t="str">
        <f>+IF($I44=$R$5,"←「申請不可」となっている厨房等工事費の金額（税抜）の修正をしてください。","")</f>
        <v/>
      </c>
    </row>
  </sheetData>
  <sheetProtection password="E68E" sheet="1" objects="1" scenarios="1" selectLockedCells="1" selectUnlockedCells="1"/>
  <mergeCells count="24">
    <mergeCell ref="A9:A31"/>
    <mergeCell ref="B9:B19"/>
    <mergeCell ref="B21:B31"/>
    <mergeCell ref="C32:G32"/>
    <mergeCell ref="A2:H2"/>
    <mergeCell ref="A4:C4"/>
    <mergeCell ref="D4:E4"/>
    <mergeCell ref="A5:C5"/>
    <mergeCell ref="D5:E5"/>
    <mergeCell ref="A8:B8"/>
    <mergeCell ref="A33:B33"/>
    <mergeCell ref="E33:G33"/>
    <mergeCell ref="A34:B44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C44:G44"/>
  </mergeCells>
  <phoneticPr fontId="2"/>
  <conditionalFormatting sqref="D21:G30 D9:G18">
    <cfRule type="expression" dxfId="2" priority="3">
      <formula>AND(OR($D9&lt;&gt;"",$E9&lt;&gt;"",$F9&lt;&gt;"",$G9&lt;&gt;""),D9="")</formula>
    </cfRule>
  </conditionalFormatting>
  <conditionalFormatting sqref="D34:H43">
    <cfRule type="expression" dxfId="1" priority="2">
      <formula>AND(OR($D34&lt;&gt;"",$E34&lt;&gt;"",$H34&lt;&gt;""),D34="")</formula>
    </cfRule>
  </conditionalFormatting>
  <conditionalFormatting sqref="I9:I19 I21:I31 I34:I44">
    <cfRule type="expression" dxfId="0" priority="1">
      <formula>I9="申請不可"</formula>
    </cfRule>
  </conditionalFormatting>
  <dataValidations count="8">
    <dataValidation allowBlank="1" showInputMessage="1" prompt="工事を行う店舗の屋号を記入してください。" sqref="E34:G43"/>
    <dataValidation allowBlank="1" showInputMessage="1" prompt="厨房・店舗等にどのような工事を行うのか記入してください。" sqref="D34:D43"/>
    <dataValidation allowBlank="1" showInputMessage="1" prompt="どのような機器・什器をリースまたはレンタルするのか記入してください。" sqref="D21:D30"/>
    <dataValidation allowBlank="1" showInputMessage="1" prompt="機器・什器を導入する店舗の屋号を記入してください。" sqref="E21:E30 E9:E18"/>
    <dataValidation allowBlank="1" showInputMessage="1" prompt="どのような機器・什器を購入するのか明細ごとに記入してください。" sqref="D9:D18"/>
    <dataValidation type="custom" errorStyle="information" allowBlank="1" showInputMessage="1" showErrorMessage="1" errorTitle="厨房等工事費" error="厨房等工事費の経費計上の上限は150万円です。" prompt="実施する工事等の契約予定金額をご記入ください。_x000a_一契約あたり１万円以上のものが対象です。" sqref="H34:H43">
      <formula1>$H$44&lt;=1500000</formula1>
    </dataValidation>
    <dataValidation type="custom" allowBlank="1" showInputMessage="1" showErrorMessage="1" error="単価（税抜）1万円以上のものが対象です。" prompt="単価（税抜）１万円以上のものが対象です。" sqref="F9:F18">
      <formula1>F9&gt;=10000</formula1>
    </dataValidation>
    <dataValidation allowBlank="1" showInputMessage="1" prompt="助成対象期間中（最大3か月）に契約から使用・支払が済んだものが対象です。" sqref="G21:G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13"/>
  <sheetViews>
    <sheetView showGridLines="0" zoomScale="90" zoomScaleNormal="90" zoomScaleSheetLayoutView="85" workbookViewId="0">
      <selection activeCell="F37" sqref="F37"/>
    </sheetView>
  </sheetViews>
  <sheetFormatPr defaultRowHeight="13.2" x14ac:dyDescent="0.2"/>
  <cols>
    <col min="1" max="1" width="3.88671875" customWidth="1"/>
    <col min="2" max="2" width="16.6640625" customWidth="1"/>
    <col min="3" max="3" width="14.6640625" customWidth="1"/>
    <col min="4" max="4" width="2.33203125" customWidth="1"/>
    <col min="5" max="5" width="12.33203125" customWidth="1"/>
    <col min="6" max="6" width="14.6640625" customWidth="1"/>
    <col min="7" max="7" width="3.33203125" bestFit="1" customWidth="1"/>
    <col min="8" max="8" width="13.77734375" customWidth="1"/>
    <col min="9" max="9" width="3.109375" customWidth="1"/>
    <col min="10" max="10" width="17.21875" bestFit="1" customWidth="1"/>
    <col min="11" max="11" width="13" bestFit="1" customWidth="1"/>
  </cols>
  <sheetData>
    <row r="1" spans="1:21" ht="14.25" customHeight="1" x14ac:dyDescent="0.2">
      <c r="A1" s="20" t="s">
        <v>39</v>
      </c>
    </row>
    <row r="2" spans="1:21" ht="33.75" customHeight="1" x14ac:dyDescent="0.2">
      <c r="A2" s="245" t="s">
        <v>10</v>
      </c>
      <c r="B2" s="245"/>
      <c r="C2" s="303" t="str">
        <f>+IF('助成経費の計画 (記入例)'!$D4="","「助成経費の計画」シートに入力してください。",'助成経費の計画 (記入例)'!$D4)</f>
        <v>株式会社○○○○</v>
      </c>
      <c r="D2" s="303"/>
      <c r="E2" s="303"/>
      <c r="F2" s="303"/>
    </row>
    <row r="3" spans="1:21" ht="33.75" customHeight="1" x14ac:dyDescent="0.2">
      <c r="A3" s="245" t="s">
        <v>9</v>
      </c>
      <c r="B3" s="245"/>
      <c r="C3" s="303" t="str">
        <f>+IF('助成経費の計画 (記入例)'!$D5="","「助成経費の計画」シートに入力してください。",'助成経費の計画 (記入例)'!$D5)</f>
        <v>公社　太郎</v>
      </c>
      <c r="D3" s="303"/>
      <c r="E3" s="303"/>
      <c r="F3" s="303"/>
    </row>
    <row r="4" spans="1:21" s="1" customFormat="1" ht="18" x14ac:dyDescent="0.2">
      <c r="F4" s="3"/>
      <c r="H4" s="4"/>
      <c r="U4" s="7"/>
    </row>
    <row r="5" spans="1:21" s="1" customFormat="1" ht="18" x14ac:dyDescent="0.2">
      <c r="A5" s="26" t="s">
        <v>15</v>
      </c>
      <c r="F5" s="3"/>
      <c r="H5" s="4" t="s">
        <v>4</v>
      </c>
      <c r="U5" s="7"/>
    </row>
    <row r="6" spans="1:21" s="1" customFormat="1" ht="18" x14ac:dyDescent="0.2">
      <c r="A6" s="247" t="s">
        <v>3</v>
      </c>
      <c r="B6" s="248"/>
      <c r="C6" s="23" t="s">
        <v>33</v>
      </c>
      <c r="D6" s="253" t="s">
        <v>34</v>
      </c>
      <c r="E6" s="254"/>
      <c r="F6" s="23" t="s">
        <v>37</v>
      </c>
      <c r="G6" s="232" t="s">
        <v>21</v>
      </c>
      <c r="H6" s="233"/>
      <c r="R6" s="7"/>
    </row>
    <row r="7" spans="1:21" s="1" customFormat="1" ht="18.75" customHeight="1" x14ac:dyDescent="0.2">
      <c r="A7" s="249"/>
      <c r="B7" s="250"/>
      <c r="C7" s="236" t="s">
        <v>32</v>
      </c>
      <c r="D7" s="238" t="s">
        <v>32</v>
      </c>
      <c r="E7" s="239"/>
      <c r="F7" s="13" t="s">
        <v>36</v>
      </c>
      <c r="G7" s="234"/>
      <c r="H7" s="235"/>
      <c r="R7" s="7"/>
    </row>
    <row r="8" spans="1:21" s="1" customFormat="1" ht="18" x14ac:dyDescent="0.2">
      <c r="A8" s="249"/>
      <c r="B8" s="250"/>
      <c r="C8" s="237"/>
      <c r="D8" s="240" t="s">
        <v>40</v>
      </c>
      <c r="E8" s="241"/>
      <c r="F8" s="14" t="s">
        <v>35</v>
      </c>
      <c r="G8" s="234"/>
      <c r="H8" s="235"/>
      <c r="R8" s="7"/>
    </row>
    <row r="9" spans="1:21" s="1" customFormat="1" ht="18" x14ac:dyDescent="0.2">
      <c r="A9" s="251"/>
      <c r="B9" s="252"/>
      <c r="C9" s="21" t="s">
        <v>44</v>
      </c>
      <c r="D9" s="242" t="s">
        <v>38</v>
      </c>
      <c r="E9" s="243"/>
      <c r="F9" s="12"/>
      <c r="G9" s="243" t="s">
        <v>23</v>
      </c>
      <c r="H9" s="244"/>
      <c r="R9" s="7"/>
    </row>
    <row r="10" spans="1:21" s="1" customFormat="1" ht="49.95" customHeight="1" thickBot="1" x14ac:dyDescent="0.6">
      <c r="A10" s="226" t="s">
        <v>1</v>
      </c>
      <c r="B10" s="227"/>
      <c r="C10" s="64">
        <f>+'助成経費の計画 (記入例)'!$H$32</f>
        <v>790000</v>
      </c>
      <c r="D10" s="222">
        <f>+MIN($C$10,750000)</f>
        <v>750000</v>
      </c>
      <c r="E10" s="223"/>
      <c r="F10" s="66">
        <f>+MIN(ROUNDDOWN($D10*2/3,-3),500000)</f>
        <v>500000</v>
      </c>
      <c r="G10" s="228"/>
      <c r="H10" s="229"/>
      <c r="R10" s="7"/>
    </row>
    <row r="11" spans="1:21" s="1" customFormat="1" ht="49.95" customHeight="1" thickTop="1" thickBot="1" x14ac:dyDescent="0.6">
      <c r="A11" s="220" t="s">
        <v>2</v>
      </c>
      <c r="B11" s="221"/>
      <c r="C11" s="65">
        <f>+'助成経費の計画 (記入例)'!$H$44</f>
        <v>180000</v>
      </c>
      <c r="D11" s="222">
        <f>+MIN($C$11,750000)</f>
        <v>180000</v>
      </c>
      <c r="E11" s="223"/>
      <c r="F11" s="66">
        <f>+MIN(ROUNDDOWN($D11*2/3,-3),500000)</f>
        <v>120000</v>
      </c>
      <c r="G11" s="230"/>
      <c r="H11" s="231"/>
      <c r="R11" s="7"/>
    </row>
    <row r="12" spans="1:21" s="1" customFormat="1" ht="49.95" customHeight="1" thickTop="1" thickBot="1" x14ac:dyDescent="0.7">
      <c r="A12" s="70" t="s">
        <v>5</v>
      </c>
      <c r="B12" s="71"/>
      <c r="C12" s="67">
        <f>SUM(C$10,C$11)</f>
        <v>970000</v>
      </c>
      <c r="D12" s="224">
        <f>SUM(D$10,D$11)</f>
        <v>930000</v>
      </c>
      <c r="E12" s="225" t="e">
        <f>SUM(E$10,#REF!,#REF!,#REF!,E$11)</f>
        <v>#REF!</v>
      </c>
      <c r="F12" s="68">
        <f>SUM(F$10,F$11)</f>
        <v>620000</v>
      </c>
      <c r="G12" s="69" t="s">
        <v>20</v>
      </c>
      <c r="H12" s="72">
        <v>500000</v>
      </c>
      <c r="I12" s="301" t="str">
        <f>+IF(H12="","←助成金申請額を入力してください。","←電子申請フォームに入力する助成金申請額はこちらです。")</f>
        <v>←電子申請フォームに入力する助成金申請額はこちらです。</v>
      </c>
      <c r="J12" s="302"/>
      <c r="K12" s="302"/>
      <c r="R12" s="7"/>
    </row>
    <row r="13" spans="1:21" ht="16.2" x14ac:dyDescent="0.2">
      <c r="A13" s="22"/>
    </row>
  </sheetData>
  <sheetProtection password="E68E" sheet="1" objects="1" scenarios="1" selectLockedCells="1" selectUnlockedCells="1"/>
  <mergeCells count="19">
    <mergeCell ref="A2:B2"/>
    <mergeCell ref="C2:F2"/>
    <mergeCell ref="A3:B3"/>
    <mergeCell ref="C3:F3"/>
    <mergeCell ref="A6:B9"/>
    <mergeCell ref="D6:E6"/>
    <mergeCell ref="G6:H8"/>
    <mergeCell ref="C7:C8"/>
    <mergeCell ref="D7:E7"/>
    <mergeCell ref="D8:E8"/>
    <mergeCell ref="D9:E9"/>
    <mergeCell ref="G9:H9"/>
    <mergeCell ref="A11:B11"/>
    <mergeCell ref="D11:E11"/>
    <mergeCell ref="D12:E12"/>
    <mergeCell ref="I12:K12"/>
    <mergeCell ref="A10:B10"/>
    <mergeCell ref="D10:E10"/>
    <mergeCell ref="G10:H11"/>
  </mergeCells>
  <phoneticPr fontId="2"/>
  <dataValidations count="1">
    <dataValidation type="custom" allowBlank="1" showInputMessage="1" showErrorMessage="1" errorTitle="助成金申請額" error="大きすぎる金額が入力されています。" prompt="Cの合計額と助成限度額200万円のいずれか小さい方を記入してください。" sqref="H12">
      <formula1>AND($F$12&gt;=$H$12,2000000&gt;=$H$12)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4"/>
  <sheetViews>
    <sheetView showGridLines="0" zoomScale="70" zoomScaleNormal="70" workbookViewId="0">
      <selection activeCell="F37" sqref="F37"/>
    </sheetView>
  </sheetViews>
  <sheetFormatPr defaultColWidth="9" defaultRowHeight="18" x14ac:dyDescent="0.2"/>
  <cols>
    <col min="1" max="1" width="4.33203125" style="1" customWidth="1"/>
    <col min="2" max="2" width="5.33203125" style="1" customWidth="1"/>
    <col min="3" max="3" width="11.21875" style="1" bestFit="1" customWidth="1"/>
    <col min="4" max="4" width="3.44140625" style="1" bestFit="1" customWidth="1"/>
    <col min="5" max="6" width="20.88671875" style="1" customWidth="1"/>
    <col min="7" max="7" width="9.21875" style="1" bestFit="1" customWidth="1"/>
    <col min="8" max="9" width="20.88671875" style="1" customWidth="1"/>
    <col min="10" max="16384" width="9" style="1"/>
  </cols>
  <sheetData>
    <row r="1" spans="1:9" x14ac:dyDescent="0.2">
      <c r="A1" s="26"/>
    </row>
    <row r="2" spans="1:9" ht="40.5" customHeight="1" x14ac:dyDescent="0.2">
      <c r="A2" s="255" t="s">
        <v>10</v>
      </c>
      <c r="B2" s="255"/>
      <c r="C2" s="255"/>
      <c r="D2" s="256" t="str">
        <f>+IF('[1]助成経費の計画 (記入例)'!$D4="","「助成経費の計画」シートに入力してください。",'[1]助成経費の計画 (記入例)'!$D4)</f>
        <v>株式会社○○○○</v>
      </c>
      <c r="E2" s="257"/>
      <c r="F2" s="257"/>
      <c r="G2" s="257"/>
      <c r="H2" s="258"/>
    </row>
    <row r="3" spans="1:9" ht="40.5" customHeight="1" x14ac:dyDescent="0.2">
      <c r="A3" s="255" t="s">
        <v>9</v>
      </c>
      <c r="B3" s="255"/>
      <c r="C3" s="255"/>
      <c r="D3" s="256" t="str">
        <f>+IF('[1]助成経費の計画 (記入例)'!$D5="","「助成経費の計画」シートに入力してください。",'[1]助成経費の計画 (記入例)'!$D5)</f>
        <v>公社　太郎</v>
      </c>
      <c r="E3" s="257"/>
      <c r="F3" s="257"/>
      <c r="G3" s="257"/>
      <c r="H3" s="258"/>
    </row>
    <row r="5" spans="1:9" x14ac:dyDescent="0.2">
      <c r="A5" s="26" t="s">
        <v>96</v>
      </c>
    </row>
    <row r="6" spans="1:9" x14ac:dyDescent="0.2">
      <c r="A6" s="154" t="s">
        <v>105</v>
      </c>
    </row>
    <row r="7" spans="1:9" x14ac:dyDescent="0.2">
      <c r="A7" s="155" t="s">
        <v>106</v>
      </c>
    </row>
    <row r="8" spans="1:9" ht="21" customHeight="1" x14ac:dyDescent="0.2">
      <c r="B8" s="259">
        <v>1</v>
      </c>
      <c r="C8" s="304" t="s">
        <v>97</v>
      </c>
      <c r="D8" s="159" t="s">
        <v>98</v>
      </c>
      <c r="E8" s="271" t="s">
        <v>107</v>
      </c>
      <c r="F8" s="272"/>
      <c r="G8" s="306" t="s">
        <v>99</v>
      </c>
      <c r="H8" s="267" t="s">
        <v>108</v>
      </c>
      <c r="I8" s="267"/>
    </row>
    <row r="9" spans="1:9" ht="54.75" customHeight="1" x14ac:dyDescent="0.2">
      <c r="B9" s="260"/>
      <c r="C9" s="305"/>
      <c r="D9" s="268" t="s">
        <v>109</v>
      </c>
      <c r="E9" s="269"/>
      <c r="F9" s="270"/>
      <c r="G9" s="307"/>
      <c r="H9" s="267"/>
      <c r="I9" s="267"/>
    </row>
    <row r="10" spans="1:9" ht="21" customHeight="1" x14ac:dyDescent="0.2">
      <c r="B10" s="259">
        <v>2</v>
      </c>
      <c r="C10" s="304" t="s">
        <v>97</v>
      </c>
      <c r="D10" s="159" t="s">
        <v>98</v>
      </c>
      <c r="E10" s="271" t="s">
        <v>107</v>
      </c>
      <c r="F10" s="272"/>
      <c r="G10" s="306" t="s">
        <v>99</v>
      </c>
      <c r="H10" s="267" t="s">
        <v>110</v>
      </c>
      <c r="I10" s="267"/>
    </row>
    <row r="11" spans="1:9" ht="54.75" customHeight="1" x14ac:dyDescent="0.2">
      <c r="B11" s="260"/>
      <c r="C11" s="305"/>
      <c r="D11" s="268" t="s">
        <v>111</v>
      </c>
      <c r="E11" s="269"/>
      <c r="F11" s="270"/>
      <c r="G11" s="307"/>
      <c r="H11" s="267"/>
      <c r="I11" s="267"/>
    </row>
    <row r="12" spans="1:9" ht="21" customHeight="1" x14ac:dyDescent="0.2">
      <c r="B12" s="259">
        <v>3</v>
      </c>
      <c r="C12" s="304" t="s">
        <v>97</v>
      </c>
      <c r="D12" s="159" t="s">
        <v>98</v>
      </c>
      <c r="E12" s="271"/>
      <c r="F12" s="272"/>
      <c r="G12" s="306" t="s">
        <v>99</v>
      </c>
      <c r="H12" s="267"/>
      <c r="I12" s="267"/>
    </row>
    <row r="13" spans="1:9" ht="54.75" customHeight="1" x14ac:dyDescent="0.2">
      <c r="B13" s="260"/>
      <c r="C13" s="305"/>
      <c r="D13" s="268"/>
      <c r="E13" s="269"/>
      <c r="F13" s="270"/>
      <c r="G13" s="307"/>
      <c r="H13" s="267"/>
      <c r="I13" s="267"/>
    </row>
    <row r="14" spans="1:9" ht="21" customHeight="1" x14ac:dyDescent="0.2">
      <c r="B14" s="259">
        <v>4</v>
      </c>
      <c r="C14" s="304" t="s">
        <v>97</v>
      </c>
      <c r="D14" s="159" t="s">
        <v>98</v>
      </c>
      <c r="E14" s="271"/>
      <c r="F14" s="272"/>
      <c r="G14" s="306" t="s">
        <v>99</v>
      </c>
      <c r="H14" s="267"/>
      <c r="I14" s="267"/>
    </row>
    <row r="15" spans="1:9" ht="54.75" customHeight="1" x14ac:dyDescent="0.2">
      <c r="B15" s="260"/>
      <c r="C15" s="305"/>
      <c r="D15" s="268"/>
      <c r="E15" s="269"/>
      <c r="F15" s="270"/>
      <c r="G15" s="307"/>
      <c r="H15" s="267"/>
      <c r="I15" s="267"/>
    </row>
    <row r="16" spans="1:9" ht="21" customHeight="1" x14ac:dyDescent="0.2">
      <c r="B16" s="259">
        <v>5</v>
      </c>
      <c r="C16" s="304" t="s">
        <v>97</v>
      </c>
      <c r="D16" s="159" t="s">
        <v>98</v>
      </c>
      <c r="E16" s="271"/>
      <c r="F16" s="272"/>
      <c r="G16" s="306" t="s">
        <v>99</v>
      </c>
      <c r="H16" s="267"/>
      <c r="I16" s="267"/>
    </row>
    <row r="17" spans="1:14" ht="54.75" customHeight="1" x14ac:dyDescent="0.2">
      <c r="B17" s="260"/>
      <c r="C17" s="305"/>
      <c r="D17" s="268"/>
      <c r="E17" s="269"/>
      <c r="F17" s="270"/>
      <c r="G17" s="307"/>
      <c r="H17" s="267"/>
      <c r="I17" s="267"/>
    </row>
    <row r="19" spans="1:14" x14ac:dyDescent="0.2">
      <c r="A19" s="26" t="s">
        <v>101</v>
      </c>
    </row>
    <row r="20" spans="1:14" x14ac:dyDescent="0.2">
      <c r="A20" s="27" t="s">
        <v>112</v>
      </c>
    </row>
    <row r="21" spans="1:14" ht="38.25" customHeight="1" x14ac:dyDescent="0.2">
      <c r="B21" s="255" t="s">
        <v>102</v>
      </c>
      <c r="C21" s="255"/>
      <c r="D21" s="255"/>
      <c r="E21" s="255"/>
      <c r="F21" s="255" t="s">
        <v>103</v>
      </c>
      <c r="G21" s="255"/>
      <c r="H21" s="255"/>
      <c r="I21" s="2" t="s">
        <v>104</v>
      </c>
      <c r="N21" s="26"/>
    </row>
    <row r="22" spans="1:14" ht="67.5" customHeight="1" x14ac:dyDescent="0.2">
      <c r="B22" s="267" t="s">
        <v>113</v>
      </c>
      <c r="C22" s="267"/>
      <c r="D22" s="267"/>
      <c r="E22" s="267"/>
      <c r="F22" s="267" t="s">
        <v>114</v>
      </c>
      <c r="G22" s="267"/>
      <c r="H22" s="267"/>
      <c r="I22" s="158" t="s">
        <v>115</v>
      </c>
    </row>
    <row r="23" spans="1:14" ht="67.5" customHeight="1" x14ac:dyDescent="0.2">
      <c r="B23" s="267" t="s">
        <v>116</v>
      </c>
      <c r="C23" s="267"/>
      <c r="D23" s="267"/>
      <c r="E23" s="267"/>
      <c r="F23" s="267" t="s">
        <v>117</v>
      </c>
      <c r="G23" s="267"/>
      <c r="H23" s="267"/>
      <c r="I23" s="158" t="s">
        <v>115</v>
      </c>
    </row>
    <row r="24" spans="1:14" ht="67.5" customHeight="1" x14ac:dyDescent="0.2">
      <c r="B24" s="267"/>
      <c r="C24" s="267"/>
      <c r="D24" s="267"/>
      <c r="E24" s="267"/>
      <c r="F24" s="267"/>
      <c r="G24" s="267"/>
      <c r="H24" s="267"/>
      <c r="I24" s="158"/>
    </row>
  </sheetData>
  <sheetProtection password="E68E" sheet="1" objects="1" scenarios="1" selectLockedCells="1" selectUnlockedCells="1"/>
  <mergeCells count="42">
    <mergeCell ref="B24:E24"/>
    <mergeCell ref="F24:H24"/>
    <mergeCell ref="B21:E21"/>
    <mergeCell ref="F21:H21"/>
    <mergeCell ref="B22:E22"/>
    <mergeCell ref="F22:H22"/>
    <mergeCell ref="B23:E23"/>
    <mergeCell ref="F23:H23"/>
    <mergeCell ref="B16:B17"/>
    <mergeCell ref="C16:C17"/>
    <mergeCell ref="E16:F16"/>
    <mergeCell ref="G16:G17"/>
    <mergeCell ref="H16:I17"/>
    <mergeCell ref="D17:F17"/>
    <mergeCell ref="B14:B15"/>
    <mergeCell ref="C14:C15"/>
    <mergeCell ref="E14:F14"/>
    <mergeCell ref="G14:G15"/>
    <mergeCell ref="H14:I15"/>
    <mergeCell ref="D15:F15"/>
    <mergeCell ref="B12:B13"/>
    <mergeCell ref="C12:C13"/>
    <mergeCell ref="E12:F12"/>
    <mergeCell ref="G12:G13"/>
    <mergeCell ref="H12:I13"/>
    <mergeCell ref="D13:F13"/>
    <mergeCell ref="B10:B11"/>
    <mergeCell ref="C10:C11"/>
    <mergeCell ref="E10:F10"/>
    <mergeCell ref="G10:G11"/>
    <mergeCell ref="H10:I11"/>
    <mergeCell ref="D11:F11"/>
    <mergeCell ref="A2:C2"/>
    <mergeCell ref="D2:H2"/>
    <mergeCell ref="A3:C3"/>
    <mergeCell ref="D3:H3"/>
    <mergeCell ref="B8:B9"/>
    <mergeCell ref="C8:C9"/>
    <mergeCell ref="E8:F8"/>
    <mergeCell ref="G8:G9"/>
    <mergeCell ref="H8:I9"/>
    <mergeCell ref="D9:F9"/>
  </mergeCells>
  <phoneticPr fontId="2"/>
  <dataValidations count="1">
    <dataValidation type="list" allowBlank="1" showInputMessage="1" showErrorMessage="1" sqref="I22:I24">
      <formula1>"有,無"</formula1>
    </dataValidation>
  </dataValidations>
  <pageMargins left="0.7" right="0.7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26</vt:i4>
      </vt:variant>
    </vt:vector>
  </HeadingPairs>
  <TitlesOfParts>
    <vt:vector size="33" baseType="lpstr">
      <vt:lpstr>助成金申請チェックリスト</vt:lpstr>
      <vt:lpstr>助成経費の計画</vt:lpstr>
      <vt:lpstr>助成金交付申請額 </vt:lpstr>
      <vt:lpstr>その他申請者情報</vt:lpstr>
      <vt:lpstr>助成経費の計画 (記入例)</vt:lpstr>
      <vt:lpstr>助成金交付申請額 (記入例)</vt:lpstr>
      <vt:lpstr>その他申請者情報 (記入例)</vt:lpstr>
      <vt:lpstr>その他申請者情報!Print_Area</vt:lpstr>
      <vt:lpstr>'その他申請者情報 (記入例)'!Print_Area</vt:lpstr>
      <vt:lpstr>'助成金交付申請額 '!Print_Area</vt:lpstr>
      <vt:lpstr>'助成金交付申請額 (記入例)'!Print_Area</vt:lpstr>
      <vt:lpstr>助成経費の計画!Print_Area</vt:lpstr>
      <vt:lpstr>'助成経費の計画 (記入例)'!Print_Area</vt:lpstr>
      <vt:lpstr>助成経費の計画!Print_Titles</vt:lpstr>
      <vt:lpstr>'助成経費の計画 (記入例)'!Print_Titles</vt:lpstr>
      <vt:lpstr>助成経費の計画!助成対象経費_税抜</vt:lpstr>
      <vt:lpstr>'助成経費の計画 (記入例)'!助成対象経費_税抜</vt:lpstr>
      <vt:lpstr>助成経費の計画!数量</vt:lpstr>
      <vt:lpstr>'助成経費の計画 (記入例)'!数量</vt:lpstr>
      <vt:lpstr>助成経費の計画!数量_工事費</vt:lpstr>
      <vt:lpstr>'助成経費の計画 (記入例)'!数量_工事費</vt:lpstr>
      <vt:lpstr>助成経費の計画!数量_購入費</vt:lpstr>
      <vt:lpstr>'助成経費の計画 (記入例)'!数量_購入費</vt:lpstr>
      <vt:lpstr>助成経費の計画!対象経費_工事費</vt:lpstr>
      <vt:lpstr>'助成経費の計画 (記入例)'!対象経費_工事費</vt:lpstr>
      <vt:lpstr>助成経費の計画!対象経費_購入費</vt:lpstr>
      <vt:lpstr>'助成経費の計画 (記入例)'!対象経費_購入費</vt:lpstr>
      <vt:lpstr>助成経費の計画!単価__税抜</vt:lpstr>
      <vt:lpstr>'助成経費の計画 (記入例)'!単価__税抜</vt:lpstr>
      <vt:lpstr>助成経費の計画!単価税抜_工事費</vt:lpstr>
      <vt:lpstr>'助成経費の計画 (記入例)'!単価税抜_工事費</vt:lpstr>
      <vt:lpstr>助成経費の計画!単価税抜_購入費</vt:lpstr>
      <vt:lpstr>'助成経費の計画 (記入例)'!単価税抜_購入費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2023-04-12T10:38:47Z</cp:lastPrinted>
  <dcterms:created xsi:type="dcterms:W3CDTF">2017-11-30T07:10:59Z</dcterms:created>
  <dcterms:modified xsi:type="dcterms:W3CDTF">2023-04-12T10:45:17Z</dcterms:modified>
</cp:coreProperties>
</file>