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filterPrivacy="1" showInkAnnotation="0" updateLinks="never" codeName="ThisWorkbook"/>
  <xr:revisionPtr revIDLastSave="0" documentId="13_ncr:1_{3CCFD8E1-A960-426E-A579-A9FACF3D24F5}" xr6:coauthVersionLast="47" xr6:coauthVersionMax="47" xr10:uidLastSave="{00000000-0000-0000-0000-000000000000}"/>
  <bookViews>
    <workbookView xWindow="-110" yWindow="-110" windowWidth="19420" windowHeight="10300" tabRatio="799" firstSheet="1" activeTab="1" xr2:uid="{00000000-000D-0000-FFFF-FFFF00000000}"/>
  </bookViews>
  <sheets>
    <sheet name="別紙1_役員株主名簿" sheetId="28" r:id="rId1"/>
    <sheet name="別紙２_展示会等" sheetId="45" r:id="rId2"/>
    <sheet name="別紙２_展示会等 (2)" sheetId="48" state="hidden" r:id="rId3"/>
    <sheet name="別紙３_販売促進費" sheetId="47" r:id="rId4"/>
    <sheet name="別紙４_日程表" sheetId="38" r:id="rId5"/>
    <sheet name="別紙５_資金計画" sheetId="25" r:id="rId6"/>
    <sheet name="様式外_Ｊグランツ入力参考" sheetId="49" r:id="rId7"/>
  </sheets>
  <externalReferences>
    <externalReference r:id="rId8"/>
  </externalReferences>
  <definedNames>
    <definedName name="_xlnm.Print_Area" localSheetId="1">別紙２_展示会等!$A$1:$L$59</definedName>
    <definedName name="_xlnm.Print_Area" localSheetId="2">'別紙２_展示会等 (2)'!$A$1:$L$59</definedName>
    <definedName name="_xlnm.Print_Area" localSheetId="3">別紙３_販売促進費!$A$1:$K$55</definedName>
    <definedName name="_xlnm.Print_Area" localSheetId="4">別紙４_日程表!$A$1:$U$111</definedName>
    <definedName name="_xlnm.Print_Area" localSheetId="5">別紙５_資金計画!$A$1:$N$31</definedName>
    <definedName name="_xlnm.Print_Area" localSheetId="6">様式外_Ｊグランツ入力参考!$A$1:$R$21</definedName>
    <definedName name="大分類" localSheetId="5">'[1]１申請者概要２申請状況'!$AG$5:$AG$24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49" l="1"/>
  <c r="A20" i="49"/>
  <c r="L58" i="48" l="1"/>
  <c r="K58" i="48"/>
  <c r="L57" i="48"/>
  <c r="K57" i="48"/>
  <c r="L56" i="48"/>
  <c r="K56" i="48"/>
  <c r="L55" i="48"/>
  <c r="K55" i="48"/>
  <c r="L53" i="48"/>
  <c r="K53" i="48"/>
  <c r="L48" i="48"/>
  <c r="K48" i="48"/>
  <c r="L43" i="48"/>
  <c r="K43" i="48"/>
  <c r="L38" i="48"/>
  <c r="K38" i="48"/>
  <c r="L33" i="48"/>
  <c r="K33" i="48"/>
  <c r="L28" i="48"/>
  <c r="K28" i="48"/>
  <c r="L23" i="48"/>
  <c r="K23" i="48"/>
  <c r="L18" i="48"/>
  <c r="K18" i="48"/>
  <c r="L13" i="48"/>
  <c r="K13" i="48"/>
  <c r="L8" i="48"/>
  <c r="K8" i="48"/>
  <c r="L59" i="48" l="1"/>
  <c r="K59" i="48"/>
  <c r="H11" i="25" l="1"/>
  <c r="F11" i="25"/>
  <c r="K17" i="47" l="1"/>
  <c r="J17" i="47"/>
  <c r="K52" i="47"/>
  <c r="H15" i="25" s="1"/>
  <c r="J52" i="47"/>
  <c r="F15" i="25" s="1"/>
  <c r="K39" i="47"/>
  <c r="H14" i="25" s="1"/>
  <c r="J39" i="47"/>
  <c r="F14" i="25" s="1"/>
  <c r="K30" i="47"/>
  <c r="H13" i="25" s="1"/>
  <c r="J30" i="47"/>
  <c r="F13" i="25" s="1"/>
  <c r="J55" i="47" l="1"/>
  <c r="K55" i="47"/>
  <c r="L13" i="45"/>
  <c r="L43" i="45" l="1"/>
  <c r="T41" i="38" l="1"/>
  <c r="S41" i="38"/>
  <c r="R41" i="38"/>
  <c r="Q41" i="38"/>
  <c r="P41" i="38"/>
  <c r="O41" i="38"/>
  <c r="N41" i="38"/>
  <c r="M41" i="38"/>
  <c r="L41" i="38"/>
  <c r="K41" i="38"/>
  <c r="J41" i="38"/>
  <c r="I41" i="38"/>
  <c r="H41" i="38"/>
  <c r="G41" i="38"/>
  <c r="F41" i="38"/>
  <c r="T38" i="38"/>
  <c r="S38" i="38"/>
  <c r="R38" i="38"/>
  <c r="Q38" i="38"/>
  <c r="P38" i="38"/>
  <c r="O38" i="38"/>
  <c r="N38" i="38"/>
  <c r="M38" i="38"/>
  <c r="L38" i="38"/>
  <c r="K38" i="38"/>
  <c r="J38" i="38"/>
  <c r="I38" i="38"/>
  <c r="H38" i="38"/>
  <c r="G38" i="38"/>
  <c r="F38" i="38"/>
  <c r="T35" i="38"/>
  <c r="S35" i="38"/>
  <c r="R35" i="38"/>
  <c r="Q35" i="38"/>
  <c r="P35" i="38"/>
  <c r="O35" i="38"/>
  <c r="N35" i="38"/>
  <c r="M35" i="38"/>
  <c r="L35" i="38"/>
  <c r="K35" i="38"/>
  <c r="J35" i="38"/>
  <c r="I35" i="38"/>
  <c r="H35" i="38"/>
  <c r="G35" i="38"/>
  <c r="F35" i="38"/>
  <c r="T32" i="38"/>
  <c r="S32" i="38"/>
  <c r="R32" i="38"/>
  <c r="Q32" i="38"/>
  <c r="P32" i="38"/>
  <c r="O32" i="38"/>
  <c r="N32" i="38"/>
  <c r="M32" i="38"/>
  <c r="L32" i="38"/>
  <c r="K32" i="38"/>
  <c r="J32" i="38"/>
  <c r="I32" i="38"/>
  <c r="H32" i="38"/>
  <c r="G32" i="38"/>
  <c r="F32" i="38"/>
  <c r="T29" i="38"/>
  <c r="S29" i="38"/>
  <c r="R29" i="38"/>
  <c r="Q29" i="38"/>
  <c r="P29" i="38"/>
  <c r="O29" i="38"/>
  <c r="N29" i="38"/>
  <c r="M29" i="38"/>
  <c r="L29" i="38"/>
  <c r="K29" i="38"/>
  <c r="J29" i="38"/>
  <c r="I29" i="38"/>
  <c r="H29" i="38"/>
  <c r="G29" i="38"/>
  <c r="F29" i="38"/>
  <c r="T26" i="38"/>
  <c r="S26" i="38"/>
  <c r="R26" i="38"/>
  <c r="Q26" i="38"/>
  <c r="P26" i="38"/>
  <c r="O26" i="38"/>
  <c r="N26" i="38"/>
  <c r="M26" i="38"/>
  <c r="L26" i="38"/>
  <c r="K26" i="38"/>
  <c r="J26" i="38"/>
  <c r="I26" i="38"/>
  <c r="H26" i="38"/>
  <c r="G26" i="38"/>
  <c r="F26" i="38"/>
  <c r="T23" i="38"/>
  <c r="S23" i="38"/>
  <c r="R23" i="38"/>
  <c r="Q23" i="38"/>
  <c r="P23" i="38"/>
  <c r="O23" i="38"/>
  <c r="N23" i="38"/>
  <c r="M23" i="38"/>
  <c r="L23" i="38"/>
  <c r="K23" i="38"/>
  <c r="J23" i="38"/>
  <c r="I23" i="38"/>
  <c r="H23" i="38"/>
  <c r="G23" i="38"/>
  <c r="F23" i="38"/>
  <c r="T20" i="38"/>
  <c r="S20" i="38"/>
  <c r="R20" i="38"/>
  <c r="Q20" i="38"/>
  <c r="P20" i="38"/>
  <c r="O20" i="38"/>
  <c r="N20" i="38"/>
  <c r="M20" i="38"/>
  <c r="L20" i="38"/>
  <c r="K20" i="38"/>
  <c r="J20" i="38"/>
  <c r="I20" i="38"/>
  <c r="H20" i="38"/>
  <c r="G20" i="38"/>
  <c r="F20" i="38"/>
  <c r="T17" i="38"/>
  <c r="S17" i="38"/>
  <c r="R17" i="38"/>
  <c r="Q17" i="38"/>
  <c r="P17" i="38"/>
  <c r="O17" i="38"/>
  <c r="N17" i="38"/>
  <c r="M17" i="38"/>
  <c r="L17" i="38"/>
  <c r="K17" i="38"/>
  <c r="J17" i="38"/>
  <c r="I17" i="38"/>
  <c r="H17" i="38"/>
  <c r="G17" i="38"/>
  <c r="F17" i="38"/>
  <c r="T14" i="38"/>
  <c r="S14" i="38"/>
  <c r="R14" i="38"/>
  <c r="Q14" i="38"/>
  <c r="P14" i="38"/>
  <c r="O14" i="38"/>
  <c r="N14" i="38"/>
  <c r="M14" i="38"/>
  <c r="L14" i="38"/>
  <c r="K14" i="38"/>
  <c r="J14" i="38"/>
  <c r="I14" i="38"/>
  <c r="H14" i="38"/>
  <c r="G14" i="38"/>
  <c r="F14" i="38"/>
  <c r="D109" i="38" l="1"/>
  <c r="D106" i="38"/>
  <c r="D103" i="38"/>
  <c r="D100" i="38"/>
  <c r="D97" i="38"/>
  <c r="D91" i="38"/>
  <c r="D88" i="38"/>
  <c r="D85" i="38"/>
  <c r="D79" i="38"/>
  <c r="D76" i="38"/>
  <c r="D73" i="38"/>
  <c r="D70" i="38"/>
  <c r="D67" i="38"/>
  <c r="D58" i="38"/>
  <c r="D61" i="38"/>
  <c r="D55" i="38"/>
  <c r="D49" i="38"/>
  <c r="D40" i="38"/>
  <c r="D37" i="38"/>
  <c r="D34" i="38"/>
  <c r="D31" i="38"/>
  <c r="D28" i="38"/>
  <c r="D25" i="38"/>
  <c r="D22" i="38"/>
  <c r="D19" i="38"/>
  <c r="D16" i="38"/>
  <c r="D13" i="38"/>
  <c r="L56" i="45" l="1"/>
  <c r="H7" i="25" s="1"/>
  <c r="L57" i="45"/>
  <c r="H8" i="25" s="1"/>
  <c r="L58" i="45"/>
  <c r="H9" i="25" s="1"/>
  <c r="L55" i="45"/>
  <c r="H6" i="25" s="1"/>
  <c r="K57" i="45"/>
  <c r="F8" i="25" s="1"/>
  <c r="K56" i="45"/>
  <c r="F7" i="25" s="1"/>
  <c r="K58" i="45"/>
  <c r="F9" i="25" s="1"/>
  <c r="K8" i="45"/>
  <c r="K55" i="45"/>
  <c r="F6" i="25" s="1"/>
  <c r="H12" i="25" l="1"/>
  <c r="L59" i="45"/>
  <c r="K59" i="45"/>
  <c r="L53" i="45"/>
  <c r="K53" i="45"/>
  <c r="L48" i="45"/>
  <c r="K48" i="45"/>
  <c r="K43" i="45"/>
  <c r="L38" i="45"/>
  <c r="K38" i="45"/>
  <c r="L33" i="45"/>
  <c r="K33" i="45"/>
  <c r="L28" i="45"/>
  <c r="K28" i="45"/>
  <c r="L23" i="45"/>
  <c r="K23" i="45"/>
  <c r="L18" i="45"/>
  <c r="K18" i="45"/>
  <c r="K13" i="45"/>
  <c r="L8" i="45"/>
  <c r="F12" i="25" l="1"/>
  <c r="H10" i="25" l="1"/>
  <c r="L4" i="28" l="1"/>
  <c r="Q8" i="49" s="1"/>
  <c r="F29" i="25" l="1"/>
  <c r="M17" i="25" l="1"/>
  <c r="L19" i="49" s="1"/>
  <c r="F16" i="25"/>
  <c r="J15" i="25" l="1"/>
  <c r="J9" i="25" l="1"/>
  <c r="J7" i="25" l="1"/>
  <c r="J8" i="25"/>
  <c r="J6" i="25"/>
  <c r="J10" i="25" l="1"/>
  <c r="L6" i="25" l="1"/>
  <c r="J14" i="25"/>
  <c r="F10" i="25" l="1"/>
  <c r="F17" i="25" s="1"/>
  <c r="L17" i="49" s="1"/>
  <c r="J12" i="25" l="1"/>
  <c r="J11" i="25" l="1"/>
  <c r="H16" i="25" l="1"/>
  <c r="H17" i="25" s="1"/>
  <c r="L18" i="49" s="1"/>
  <c r="C18" i="25"/>
  <c r="F21" i="25" l="1"/>
  <c r="J13" i="25"/>
  <c r="J16" i="25" l="1"/>
  <c r="J17" i="25" s="1"/>
  <c r="C30" i="25"/>
  <c r="C19" i="25"/>
  <c r="L11" i="25" l="1"/>
  <c r="K21" i="28"/>
  <c r="L10" i="28" l="1"/>
  <c r="L21" i="28"/>
  <c r="L18" i="28"/>
  <c r="L13" i="28"/>
  <c r="L12" i="28"/>
  <c r="L17" i="28"/>
  <c r="L16" i="28"/>
  <c r="L15" i="28"/>
  <c r="L14" i="28"/>
  <c r="L20" i="28"/>
  <c r="L19" i="28"/>
  <c r="L11" i="28"/>
</calcChain>
</file>

<file path=xl/sharedStrings.xml><?xml version="1.0" encoding="utf-8"?>
<sst xmlns="http://schemas.openxmlformats.org/spreadsheetml/2006/main" count="690" uniqueCount="230">
  <si>
    <t>展示会名</t>
    <rPh sb="0" eb="3">
      <t>テンジカイ</t>
    </rPh>
    <rPh sb="3" eb="4">
      <t>メイ</t>
    </rPh>
    <phoneticPr fontId="2"/>
  </si>
  <si>
    <t>～</t>
    <phoneticPr fontId="2"/>
  </si>
  <si>
    <t>≧</t>
    <phoneticPr fontId="2"/>
  </si>
  <si>
    <t>販売促進費</t>
    <rPh sb="0" eb="5">
      <t>ハンバイソクシンヒ</t>
    </rPh>
    <phoneticPr fontId="2"/>
  </si>
  <si>
    <t>費用名</t>
    <rPh sb="0" eb="2">
      <t>ヒヨウ</t>
    </rPh>
    <rPh sb="2" eb="3">
      <t>メイ</t>
    </rPh>
    <phoneticPr fontId="4"/>
  </si>
  <si>
    <t>運営者(契約先)</t>
    <rPh sb="0" eb="3">
      <t>ウンエイシャ</t>
    </rPh>
    <phoneticPr fontId="2"/>
  </si>
  <si>
    <t>ECサイト名</t>
    <rPh sb="5" eb="6">
      <t>メイ</t>
    </rPh>
    <phoneticPr fontId="2"/>
  </si>
  <si>
    <t>円</t>
    <rPh sb="0" eb="1">
      <t>エン</t>
    </rPh>
    <phoneticPr fontId="2"/>
  </si>
  <si>
    <t>申請
年度</t>
    <rPh sb="0" eb="2">
      <t>シンセイ</t>
    </rPh>
    <rPh sb="3" eb="5">
      <t>ネンド</t>
    </rPh>
    <phoneticPr fontId="2"/>
  </si>
  <si>
    <t>申請テーマ</t>
    <rPh sb="0" eb="2">
      <t>シンセイ</t>
    </rPh>
    <phoneticPr fontId="2"/>
  </si>
  <si>
    <t>その他の株主</t>
    <rPh sb="2" eb="3">
      <t>タ</t>
    </rPh>
    <rPh sb="4" eb="6">
      <t>カブヌシ</t>
    </rPh>
    <phoneticPr fontId="1"/>
  </si>
  <si>
    <t>合　　　計</t>
    <rPh sb="0" eb="1">
      <t>ア</t>
    </rPh>
    <rPh sb="4" eb="5">
      <t>ケイ</t>
    </rPh>
    <phoneticPr fontId="1"/>
  </si>
  <si>
    <t>役　員</t>
  </si>
  <si>
    <t>株　主</t>
  </si>
  <si>
    <t>-</t>
  </si>
  <si>
    <t>支払予定先</t>
    <rPh sb="0" eb="5">
      <t>シハライヨテイサキ</t>
    </rPh>
    <phoneticPr fontId="2"/>
  </si>
  <si>
    <t>出展小間料</t>
    <rPh sb="0" eb="5">
      <t>シュッテンコマリョウ</t>
    </rPh>
    <phoneticPr fontId="4"/>
  </si>
  <si>
    <t>単位（円）</t>
    <rPh sb="0" eb="2">
      <t>タンイ</t>
    </rPh>
    <rPh sb="3" eb="4">
      <t>エン</t>
    </rPh>
    <phoneticPr fontId="4"/>
  </si>
  <si>
    <t>輸送費</t>
    <rPh sb="0" eb="3">
      <t>ユソウヒ</t>
    </rPh>
    <phoneticPr fontId="2"/>
  </si>
  <si>
    <t>通訳費</t>
    <rPh sb="0" eb="3">
      <t>ツウヤクヒ</t>
    </rPh>
    <phoneticPr fontId="2"/>
  </si>
  <si>
    <t>契約予定日</t>
    <rPh sb="0" eb="2">
      <t>ケイヤク</t>
    </rPh>
    <rPh sb="2" eb="5">
      <t>ヨテイビ</t>
    </rPh>
    <phoneticPr fontId="2"/>
  </si>
  <si>
    <t>支払予定日</t>
    <rPh sb="0" eb="5">
      <t>シハラヨテイビ</t>
    </rPh>
    <phoneticPr fontId="2"/>
  </si>
  <si>
    <t>実施内容</t>
    <rPh sb="0" eb="2">
      <t>ジッシ</t>
    </rPh>
    <rPh sb="2" eb="4">
      <t>ナイヨウ</t>
    </rPh>
    <phoneticPr fontId="2"/>
  </si>
  <si>
    <t>助成対象期間</t>
    <rPh sb="0" eb="6">
      <t>ジョセイタイショウキカン</t>
    </rPh>
    <phoneticPr fontId="2"/>
  </si>
  <si>
    <t>進捗状況等</t>
  </si>
  <si>
    <t>自己資金</t>
  </si>
  <si>
    <t>銀行借入金</t>
  </si>
  <si>
    <t>役員借入金</t>
  </si>
  <si>
    <t>その他</t>
  </si>
  <si>
    <t>合　　　計</t>
  </si>
  <si>
    <t>区　分</t>
    <phoneticPr fontId="2"/>
  </si>
  <si>
    <t>（２）資金調達内訳</t>
    <phoneticPr fontId="1"/>
  </si>
  <si>
    <t>出展契約予定日</t>
    <phoneticPr fontId="2"/>
  </si>
  <si>
    <t>支払完了予定日</t>
    <phoneticPr fontId="2"/>
  </si>
  <si>
    <t>販売促進費　計</t>
    <rPh sb="0" eb="5">
      <t>ハンバイソクシンヒ</t>
    </rPh>
    <rPh sb="6" eb="7">
      <t>ケイ</t>
    </rPh>
    <phoneticPr fontId="2"/>
  </si>
  <si>
    <t>№</t>
    <phoneticPr fontId="2"/>
  </si>
  <si>
    <t>経費区分：展示会等参加費</t>
    <rPh sb="0" eb="2">
      <t>ケイヒ</t>
    </rPh>
    <rPh sb="2" eb="4">
      <t>クブン</t>
    </rPh>
    <rPh sb="5" eb="8">
      <t>テンジカイ</t>
    </rPh>
    <rPh sb="8" eb="9">
      <t>トウ</t>
    </rPh>
    <rPh sb="9" eb="12">
      <t>サンカヒ</t>
    </rPh>
    <phoneticPr fontId="2"/>
  </si>
  <si>
    <t>経費区分：販売促進費</t>
    <rPh sb="0" eb="2">
      <t>ケイヒ</t>
    </rPh>
    <rPh sb="2" eb="4">
      <t>クブン</t>
    </rPh>
    <rPh sb="5" eb="10">
      <t>ハンバイソクシンヒ</t>
    </rPh>
    <phoneticPr fontId="2"/>
  </si>
  <si>
    <t>通 訳 費</t>
    <phoneticPr fontId="4"/>
  </si>
  <si>
    <t>輸 送 費</t>
    <phoneticPr fontId="4"/>
  </si>
  <si>
    <t>資 材 費</t>
    <phoneticPr fontId="1"/>
  </si>
  <si>
    <t>（１）経費区分別内訳</t>
    <phoneticPr fontId="1"/>
  </si>
  <si>
    <t>展示会等参加費</t>
    <rPh sb="3" eb="4">
      <t>トウ</t>
    </rPh>
    <phoneticPr fontId="2"/>
  </si>
  <si>
    <t>資金調達計画(円)</t>
    <rPh sb="7" eb="8">
      <t>エン</t>
    </rPh>
    <phoneticPr fontId="1"/>
  </si>
  <si>
    <t>合　　計　①＋②</t>
    <rPh sb="0" eb="1">
      <t>ゴウ</t>
    </rPh>
    <rPh sb="3" eb="4">
      <t>ケイ</t>
    </rPh>
    <phoneticPr fontId="4"/>
  </si>
  <si>
    <t>②販売促進費　計</t>
    <rPh sb="1" eb="6">
      <t>ハンバイソクシンヒ</t>
    </rPh>
    <rPh sb="7" eb="8">
      <t>ケイ</t>
    </rPh>
    <phoneticPr fontId="2"/>
  </si>
  <si>
    <t>資金の調達先(名称等)</t>
    <phoneticPr fontId="1"/>
  </si>
  <si>
    <t>助成対象経費
(税抜)</t>
    <rPh sb="0" eb="2">
      <t>ジョセイ</t>
    </rPh>
    <rPh sb="2" eb="4">
      <t>タイショウ</t>
    </rPh>
    <rPh sb="4" eb="6">
      <t>ケイヒ</t>
    </rPh>
    <rPh sb="8" eb="10">
      <t>ゼイヌ</t>
    </rPh>
    <phoneticPr fontId="2"/>
  </si>
  <si>
    <t>№１</t>
    <phoneticPr fontId="2"/>
  </si>
  <si>
    <t>№２</t>
    <phoneticPr fontId="2"/>
  </si>
  <si>
    <t>№３</t>
    <phoneticPr fontId="2"/>
  </si>
  <si>
    <t>契約内容</t>
    <rPh sb="0" eb="2">
      <t>ケイヤク</t>
    </rPh>
    <rPh sb="2" eb="4">
      <t>ナイヨウ</t>
    </rPh>
    <phoneticPr fontId="2"/>
  </si>
  <si>
    <t>契約予定日</t>
    <phoneticPr fontId="2"/>
  </si>
  <si>
    <t>支払予定日</t>
    <rPh sb="0" eb="2">
      <t>シハライ</t>
    </rPh>
    <phoneticPr fontId="2"/>
  </si>
  <si>
    <t>№４</t>
    <phoneticPr fontId="2"/>
  </si>
  <si>
    <t>№５</t>
    <phoneticPr fontId="2"/>
  </si>
  <si>
    <t>経 費 区 分</t>
    <rPh sb="0" eb="1">
      <t>ヘ</t>
    </rPh>
    <rPh sb="2" eb="3">
      <t>ヒ</t>
    </rPh>
    <rPh sb="4" eb="5">
      <t>ク</t>
    </rPh>
    <rPh sb="6" eb="7">
      <t>ブン</t>
    </rPh>
    <phoneticPr fontId="2"/>
  </si>
  <si>
    <t>①展示会等参加費　計</t>
    <rPh sb="4" eb="5">
      <t>トウ</t>
    </rPh>
    <rPh sb="9" eb="10">
      <t>ケイ</t>
    </rPh>
    <phoneticPr fontId="2"/>
  </si>
  <si>
    <t>助成事業に
要する経費(税込)</t>
    <rPh sb="0" eb="4">
      <t>ジョセイジギョウ</t>
    </rPh>
    <rPh sb="6" eb="7">
      <t>ヨウ</t>
    </rPh>
    <rPh sb="9" eb="11">
      <t>ケイヒ</t>
    </rPh>
    <rPh sb="12" eb="14">
      <t>ゼイコミ</t>
    </rPh>
    <phoneticPr fontId="2"/>
  </si>
  <si>
    <t>〇　印刷物制作費</t>
    <rPh sb="5" eb="6">
      <t>セイ</t>
    </rPh>
    <phoneticPr fontId="2"/>
  </si>
  <si>
    <t>印刷物制作費</t>
    <rPh sb="0" eb="3">
      <t>インサツブツ</t>
    </rPh>
    <rPh sb="3" eb="5">
      <t>セイサク</t>
    </rPh>
    <rPh sb="5" eb="6">
      <t>ヒ</t>
    </rPh>
    <phoneticPr fontId="4"/>
  </si>
  <si>
    <t>印刷物制作費</t>
    <rPh sb="0" eb="3">
      <t>インサツブツ</t>
    </rPh>
    <rPh sb="3" eb="6">
      <t>セイサクヒ</t>
    </rPh>
    <phoneticPr fontId="2"/>
  </si>
  <si>
    <t>印刷物制作費　計</t>
    <rPh sb="0" eb="3">
      <t>インサツブツ</t>
    </rPh>
    <rPh sb="3" eb="5">
      <t>セイサク</t>
    </rPh>
    <rPh sb="5" eb="6">
      <t>ヒ</t>
    </rPh>
    <rPh sb="7" eb="8">
      <t>ケイ</t>
    </rPh>
    <phoneticPr fontId="2"/>
  </si>
  <si>
    <t>契約(登録)予定日</t>
    <rPh sb="0" eb="2">
      <t>ケイヤク</t>
    </rPh>
    <rPh sb="3" eb="5">
      <t>トウロク</t>
    </rPh>
    <phoneticPr fontId="2"/>
  </si>
  <si>
    <t>　「資金調達計画」の合計が、上表「助成事業に要する経費」合計と一致するように記入してください。</t>
    <rPh sb="2" eb="8">
      <t>シキンチョウタツケイカク</t>
    </rPh>
    <rPh sb="10" eb="12">
      <t>ゴウケイ</t>
    </rPh>
    <rPh sb="14" eb="16">
      <t>ジョウヒョウ</t>
    </rPh>
    <rPh sb="31" eb="33">
      <t>イッチ</t>
    </rPh>
    <rPh sb="38" eb="40">
      <t>キニュウ</t>
    </rPh>
    <phoneticPr fontId="1"/>
  </si>
  <si>
    <t>氏　名(企業名)</t>
    <rPh sb="4" eb="7">
      <t>キギョウメイ</t>
    </rPh>
    <phoneticPr fontId="2"/>
  </si>
  <si>
    <t>から</t>
    <phoneticPr fontId="2"/>
  </si>
  <si>
    <t>まで</t>
    <phoneticPr fontId="2"/>
  </si>
  <si>
    <t>〇　EC出店初期登録料</t>
    <phoneticPr fontId="2"/>
  </si>
  <si>
    <t>自社サイトのURL</t>
    <rPh sb="0" eb="2">
      <t>ジシャ</t>
    </rPh>
    <phoneticPr fontId="2"/>
  </si>
  <si>
    <t>EC運営者のURL</t>
    <rPh sb="2" eb="5">
      <t>ウンエイシャ</t>
    </rPh>
    <phoneticPr fontId="2"/>
  </si>
  <si>
    <t>〇　動画制作費</t>
    <phoneticPr fontId="2"/>
  </si>
  <si>
    <t>動画制作費</t>
    <phoneticPr fontId="2"/>
  </si>
  <si>
    <t>EC出店初期登録料</t>
    <phoneticPr fontId="2"/>
  </si>
  <si>
    <t>動画制作費</t>
    <rPh sb="0" eb="2">
      <t>ドウガ</t>
    </rPh>
    <rPh sb="2" eb="4">
      <t>セイサク</t>
    </rPh>
    <rPh sb="4" eb="5">
      <t>ヒ</t>
    </rPh>
    <phoneticPr fontId="2"/>
  </si>
  <si>
    <t>様式第１号（別紙１）</t>
    <rPh sb="6" eb="8">
      <t>ベッシ</t>
    </rPh>
    <phoneticPr fontId="2"/>
  </si>
  <si>
    <t>様式第１号（別紙２）</t>
    <rPh sb="6" eb="8">
      <t>ベッシ</t>
    </rPh>
    <phoneticPr fontId="2"/>
  </si>
  <si>
    <t>大企業</t>
    <rPh sb="0" eb="3">
      <t>ダイキギョウ</t>
    </rPh>
    <phoneticPr fontId="2"/>
  </si>
  <si>
    <t>「登記上の全役員」及び「持株比率が70％を超えるまでの株主」を持ち株比率が高い順に記載してください。</t>
    <rPh sb="1" eb="4">
      <t>トウキジョウ</t>
    </rPh>
    <rPh sb="6" eb="8">
      <t>ヤクイン</t>
    </rPh>
    <rPh sb="9" eb="10">
      <t>オヨ</t>
    </rPh>
    <rPh sb="12" eb="13">
      <t>モ</t>
    </rPh>
    <rPh sb="13" eb="14">
      <t>カブ</t>
    </rPh>
    <rPh sb="14" eb="16">
      <t>ヒリツ</t>
    </rPh>
    <rPh sb="21" eb="22">
      <t>コ</t>
    </rPh>
    <rPh sb="27" eb="29">
      <t>カブヌシ</t>
    </rPh>
    <rPh sb="31" eb="32">
      <t>モ</t>
    </rPh>
    <rPh sb="33" eb="34">
      <t>カブ</t>
    </rPh>
    <rPh sb="34" eb="36">
      <t>ヒリツ</t>
    </rPh>
    <rPh sb="37" eb="38">
      <t>タカ</t>
    </rPh>
    <rPh sb="39" eb="40">
      <t>ジュン</t>
    </rPh>
    <phoneticPr fontId="2"/>
  </si>
  <si>
    <t>本助成事業と内容
(展示会・経費等)の重複</t>
    <phoneticPr fontId="2"/>
  </si>
  <si>
    <t>申請先</t>
    <phoneticPr fontId="2"/>
  </si>
  <si>
    <t>助成事業名</t>
    <rPh sb="0" eb="2">
      <t>ジョセイ</t>
    </rPh>
    <rPh sb="2" eb="4">
      <t>ジギョウ</t>
    </rPh>
    <rPh sb="4" eb="5">
      <t>メイ</t>
    </rPh>
    <phoneticPr fontId="2"/>
  </si>
  <si>
    <t>　過去５年間に、国・地方公共団体等（公社含む）から、製品・サービス開発、創業、設備投資、販路開拓等の補助金・助成金の交付を受けた事業を直近から順に記載してください。</t>
    <phoneticPr fontId="2"/>
  </si>
  <si>
    <t>（１）交付を受けたことのある補助金・助成金（過去５年間）</t>
    <phoneticPr fontId="2"/>
  </si>
  <si>
    <t>（２）実施中及び申請中又は申請予定の補助金・助成金</t>
    <phoneticPr fontId="2"/>
  </si>
  <si>
    <t>　 実施中、申請中、申請予定の国・地方公共団体等（公社含む）の補助金・助成金（製品・サービス開発、創業、設備投資、販路開拓等）を直近から順に記載してください。</t>
    <phoneticPr fontId="2"/>
  </si>
  <si>
    <t>様式第１号（別紙４）</t>
    <rPh sb="6" eb="8">
      <t>ベッシ</t>
    </rPh>
    <phoneticPr fontId="2"/>
  </si>
  <si>
    <t>№４</t>
  </si>
  <si>
    <t>№５</t>
  </si>
  <si>
    <t>EC出店初期登録料</t>
    <phoneticPr fontId="4"/>
  </si>
  <si>
    <t>10
月</t>
    <rPh sb="3" eb="4">
      <t>ガツ</t>
    </rPh>
    <phoneticPr fontId="2"/>
  </si>
  <si>
    <t>11
月</t>
    <rPh sb="3" eb="4">
      <t>ガツ</t>
    </rPh>
    <phoneticPr fontId="2"/>
  </si>
  <si>
    <t>12
月</t>
    <rPh sb="3" eb="4">
      <t>ガツ</t>
    </rPh>
    <phoneticPr fontId="2"/>
  </si>
  <si>
    <t>助成金額
（円）</t>
    <rPh sb="0" eb="2">
      <t>ジョセイ</t>
    </rPh>
    <rPh sb="2" eb="4">
      <t>キンガク</t>
    </rPh>
    <rPh sb="6" eb="7">
      <t>エン</t>
    </rPh>
    <phoneticPr fontId="2"/>
  </si>
  <si>
    <t>申請者名称：</t>
    <rPh sb="0" eb="3">
      <t>シンセイシャ</t>
    </rPh>
    <rPh sb="3" eb="5">
      <t>メイショウ</t>
    </rPh>
    <phoneticPr fontId="2"/>
  </si>
  <si>
    <t>１　助成対象商品名(20字以内)　※字数厳守</t>
    <rPh sb="2" eb="9">
      <t>ジョセイタイショウショウヒンメイ</t>
    </rPh>
    <rPh sb="12" eb="13">
      <t>ジ</t>
    </rPh>
    <rPh sb="13" eb="15">
      <t>イナイ</t>
    </rPh>
    <rPh sb="18" eb="22">
      <t>ジスウゲンシュ</t>
    </rPh>
    <phoneticPr fontId="2"/>
  </si>
  <si>
    <t>２　役員・株主名簿</t>
    <rPh sb="2" eb="4">
      <t>ヤクイン</t>
    </rPh>
    <rPh sb="5" eb="7">
      <t>カブヌシ</t>
    </rPh>
    <rPh sb="7" eb="9">
      <t>メイボ</t>
    </rPh>
    <phoneticPr fontId="2"/>
  </si>
  <si>
    <t>３　助成金等の利用状況</t>
    <phoneticPr fontId="2"/>
  </si>
  <si>
    <t>４　出展予定の展示会等の詳細（経費区分「展示会等参加費」交付申請額）</t>
    <phoneticPr fontId="2"/>
  </si>
  <si>
    <t>5　実施予定の販売促進活動の詳細（経費区分「販売促進費」交付申請額）</t>
    <phoneticPr fontId="2"/>
  </si>
  <si>
    <t>6　事業スケジュール（契約から支払いまでのフロー）</t>
    <rPh sb="2" eb="4">
      <t>ジギョウ</t>
    </rPh>
    <rPh sb="11" eb="13">
      <t>ケイヤク</t>
    </rPh>
    <rPh sb="15" eb="17">
      <t>シハライ</t>
    </rPh>
    <phoneticPr fontId="2"/>
  </si>
  <si>
    <t>7　資金計画</t>
    <phoneticPr fontId="2"/>
  </si>
  <si>
    <t>←「助成事業に要する経費」合計</t>
    <phoneticPr fontId="1"/>
  </si>
  <si>
    <t xml:space="preserve"> ～9
　月</t>
    <rPh sb="5" eb="6">
      <t>ガツ</t>
    </rPh>
    <phoneticPr fontId="2"/>
  </si>
  <si>
    <t>1
月</t>
    <rPh sb="2" eb="3">
      <t>ガツ</t>
    </rPh>
    <phoneticPr fontId="2"/>
  </si>
  <si>
    <t>2月</t>
    <rPh sb="1" eb="2">
      <t>ガツ</t>
    </rPh>
    <phoneticPr fontId="2"/>
  </si>
  <si>
    <t>3月</t>
    <phoneticPr fontId="2"/>
  </si>
  <si>
    <t>4月</t>
    <phoneticPr fontId="2"/>
  </si>
  <si>
    <t>5月</t>
    <phoneticPr fontId="2"/>
  </si>
  <si>
    <t>6月</t>
    <phoneticPr fontId="2"/>
  </si>
  <si>
    <t>7月</t>
    <phoneticPr fontId="2"/>
  </si>
  <si>
    <t>8月</t>
    <phoneticPr fontId="2"/>
  </si>
  <si>
    <t>9月</t>
    <phoneticPr fontId="2"/>
  </si>
  <si>
    <t>時点</t>
    <rPh sb="0" eb="1">
      <t>ジテン</t>
    </rPh>
    <phoneticPr fontId="2"/>
  </si>
  <si>
    <t>No.</t>
    <phoneticPr fontId="2"/>
  </si>
  <si>
    <t>サイト制作・改修費</t>
    <rPh sb="6" eb="9">
      <t>カイシュウヒ</t>
    </rPh>
    <phoneticPr fontId="2"/>
  </si>
  <si>
    <t>広告掲載費</t>
    <rPh sb="0" eb="2">
      <t>コウコク</t>
    </rPh>
    <rPh sb="2" eb="4">
      <t>ケイサイ</t>
    </rPh>
    <rPh sb="4" eb="5">
      <t>ヒ</t>
    </rPh>
    <phoneticPr fontId="2"/>
  </si>
  <si>
    <t>サイト制作・改修費</t>
    <rPh sb="6" eb="9">
      <t>カイシュウヒ</t>
    </rPh>
    <phoneticPr fontId="4"/>
  </si>
  <si>
    <t>広告掲載費</t>
    <rPh sb="0" eb="1">
      <t>ヒロ</t>
    </rPh>
    <rPh sb="1" eb="2">
      <t>コク</t>
    </rPh>
    <rPh sb="2" eb="4">
      <t>ケイサイ</t>
    </rPh>
    <rPh sb="4" eb="5">
      <t>ヒ</t>
    </rPh>
    <phoneticPr fontId="2"/>
  </si>
  <si>
    <t>動画制作費　計</t>
    <rPh sb="0" eb="2">
      <t>ドウガ</t>
    </rPh>
    <rPh sb="2" eb="4">
      <t>セイサク</t>
    </rPh>
    <rPh sb="4" eb="5">
      <t>ヒ</t>
    </rPh>
    <rPh sb="6" eb="7">
      <t>ケイ</t>
    </rPh>
    <phoneticPr fontId="2"/>
  </si>
  <si>
    <t>広告掲載費　計</t>
    <rPh sb="0" eb="2">
      <t>コウコク</t>
    </rPh>
    <rPh sb="2" eb="4">
      <t>ケイサイ</t>
    </rPh>
    <rPh sb="4" eb="5">
      <t>ヒ</t>
    </rPh>
    <rPh sb="6" eb="7">
      <t>ケイ</t>
    </rPh>
    <phoneticPr fontId="2"/>
  </si>
  <si>
    <t>〇　広告掲載費</t>
    <rPh sb="4" eb="6">
      <t>ケイサイ</t>
    </rPh>
    <rPh sb="6" eb="7">
      <t>ヒ</t>
    </rPh>
    <phoneticPr fontId="2"/>
  </si>
  <si>
    <t>展示会等参加費</t>
    <rPh sb="0" eb="3">
      <t>テンジカイ</t>
    </rPh>
    <rPh sb="3" eb="4">
      <t>トウ</t>
    </rPh>
    <rPh sb="4" eb="7">
      <t>サンカヒ</t>
    </rPh>
    <phoneticPr fontId="2"/>
  </si>
  <si>
    <t>展示会種別</t>
    <phoneticPr fontId="2"/>
  </si>
  <si>
    <t>小間料</t>
    <rPh sb="0" eb="2">
      <t>コマ</t>
    </rPh>
    <rPh sb="2" eb="3">
      <t>リョウ</t>
    </rPh>
    <phoneticPr fontId="2"/>
  </si>
  <si>
    <t>資材費</t>
    <rPh sb="0" eb="2">
      <t>シザイ</t>
    </rPh>
    <rPh sb="2" eb="3">
      <t>ヒ</t>
    </rPh>
    <phoneticPr fontId="2"/>
  </si>
  <si>
    <t>小間数</t>
    <rPh sb="0" eb="2">
      <t>コマ</t>
    </rPh>
    <rPh sb="2" eb="3">
      <t>スウ</t>
    </rPh>
    <phoneticPr fontId="2"/>
  </si>
  <si>
    <t>合計</t>
    <rPh sb="0" eb="2">
      <t>ゴウケイ</t>
    </rPh>
    <phoneticPr fontId="2"/>
  </si>
  <si>
    <t>展示会会期</t>
    <rPh sb="0" eb="5">
      <t>テンジカイカイキ</t>
    </rPh>
    <phoneticPr fontId="2"/>
  </si>
  <si>
    <t xml:space="preserve"> </t>
    <phoneticPr fontId="2"/>
  </si>
  <si>
    <t>〇　サイト制作・改修費</t>
    <rPh sb="8" eb="11">
      <t>カイシュウヒ</t>
    </rPh>
    <phoneticPr fontId="2"/>
  </si>
  <si>
    <t>主 催 （契約先）</t>
    <phoneticPr fontId="2"/>
  </si>
  <si>
    <t>展示会URL</t>
    <rPh sb="0" eb="3">
      <t>テンジカイ</t>
    </rPh>
    <phoneticPr fontId="2"/>
  </si>
  <si>
    <t>展示会１</t>
    <phoneticPr fontId="2"/>
  </si>
  <si>
    <t>展示会４</t>
  </si>
  <si>
    <t>展示会５</t>
  </si>
  <si>
    <t>展示会６</t>
  </si>
  <si>
    <t>展示会７</t>
  </si>
  <si>
    <t>展示会８</t>
  </si>
  <si>
    <t>展示会９</t>
  </si>
  <si>
    <t>展示会１０</t>
  </si>
  <si>
    <t>展示会等参加費 計</t>
    <rPh sb="0" eb="3">
      <t>テンジカイ</t>
    </rPh>
    <rPh sb="3" eb="4">
      <t>トウ</t>
    </rPh>
    <rPh sb="4" eb="6">
      <t>サンカ</t>
    </rPh>
    <phoneticPr fontId="2"/>
  </si>
  <si>
    <t>展示会２</t>
    <phoneticPr fontId="2"/>
  </si>
  <si>
    <t>展示会３</t>
    <phoneticPr fontId="2"/>
  </si>
  <si>
    <t>選択してください</t>
  </si>
  <si>
    <t>様式第１号（別紙３）</t>
    <rPh sb="6" eb="8">
      <t>ベッシ</t>
    </rPh>
    <phoneticPr fontId="2"/>
  </si>
  <si>
    <t>様式第１号（別紙５）</t>
    <rPh sb="6" eb="8">
      <t>ベッシ</t>
    </rPh>
    <phoneticPr fontId="2"/>
  </si>
  <si>
    <t>選択</t>
  </si>
  <si>
    <t>サイト制作・改修費　計</t>
    <rPh sb="6" eb="9">
      <t>カイシュウヒ</t>
    </rPh>
    <rPh sb="10" eb="11">
      <t>ケイ</t>
    </rPh>
    <phoneticPr fontId="2"/>
  </si>
  <si>
    <t>助成事業に要する経費
(税込)</t>
  </si>
  <si>
    <t>助成事業に要する経費
(税込)</t>
    <phoneticPr fontId="2"/>
  </si>
  <si>
    <t>助成対象経費
(税抜)</t>
  </si>
  <si>
    <t>助成対象経費
(税抜)</t>
    <phoneticPr fontId="2"/>
  </si>
  <si>
    <t>新規・リニューアル</t>
    <rPh sb="0" eb="2">
      <t>シンキ</t>
    </rPh>
    <phoneticPr fontId="2"/>
  </si>
  <si>
    <t>会場名（国名）</t>
    <phoneticPr fontId="2"/>
  </si>
  <si>
    <t>出展形態</t>
    <rPh sb="0" eb="4">
      <t>シュッテンケイタイ</t>
    </rPh>
    <phoneticPr fontId="2"/>
  </si>
  <si>
    <r>
      <t xml:space="preserve">持ち株数
</t>
    </r>
    <r>
      <rPr>
        <sz val="9"/>
        <color rgb="FFFF0000"/>
        <rFont val="BIZ UDPゴシック"/>
        <family val="3"/>
        <charset val="128"/>
      </rPr>
      <t>＊</t>
    </r>
    <r>
      <rPr>
        <sz val="9"/>
        <color theme="1"/>
        <rFont val="BIZ UDPゴシック"/>
        <family val="3"/>
        <charset val="128"/>
      </rPr>
      <t>（出資額）</t>
    </r>
    <rPh sb="7" eb="9">
      <t>シュッシ</t>
    </rPh>
    <rPh sb="9" eb="10">
      <t>ガク</t>
    </rPh>
    <phoneticPr fontId="2"/>
  </si>
  <si>
    <r>
      <t xml:space="preserve">持ち株比率
</t>
    </r>
    <r>
      <rPr>
        <sz val="9"/>
        <color rgb="FFFF0000"/>
        <rFont val="BIZ UDPゴシック"/>
        <family val="3"/>
        <charset val="128"/>
      </rPr>
      <t>＊</t>
    </r>
    <r>
      <rPr>
        <sz val="9"/>
        <color theme="1"/>
        <rFont val="BIZ UDPゴシック"/>
        <family val="3"/>
        <charset val="128"/>
      </rPr>
      <t>（出資比率）</t>
    </r>
    <rPh sb="8" eb="10">
      <t>シュッシ</t>
    </rPh>
    <rPh sb="10" eb="12">
      <t>ヒリツ</t>
    </rPh>
    <phoneticPr fontId="2"/>
  </si>
  <si>
    <r>
      <rPr>
        <sz val="9"/>
        <color rgb="FFFF0000"/>
        <rFont val="BIZ UDPゴシック"/>
        <family val="3"/>
        <charset val="128"/>
      </rPr>
      <t>＊</t>
    </r>
    <r>
      <rPr>
        <sz val="8"/>
        <color theme="1"/>
        <rFont val="BIZ UDPゴシック"/>
        <family val="3"/>
        <charset val="128"/>
      </rPr>
      <t>（　）内は合同会社の場合</t>
    </r>
    <phoneticPr fontId="2"/>
  </si>
  <si>
    <t>助成金交付申請額</t>
    <rPh sb="0" eb="3">
      <t>ジョセイキン</t>
    </rPh>
    <rPh sb="3" eb="5">
      <t>コウフ</t>
    </rPh>
    <rPh sb="5" eb="8">
      <t>シンセイガク</t>
    </rPh>
    <phoneticPr fontId="2"/>
  </si>
  <si>
    <r>
      <t xml:space="preserve">助成対象経費の
1/2又は
経費別限度額
</t>
    </r>
    <r>
      <rPr>
        <sz val="7"/>
        <color theme="1"/>
        <rFont val="BIZ UDPゴシック"/>
        <family val="3"/>
        <charset val="128"/>
      </rPr>
      <t>(千円未満切り捨て)</t>
    </r>
    <rPh sb="11" eb="12">
      <t>マタ</t>
    </rPh>
    <phoneticPr fontId="2"/>
  </si>
  <si>
    <r>
      <t xml:space="preserve">役職等
</t>
    </r>
    <r>
      <rPr>
        <sz val="9"/>
        <color theme="1"/>
        <rFont val="BIZ UDPゴシック"/>
        <family val="3"/>
        <charset val="128"/>
      </rPr>
      <t>（肩書等）</t>
    </r>
    <rPh sb="5" eb="7">
      <t>カタガキ</t>
    </rPh>
    <rPh sb="7" eb="8">
      <t>ナド</t>
    </rPh>
    <phoneticPr fontId="2"/>
  </si>
  <si>
    <t>　令和７年度市場開拓助成事業 ≪助成事業計画詳細≫</t>
    <rPh sb="1" eb="3">
      <t>レイワ</t>
    </rPh>
    <rPh sb="4" eb="6">
      <t>ネンド</t>
    </rPh>
    <phoneticPr fontId="2"/>
  </si>
  <si>
    <t>令和7年</t>
    <rPh sb="0" eb="2">
      <t>レイワ</t>
    </rPh>
    <rPh sb="3" eb="4">
      <t>ネン</t>
    </rPh>
    <phoneticPr fontId="2"/>
  </si>
  <si>
    <t>令和8年</t>
    <rPh sb="0" eb="2">
      <t>レイワ</t>
    </rPh>
    <rPh sb="3" eb="4">
      <t>ネン</t>
    </rPh>
    <phoneticPr fontId="2"/>
  </si>
  <si>
    <t>＜事業基本情報＞</t>
    <rPh sb="1" eb="7">
      <t>ジギョウキホンジョウホウ</t>
    </rPh>
    <phoneticPr fontId="2"/>
  </si>
  <si>
    <t>１　助成対象商品名・助成対象期間・助成金交付申請額</t>
    <phoneticPr fontId="2"/>
  </si>
  <si>
    <t>〇　事業の名称</t>
    <phoneticPr fontId="2"/>
  </si>
  <si>
    <t>〇　事業開始日の決定方法</t>
    <rPh sb="4" eb="7">
      <t>カイシビ</t>
    </rPh>
    <rPh sb="8" eb="10">
      <t>ケッテイ</t>
    </rPh>
    <rPh sb="10" eb="12">
      <t>ホウホウ</t>
    </rPh>
    <phoneticPr fontId="2"/>
  </si>
  <si>
    <t>指定日から開始</t>
    <rPh sb="0" eb="3">
      <t>シテイビ</t>
    </rPh>
    <rPh sb="5" eb="7">
      <t>カイシ</t>
    </rPh>
    <phoneticPr fontId="2"/>
  </si>
  <si>
    <t>〇　事業開始日</t>
    <rPh sb="4" eb="7">
      <t>カイシビ</t>
    </rPh>
    <phoneticPr fontId="2"/>
  </si>
  <si>
    <t>〇　事業終了日</t>
    <rPh sb="4" eb="7">
      <t>シュウリョウビ</t>
    </rPh>
    <phoneticPr fontId="2"/>
  </si>
  <si>
    <t>〇　助成金交付申請額</t>
    <rPh sb="2" eb="10">
      <t>ジョセイキンコウフシンセイガク</t>
    </rPh>
    <phoneticPr fontId="2"/>
  </si>
  <si>
    <t>助成事業に要する経費(合計)</t>
    <rPh sb="0" eb="2">
      <t>ジョセイ</t>
    </rPh>
    <rPh sb="2" eb="4">
      <t>ジギョウ</t>
    </rPh>
    <rPh sb="5" eb="6">
      <t>ヨウ</t>
    </rPh>
    <rPh sb="8" eb="10">
      <t>ケイヒ</t>
    </rPh>
    <rPh sb="11" eb="13">
      <t>ゴウケイ</t>
    </rPh>
    <phoneticPr fontId="2"/>
  </si>
  <si>
    <t>助成対象経費(合計)</t>
    <rPh sb="0" eb="2">
      <t>ジョセイ</t>
    </rPh>
    <rPh sb="2" eb="4">
      <t>タイショウ</t>
    </rPh>
    <rPh sb="4" eb="6">
      <t>ケイヒ</t>
    </rPh>
    <rPh sb="7" eb="9">
      <t>ゴウケイ</t>
    </rPh>
    <phoneticPr fontId="2"/>
  </si>
  <si>
    <t>助成金交付申請額(合計)</t>
    <rPh sb="0" eb="2">
      <t>ジョセイ</t>
    </rPh>
    <rPh sb="2" eb="3">
      <t>キン</t>
    </rPh>
    <rPh sb="3" eb="5">
      <t>コウフ</t>
    </rPh>
    <rPh sb="5" eb="8">
      <t>シンセイガク</t>
    </rPh>
    <rPh sb="9" eb="11">
      <t>ゴウケイ</t>
    </rPh>
    <phoneticPr fontId="2"/>
  </si>
  <si>
    <t>選択してください</t>
    <rPh sb="0" eb="2">
      <t>センタク</t>
    </rPh>
    <phoneticPr fontId="2"/>
  </si>
  <si>
    <t>東京都</t>
    <rPh sb="0" eb="3">
      <t>トウキョウト</t>
    </rPh>
    <phoneticPr fontId="1"/>
  </si>
  <si>
    <t>東京都中小企業振興公社</t>
    <rPh sb="0" eb="3">
      <t>トウキョウト</t>
    </rPh>
    <rPh sb="3" eb="5">
      <t>チュウショウ</t>
    </rPh>
    <rPh sb="5" eb="7">
      <t>キギョウ</t>
    </rPh>
    <rPh sb="7" eb="9">
      <t>シンコウ</t>
    </rPh>
    <rPh sb="9" eb="11">
      <t>コウシャ</t>
    </rPh>
    <phoneticPr fontId="1"/>
  </si>
  <si>
    <t>東京都中小企業団体中央会</t>
    <rPh sb="0" eb="3">
      <t>トウキョウト</t>
    </rPh>
    <rPh sb="3" eb="5">
      <t>チュウショウ</t>
    </rPh>
    <rPh sb="5" eb="7">
      <t>キギョウ</t>
    </rPh>
    <rPh sb="7" eb="9">
      <t>ダンタイ</t>
    </rPh>
    <rPh sb="9" eb="12">
      <t>チュウオウカイ</t>
    </rPh>
    <phoneticPr fontId="1"/>
  </si>
  <si>
    <t>世界発信コンペティション</t>
  </si>
  <si>
    <t>東京ビジネスデザインアワード</t>
    <phoneticPr fontId="2"/>
  </si>
  <si>
    <t>東京アニメピッチグランプリ</t>
    <rPh sb="0" eb="2">
      <t>トウキョウ</t>
    </rPh>
    <phoneticPr fontId="2"/>
  </si>
  <si>
    <t>東京コンテンツ/ソリューションビジネスアワード</t>
    <rPh sb="0" eb="2">
      <t>トウキョウ</t>
    </rPh>
    <phoneticPr fontId="2"/>
  </si>
  <si>
    <t>経営革新計画</t>
  </si>
  <si>
    <t>東京都トライアル発注認定制度</t>
  </si>
  <si>
    <t>事業可能性評価事業</t>
  </si>
  <si>
    <t>事業化チャレンジ道場</t>
  </si>
  <si>
    <t>知財戦略導入支援事業</t>
  </si>
  <si>
    <t>「東京手仕事」プロジェクト</t>
  </si>
  <si>
    <t>中小企業ニューマーケット開拓支援事業</t>
    <rPh sb="0" eb="2">
      <t>チュウショウ</t>
    </rPh>
    <rPh sb="2" eb="4">
      <t>キギョウ</t>
    </rPh>
    <phoneticPr fontId="1"/>
  </si>
  <si>
    <t>海外販路ナビゲータによるハンズオン支援</t>
  </si>
  <si>
    <t>海外企業連携ナビゲータによるハンズオン支援</t>
    <phoneticPr fontId="2"/>
  </si>
  <si>
    <t>スポーツ・健康分野の海外展開支援事業</t>
  </si>
  <si>
    <t>医療関連機器等の海外展開支援</t>
  </si>
  <si>
    <t>新製品・新技術開発助成事業</t>
  </si>
  <si>
    <t>TOKYOイチオシ応援事業</t>
    <phoneticPr fontId="2"/>
  </si>
  <si>
    <t>TOKYO地域資源等活用推進事業</t>
    <phoneticPr fontId="2"/>
  </si>
  <si>
    <t>次世代イノベーション創出プロジェクト2020助成事業</t>
    <rPh sb="22" eb="26">
      <t>ジョセイジギョウ</t>
    </rPh>
    <phoneticPr fontId="2"/>
  </si>
  <si>
    <t>新需要獲得に向けたイノベーション創出支援事業</t>
    <phoneticPr fontId="2"/>
  </si>
  <si>
    <t>TOKYO戦略的イノベーション促進事業</t>
    <phoneticPr fontId="2"/>
  </si>
  <si>
    <t>製品改良・規格等適合化支援事業</t>
  </si>
  <si>
    <t>ものづくり企業グループ高度化支援事業</t>
  </si>
  <si>
    <t>先進的防災技術実用化支援事業</t>
  </si>
  <si>
    <t>外国特許出願費用助成事業</t>
  </si>
  <si>
    <t>外国実用新案出願費用助成事業</t>
  </si>
  <si>
    <t>明日にチャレンジ中小企業基盤強化事業</t>
    <phoneticPr fontId="2"/>
  </si>
  <si>
    <t>防災・減災・災害予防に関する技術・製品の開発</t>
    <rPh sb="11" eb="12">
      <t>カン</t>
    </rPh>
    <rPh sb="14" eb="16">
      <t>ギジュツ</t>
    </rPh>
    <rPh sb="17" eb="19">
      <t>セイヒン</t>
    </rPh>
    <rPh sb="20" eb="22">
      <t>カイハツ</t>
    </rPh>
    <phoneticPr fontId="1"/>
  </si>
  <si>
    <t>インフラメンテナンスに関する技術・製品の開発</t>
    <rPh sb="11" eb="12">
      <t>カン</t>
    </rPh>
    <rPh sb="14" eb="16">
      <t>ギジュツ</t>
    </rPh>
    <rPh sb="17" eb="19">
      <t>セイヒン</t>
    </rPh>
    <rPh sb="20" eb="22">
      <t>カイハツ</t>
    </rPh>
    <phoneticPr fontId="1"/>
  </si>
  <si>
    <t>安全・安心の確保に関する技術・製品の開発</t>
    <phoneticPr fontId="1"/>
  </si>
  <si>
    <t>スポーツ振興・障害者スポーツに関する技術・製品の開発</t>
    <rPh sb="15" eb="16">
      <t>カン</t>
    </rPh>
    <rPh sb="18" eb="20">
      <t>ギジュツ</t>
    </rPh>
    <rPh sb="21" eb="23">
      <t>セイヒン</t>
    </rPh>
    <rPh sb="24" eb="26">
      <t>カイハツ</t>
    </rPh>
    <phoneticPr fontId="1"/>
  </si>
  <si>
    <t>子育て・高齢者・障害者等の支援に関する技術・製品の開発</t>
    <rPh sb="16" eb="17">
      <t>カン</t>
    </rPh>
    <rPh sb="19" eb="21">
      <t>ギジュツ</t>
    </rPh>
    <rPh sb="22" eb="24">
      <t>セイヒン</t>
    </rPh>
    <rPh sb="25" eb="27">
      <t>カイハツ</t>
    </rPh>
    <phoneticPr fontId="1"/>
  </si>
  <si>
    <t>医療・健康に関する技術・製品の開発</t>
    <rPh sb="6" eb="7">
      <t>カン</t>
    </rPh>
    <rPh sb="9" eb="11">
      <t>ギジュツ</t>
    </rPh>
    <rPh sb="12" eb="14">
      <t>セイヒン</t>
    </rPh>
    <rPh sb="15" eb="17">
      <t>カイハツ</t>
    </rPh>
    <phoneticPr fontId="1"/>
  </si>
  <si>
    <t>環境・エネルギーに関する技術・製品の開発</t>
    <rPh sb="9" eb="10">
      <t>カン</t>
    </rPh>
    <rPh sb="12" eb="14">
      <t>ギジュツ</t>
    </rPh>
    <rPh sb="15" eb="17">
      <t>セイヒン</t>
    </rPh>
    <rPh sb="18" eb="20">
      <t>カイハツ</t>
    </rPh>
    <phoneticPr fontId="1"/>
  </si>
  <si>
    <t>国際的な観光・金融都市の実現に関する技術・製品の開発</t>
    <rPh sb="15" eb="16">
      <t>カン</t>
    </rPh>
    <rPh sb="18" eb="20">
      <t>ギジュツ</t>
    </rPh>
    <rPh sb="21" eb="23">
      <t>セイヒン</t>
    </rPh>
    <rPh sb="24" eb="26">
      <t>カイハツ</t>
    </rPh>
    <phoneticPr fontId="1"/>
  </si>
  <si>
    <t>交通・物流・サプライチェーンに関する技術・製品の開発</t>
    <rPh sb="15" eb="16">
      <t>カン</t>
    </rPh>
    <rPh sb="18" eb="20">
      <t>ギジュツ</t>
    </rPh>
    <rPh sb="21" eb="23">
      <t>セイヒン</t>
    </rPh>
    <rPh sb="24" eb="26">
      <t>カイハツ</t>
    </rPh>
    <phoneticPr fontId="1"/>
  </si>
  <si>
    <t>令和７年度市場開拓助成事業　jグランツ入力用参考資料</t>
    <rPh sb="0" eb="2">
      <t>レイワ</t>
    </rPh>
    <rPh sb="3" eb="4">
      <t>ネン</t>
    </rPh>
    <rPh sb="4" eb="5">
      <t>ド</t>
    </rPh>
    <rPh sb="5" eb="9">
      <t>シジョウカイタク</t>
    </rPh>
    <rPh sb="9" eb="11">
      <t>ジョセイ</t>
    </rPh>
    <rPh sb="11" eb="13">
      <t>ジギョウ</t>
    </rPh>
    <rPh sb="19" eb="21">
      <t>ニュウリョク</t>
    </rPh>
    <rPh sb="21" eb="22">
      <t>ヨウ</t>
    </rPh>
    <rPh sb="22" eb="24">
      <t>サンコウ</t>
    </rPh>
    <rPh sb="24" eb="26">
      <t>シリョウ</t>
    </rPh>
    <phoneticPr fontId="2"/>
  </si>
  <si>
    <t>(単位：円）</t>
    <rPh sb="1" eb="3">
      <t>タンイ</t>
    </rPh>
    <rPh sb="4" eb="5">
      <t>エン</t>
    </rPh>
    <phoneticPr fontId="2"/>
  </si>
  <si>
    <r>
      <t>　　　　　　　　　　　　　　　　　　　　　　　　経費区分：販売促進費　　　　　　　　　　　　　　　　　　　</t>
    </r>
    <r>
      <rPr>
        <b/>
        <sz val="10"/>
        <color theme="1"/>
        <rFont val="BIZ UDPゴシック"/>
        <family val="3"/>
        <charset val="128"/>
      </rPr>
      <t>　（単位：円）</t>
    </r>
    <rPh sb="24" eb="26">
      <t>ケイヒ</t>
    </rPh>
    <rPh sb="26" eb="28">
      <t>クブン</t>
    </rPh>
    <rPh sb="29" eb="34">
      <t>ハンバイソクシンヒ</t>
    </rPh>
    <rPh sb="55" eb="57">
      <t>タンイ</t>
    </rPh>
    <phoneticPr fontId="2"/>
  </si>
  <si>
    <t>展示会１1</t>
    <phoneticPr fontId="2"/>
  </si>
  <si>
    <t>展示会1２</t>
    <phoneticPr fontId="2"/>
  </si>
  <si>
    <t>展示会1３</t>
    <phoneticPr fontId="2"/>
  </si>
  <si>
    <t>展示会1４</t>
    <phoneticPr fontId="2"/>
  </si>
  <si>
    <t>展示会1５</t>
    <phoneticPr fontId="2"/>
  </si>
  <si>
    <t>展示会1６</t>
    <phoneticPr fontId="2"/>
  </si>
  <si>
    <t>展示会1７</t>
    <phoneticPr fontId="2"/>
  </si>
  <si>
    <t>展示会1８</t>
    <phoneticPr fontId="2"/>
  </si>
  <si>
    <t>展示会1９</t>
    <phoneticPr fontId="2"/>
  </si>
  <si>
    <t>展示会2０</t>
    <phoneticPr fontId="2"/>
  </si>
  <si>
    <t>展示会等参加費 11-20計</t>
    <rPh sb="0" eb="3">
      <t>テンジカイ</t>
    </rPh>
    <rPh sb="3" eb="4">
      <t>トウ</t>
    </rPh>
    <rPh sb="4" eb="6">
      <t>サンカ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</si>
</sst>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76" formatCode="0_);[Red]\(0\)"/>
    <numFmt numFmtId="177" formatCode="[$-F800]dddd\,\ mmmm\ dd\,\ yyyy"/>
    <numFmt numFmtId="178" formatCode="#,##0_ "/>
    <numFmt numFmtId="179" formatCode="[$-411]ggge&quot;年&quot;m&quot;月&quot;d&quot;日&quot;;@"/>
    <numFmt numFmtId="180" formatCode="[$-411]ge\.m\.d;@"/>
    <numFmt numFmtId="181" formatCode="#,##0_);[Red]\(#,##0\)"/>
    <numFmt numFmtId="182" formatCode="#,##0_ ;[Red]\-#,##0\ "/>
    <numFmt numFmtId="183" formatCode="0.0_);[Red]\(0.0\)"/>
  </numFmts>
  <fonts count="7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u/>
      <sz val="11"/>
      <color theme="10"/>
      <name val="游ゴシック"/>
      <family val="2"/>
      <charset val="128"/>
      <scheme val="minor"/>
    </font>
    <font>
      <sz val="9"/>
      <name val="BIZ UDPゴシック"/>
      <family val="3"/>
      <charset val="128"/>
    </font>
    <font>
      <sz val="10.5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8"/>
      <color rgb="FFFF0000"/>
      <name val="BIZ UDPゴシック"/>
      <family val="3"/>
      <charset val="128"/>
    </font>
    <font>
      <sz val="10.5"/>
      <color rgb="FFFF0000"/>
      <name val="BIZ UDPゴシック"/>
      <family val="3"/>
      <charset val="128"/>
    </font>
    <font>
      <sz val="10.5"/>
      <color rgb="FF262626"/>
      <name val="BIZ UDPゴシック"/>
      <family val="3"/>
      <charset val="128"/>
    </font>
    <font>
      <b/>
      <sz val="10.5"/>
      <color rgb="FFFF0000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b/>
      <sz val="8"/>
      <name val="BIZ UDPゴシック"/>
      <family val="3"/>
      <charset val="128"/>
    </font>
    <font>
      <sz val="8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b/>
      <sz val="6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10"/>
      <name val="BIZ UDPゴシック"/>
      <family val="3"/>
      <charset val="128"/>
    </font>
    <font>
      <b/>
      <sz val="11"/>
      <color theme="0" tint="-0.34998626667073579"/>
      <name val="BIZ UDPゴシック"/>
      <family val="3"/>
      <charset val="128"/>
    </font>
    <font>
      <sz val="6"/>
      <color theme="0" tint="-0.34998626667073579"/>
      <name val="BIZ UDPゴシック"/>
      <family val="3"/>
      <charset val="128"/>
    </font>
    <font>
      <sz val="11"/>
      <color theme="0" tint="-0.34998626667073579"/>
      <name val="BIZ UDPゴシック"/>
      <family val="3"/>
      <charset val="128"/>
    </font>
    <font>
      <sz val="6"/>
      <name val="BIZ UDPゴシック"/>
      <family val="3"/>
      <charset val="128"/>
    </font>
    <font>
      <strike/>
      <sz val="8"/>
      <color rgb="FFFF0000"/>
      <name val="BIZ UDPゴシック"/>
      <family val="3"/>
      <charset val="128"/>
    </font>
    <font>
      <b/>
      <sz val="9"/>
      <name val="BIZ UDPゴシック"/>
      <family val="3"/>
      <charset val="128"/>
    </font>
    <font>
      <sz val="9"/>
      <color theme="8"/>
      <name val="BIZ UDPゴシック"/>
      <family val="3"/>
      <charset val="128"/>
    </font>
    <font>
      <b/>
      <sz val="5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sz val="12"/>
      <color rgb="FF262626"/>
      <name val="BIZ UDPゴシック"/>
      <family val="3"/>
      <charset val="128"/>
    </font>
    <font>
      <sz val="9"/>
      <color rgb="FF0070C0"/>
      <name val="BIZ UDPゴシック"/>
      <family val="3"/>
      <charset val="128"/>
    </font>
    <font>
      <sz val="6"/>
      <color theme="0" tint="-0.34998626667073579"/>
      <name val="游ゴシック"/>
      <family val="3"/>
      <charset val="128"/>
    </font>
    <font>
      <sz val="11"/>
      <color theme="0" tint="-0.34998626667073579"/>
      <name val="游ゴシック"/>
      <family val="3"/>
      <charset val="128"/>
    </font>
    <font>
      <b/>
      <sz val="9"/>
      <color rgb="FF0070C0"/>
      <name val="BIZ UDPゴシック"/>
      <family val="3"/>
      <charset val="128"/>
    </font>
    <font>
      <u/>
      <sz val="8"/>
      <color theme="10"/>
      <name val="游ゴシック"/>
      <family val="2"/>
      <charset val="128"/>
      <scheme val="minor"/>
    </font>
    <font>
      <b/>
      <sz val="8"/>
      <color theme="1"/>
      <name val="BIZ UDPゴシック"/>
      <family val="3"/>
      <charset val="128"/>
    </font>
    <font>
      <b/>
      <sz val="10"/>
      <color theme="8"/>
      <name val="BIZ UDPゴシック"/>
      <family val="3"/>
      <charset val="128"/>
    </font>
    <font>
      <sz val="11"/>
      <color rgb="FF262626"/>
      <name val="BIZ UDPゴシック"/>
      <family val="3"/>
      <charset val="128"/>
    </font>
    <font>
      <b/>
      <sz val="11"/>
      <color rgb="FF0000FF"/>
      <name val="BIZ UDPゴシック"/>
      <family val="3"/>
      <charset val="128"/>
    </font>
    <font>
      <b/>
      <sz val="13"/>
      <name val="BIZ UDPゴシック"/>
      <family val="3"/>
      <charset val="128"/>
    </font>
    <font>
      <sz val="13"/>
      <color theme="1"/>
      <name val="BIZ UDPゴシック"/>
      <family val="3"/>
      <charset val="128"/>
    </font>
    <font>
      <b/>
      <sz val="7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sz val="18"/>
      <name val="BIZ UDPゴシック"/>
      <family val="3"/>
      <charset val="128"/>
    </font>
    <font>
      <sz val="7"/>
      <color theme="1"/>
      <name val="BIZ UDPゴシック"/>
      <family val="3"/>
      <charset val="128"/>
    </font>
    <font>
      <sz val="10.5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b/>
      <sz val="12"/>
      <color theme="1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sz val="10.5"/>
      <name val="游明朝"/>
      <family val="1"/>
      <charset val="128"/>
    </font>
    <font>
      <b/>
      <sz val="10.5"/>
      <color rgb="FF0070C0"/>
      <name val="游明朝"/>
      <family val="1"/>
      <charset val="128"/>
    </font>
    <font>
      <b/>
      <sz val="10.5"/>
      <color rgb="FFFF0000"/>
      <name val="游明朝"/>
      <family val="1"/>
      <charset val="128"/>
    </font>
    <font>
      <b/>
      <sz val="11"/>
      <color theme="1"/>
      <name val="游ゴシック"/>
      <family val="3"/>
      <charset val="128"/>
    </font>
    <font>
      <sz val="10.5"/>
      <color rgb="FF0070C0"/>
      <name val="游明朝"/>
      <family val="1"/>
      <charset val="128"/>
    </font>
    <font>
      <b/>
      <sz val="11"/>
      <color theme="1"/>
      <name val="游明朝"/>
      <family val="1"/>
      <charset val="128"/>
    </font>
    <font>
      <b/>
      <sz val="6"/>
      <color theme="0"/>
      <name val="游ゴシック"/>
      <family val="3"/>
      <charset val="128"/>
      <scheme val="minor"/>
    </font>
    <font>
      <sz val="11"/>
      <color theme="0" tint="-0.34998626667073579"/>
      <name val="游明朝"/>
      <family val="1"/>
      <charset val="128"/>
    </font>
    <font>
      <sz val="11"/>
      <color rgb="FFFF0000"/>
      <name val="游明朝"/>
      <family val="1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E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6" fillId="0" borderId="0"/>
    <xf numFmtId="9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511">
    <xf numFmtId="0" fontId="0" fillId="0" borderId="0" xfId="0">
      <alignment vertical="center"/>
    </xf>
    <xf numFmtId="0" fontId="8" fillId="2" borderId="2" xfId="0" applyFont="1" applyFill="1" applyBorder="1" applyAlignment="1" applyProtection="1">
      <alignment horizontal="right" vertical="center"/>
    </xf>
    <xf numFmtId="0" fontId="8" fillId="2" borderId="2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10" fillId="0" borderId="0" xfId="0" applyFont="1" applyProtection="1">
      <alignment vertical="center"/>
    </xf>
    <xf numFmtId="0" fontId="10" fillId="0" borderId="0" xfId="0" applyFont="1" applyBorder="1" applyAlignment="1" applyProtection="1">
      <alignment horizontal="right" vertical="center"/>
    </xf>
    <xf numFmtId="0" fontId="12" fillId="0" borderId="0" xfId="0" applyFont="1" applyProtection="1">
      <alignment vertical="center"/>
    </xf>
    <xf numFmtId="0" fontId="13" fillId="0" borderId="0" xfId="0" applyFont="1" applyProtection="1">
      <alignment vertical="center"/>
    </xf>
    <xf numFmtId="0" fontId="14" fillId="0" borderId="0" xfId="0" applyFont="1" applyProtection="1">
      <alignment vertical="center"/>
    </xf>
    <xf numFmtId="0" fontId="10" fillId="0" borderId="38" xfId="0" applyFont="1" applyFill="1" applyBorder="1" applyAlignment="1" applyProtection="1">
      <alignment vertical="center" shrinkToFit="1"/>
    </xf>
    <xf numFmtId="0" fontId="10" fillId="6" borderId="0" xfId="0" applyFont="1" applyFill="1" applyBorder="1" applyAlignment="1" applyProtection="1">
      <alignment vertical="center"/>
    </xf>
    <xf numFmtId="58" fontId="11" fillId="0" borderId="33" xfId="0" quotePrefix="1" applyNumberFormat="1" applyFont="1" applyFill="1" applyBorder="1" applyAlignment="1" applyProtection="1">
      <alignment vertical="center"/>
      <protection locked="0"/>
    </xf>
    <xf numFmtId="58" fontId="16" fillId="0" borderId="33" xfId="0" quotePrefix="1" applyNumberFormat="1" applyFont="1" applyFill="1" applyBorder="1" applyAlignment="1" applyProtection="1">
      <alignment vertical="center"/>
      <protection locked="0"/>
    </xf>
    <xf numFmtId="58" fontId="17" fillId="0" borderId="33" xfId="0" quotePrefix="1" applyNumberFormat="1" applyFont="1" applyFill="1" applyBorder="1" applyAlignment="1" applyProtection="1">
      <alignment vertical="center"/>
      <protection locked="0"/>
    </xf>
    <xf numFmtId="0" fontId="18" fillId="0" borderId="33" xfId="0" applyFont="1" applyFill="1" applyBorder="1" applyAlignment="1" applyProtection="1">
      <alignment vertical="center"/>
      <protection locked="0"/>
    </xf>
    <xf numFmtId="0" fontId="8" fillId="5" borderId="2" xfId="0" applyFont="1" applyFill="1" applyBorder="1" applyAlignment="1" applyProtection="1">
      <alignment vertical="center" shrinkToFit="1"/>
      <protection locked="0"/>
    </xf>
    <xf numFmtId="49" fontId="19" fillId="0" borderId="0" xfId="3" applyNumberFormat="1" applyFont="1" applyAlignment="1" applyProtection="1"/>
    <xf numFmtId="0" fontId="13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right" vertical="center"/>
    </xf>
    <xf numFmtId="0" fontId="10" fillId="0" borderId="0" xfId="0" applyFont="1" applyFill="1" applyProtection="1">
      <alignment vertical="center"/>
    </xf>
    <xf numFmtId="0" fontId="22" fillId="0" borderId="0" xfId="0" applyFont="1" applyProtection="1">
      <alignment vertical="center"/>
    </xf>
    <xf numFmtId="0" fontId="26" fillId="0" borderId="0" xfId="0" applyFont="1" applyProtection="1">
      <alignment vertical="center"/>
    </xf>
    <xf numFmtId="0" fontId="13" fillId="0" borderId="0" xfId="0" applyFont="1" applyBorder="1" applyProtection="1">
      <alignment vertical="center"/>
    </xf>
    <xf numFmtId="0" fontId="10" fillId="0" borderId="0" xfId="0" applyFont="1" applyBorder="1" applyProtection="1">
      <alignment vertical="center"/>
    </xf>
    <xf numFmtId="0" fontId="12" fillId="0" borderId="0" xfId="0" applyFont="1" applyFill="1" applyBorder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26" fillId="0" borderId="0" xfId="0" applyFont="1" applyBorder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9" borderId="48" xfId="0" applyFont="1" applyFill="1" applyBorder="1" applyAlignment="1" applyProtection="1">
      <alignment vertical="center"/>
    </xf>
    <xf numFmtId="0" fontId="13" fillId="2" borderId="25" xfId="0" applyFont="1" applyFill="1" applyBorder="1" applyAlignment="1" applyProtection="1">
      <alignment vertical="center" wrapText="1" shrinkToFit="1"/>
    </xf>
    <xf numFmtId="0" fontId="13" fillId="9" borderId="48" xfId="0" applyFont="1" applyFill="1" applyBorder="1" applyProtection="1">
      <alignment vertical="center"/>
    </xf>
    <xf numFmtId="177" fontId="8" fillId="7" borderId="2" xfId="0" applyNumberFormat="1" applyFont="1" applyFill="1" applyBorder="1" applyAlignment="1" applyProtection="1">
      <alignment horizontal="center" vertical="center" shrinkToFit="1"/>
      <protection locked="0"/>
    </xf>
    <xf numFmtId="0" fontId="12" fillId="7" borderId="21" xfId="0" applyFont="1" applyFill="1" applyBorder="1" applyProtection="1">
      <alignment vertical="center"/>
    </xf>
    <xf numFmtId="0" fontId="12" fillId="2" borderId="25" xfId="0" applyFont="1" applyFill="1" applyBorder="1" applyAlignment="1" applyProtection="1">
      <alignment vertical="center" wrapText="1" shrinkToFit="1"/>
    </xf>
    <xf numFmtId="0" fontId="12" fillId="7" borderId="21" xfId="0" applyFont="1" applyFill="1" applyBorder="1" applyAlignment="1" applyProtection="1">
      <alignment vertical="center"/>
    </xf>
    <xf numFmtId="0" fontId="12" fillId="7" borderId="25" xfId="0" applyFont="1" applyFill="1" applyBorder="1" applyAlignment="1" applyProtection="1">
      <alignment vertical="center"/>
    </xf>
    <xf numFmtId="0" fontId="10" fillId="0" borderId="0" xfId="0" applyFont="1" applyAlignment="1" applyProtection="1">
      <alignment vertical="center" wrapText="1"/>
    </xf>
    <xf numFmtId="0" fontId="31" fillId="0" borderId="0" xfId="0" applyFont="1" applyFill="1" applyBorder="1" applyAlignment="1" applyProtection="1">
      <alignment vertical="center" wrapText="1"/>
    </xf>
    <xf numFmtId="0" fontId="32" fillId="0" borderId="0" xfId="0" applyFont="1" applyProtection="1">
      <alignment vertical="center"/>
    </xf>
    <xf numFmtId="0" fontId="33" fillId="0" borderId="0" xfId="0" applyFo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horizontal="justify" vertical="center"/>
    </xf>
    <xf numFmtId="0" fontId="34" fillId="2" borderId="2" xfId="0" applyFont="1" applyFill="1" applyBorder="1" applyAlignment="1" applyProtection="1">
      <alignment horizontal="center" vertical="center" wrapText="1"/>
    </xf>
    <xf numFmtId="0" fontId="24" fillId="2" borderId="2" xfId="0" applyFont="1" applyFill="1" applyBorder="1" applyAlignment="1" applyProtection="1">
      <alignment horizontal="center" vertical="center" wrapText="1"/>
    </xf>
    <xf numFmtId="0" fontId="24" fillId="2" borderId="2" xfId="0" applyNumberFormat="1" applyFont="1" applyFill="1" applyBorder="1" applyAlignment="1" applyProtection="1">
      <alignment horizontal="center" vertical="center" textRotation="255"/>
    </xf>
    <xf numFmtId="0" fontId="34" fillId="6" borderId="44" xfId="0" applyFont="1" applyFill="1" applyBorder="1" applyAlignment="1" applyProtection="1">
      <alignment horizontal="center" vertical="center" wrapText="1"/>
    </xf>
    <xf numFmtId="0" fontId="24" fillId="6" borderId="38" xfId="0" applyFont="1" applyFill="1" applyBorder="1" applyAlignment="1" applyProtection="1">
      <alignment horizontal="center" vertical="center" wrapText="1"/>
    </xf>
    <xf numFmtId="0" fontId="24" fillId="6" borderId="38" xfId="0" applyFont="1" applyFill="1" applyBorder="1" applyAlignment="1" applyProtection="1">
      <alignment horizontal="center" vertical="center" textRotation="255" wrapText="1"/>
    </xf>
    <xf numFmtId="0" fontId="34" fillId="0" borderId="44" xfId="0" applyFont="1" applyFill="1" applyBorder="1" applyAlignment="1" applyProtection="1">
      <alignment horizontal="center" vertical="center" wrapText="1"/>
    </xf>
    <xf numFmtId="0" fontId="24" fillId="0" borderId="38" xfId="0" applyFont="1" applyFill="1" applyBorder="1" applyAlignment="1" applyProtection="1">
      <alignment horizontal="center" vertical="center" wrapText="1"/>
    </xf>
    <xf numFmtId="0" fontId="24" fillId="0" borderId="38" xfId="0" applyFont="1" applyFill="1" applyBorder="1" applyAlignment="1" applyProtection="1">
      <alignment horizontal="center" vertical="center" textRotation="255" wrapText="1"/>
    </xf>
    <xf numFmtId="0" fontId="33" fillId="0" borderId="0" xfId="0" applyFont="1" applyFill="1" applyBorder="1" applyProtection="1">
      <alignment vertical="center"/>
    </xf>
    <xf numFmtId="0" fontId="34" fillId="6" borderId="0" xfId="0" applyFont="1" applyFill="1" applyBorder="1" applyAlignment="1" applyProtection="1">
      <alignment horizontal="center" vertical="center" wrapText="1"/>
    </xf>
    <xf numFmtId="0" fontId="24" fillId="6" borderId="0" xfId="0" applyFont="1" applyFill="1" applyBorder="1" applyAlignment="1" applyProtection="1">
      <alignment horizontal="center" vertical="center" wrapText="1"/>
    </xf>
    <xf numFmtId="0" fontId="24" fillId="6" borderId="0" xfId="0" applyFont="1" applyFill="1" applyBorder="1" applyAlignment="1" applyProtection="1">
      <alignment horizontal="center" vertical="center" textRotation="255" wrapText="1"/>
    </xf>
    <xf numFmtId="0" fontId="11" fillId="6" borderId="47" xfId="0" applyFont="1" applyFill="1" applyBorder="1" applyAlignment="1" applyProtection="1">
      <alignment horizontal="center" vertical="center" wrapText="1"/>
    </xf>
    <xf numFmtId="0" fontId="11" fillId="6" borderId="14" xfId="0" applyFont="1" applyFill="1" applyBorder="1" applyAlignment="1" applyProtection="1">
      <alignment horizontal="center" vertical="center" wrapText="1"/>
    </xf>
    <xf numFmtId="0" fontId="34" fillId="3" borderId="24" xfId="0" applyFont="1" applyFill="1" applyBorder="1" applyAlignment="1" applyProtection="1">
      <alignment horizontal="center" vertical="center" wrapText="1"/>
    </xf>
    <xf numFmtId="0" fontId="24" fillId="3" borderId="24" xfId="0" applyFont="1" applyFill="1" applyBorder="1" applyAlignment="1" applyProtection="1">
      <alignment horizontal="center" vertical="center" wrapText="1"/>
    </xf>
    <xf numFmtId="0" fontId="24" fillId="3" borderId="24" xfId="0" applyFont="1" applyFill="1" applyBorder="1" applyAlignment="1" applyProtection="1">
      <alignment horizontal="center" vertical="center" textRotation="255" wrapText="1"/>
    </xf>
    <xf numFmtId="0" fontId="24" fillId="3" borderId="46" xfId="0" applyFont="1" applyFill="1" applyBorder="1" applyAlignment="1" applyProtection="1">
      <alignment horizontal="center" vertical="center" wrapText="1"/>
    </xf>
    <xf numFmtId="14" fontId="32" fillId="0" borderId="0" xfId="0" applyNumberFormat="1" applyFont="1" applyProtection="1">
      <alignment vertical="center"/>
    </xf>
    <xf numFmtId="0" fontId="34" fillId="3" borderId="0" xfId="0" applyFont="1" applyFill="1" applyBorder="1" applyAlignment="1" applyProtection="1">
      <alignment horizontal="center" vertical="center" wrapText="1"/>
    </xf>
    <xf numFmtId="0" fontId="24" fillId="3" borderId="0" xfId="0" applyFont="1" applyFill="1" applyBorder="1" applyAlignment="1" applyProtection="1">
      <alignment horizontal="center" vertical="center" wrapText="1"/>
    </xf>
    <xf numFmtId="0" fontId="24" fillId="3" borderId="0" xfId="0" applyFont="1" applyFill="1" applyBorder="1" applyAlignment="1" applyProtection="1">
      <alignment horizontal="center" vertical="center" textRotation="255" wrapText="1"/>
    </xf>
    <xf numFmtId="0" fontId="24" fillId="3" borderId="44" xfId="0" applyFont="1" applyFill="1" applyBorder="1" applyAlignment="1" applyProtection="1">
      <alignment horizontal="center" vertical="center" wrapText="1"/>
    </xf>
    <xf numFmtId="0" fontId="34" fillId="3" borderId="33" xfId="0" applyFont="1" applyFill="1" applyBorder="1" applyAlignment="1" applyProtection="1">
      <alignment horizontal="center" vertical="center" wrapText="1"/>
    </xf>
    <xf numFmtId="0" fontId="24" fillId="3" borderId="33" xfId="0" applyFont="1" applyFill="1" applyBorder="1" applyAlignment="1" applyProtection="1">
      <alignment horizontal="center" vertical="center" wrapText="1"/>
    </xf>
    <xf numFmtId="0" fontId="24" fillId="3" borderId="33" xfId="0" applyFont="1" applyFill="1" applyBorder="1" applyAlignment="1" applyProtection="1">
      <alignment horizontal="center" vertical="center" textRotation="255" wrapText="1"/>
    </xf>
    <xf numFmtId="0" fontId="24" fillId="3" borderId="14" xfId="0" applyFont="1" applyFill="1" applyBorder="1" applyAlignment="1" applyProtection="1">
      <alignment horizontal="center" vertical="center" wrapText="1"/>
    </xf>
    <xf numFmtId="0" fontId="11" fillId="6" borderId="38" xfId="0" applyFont="1" applyFill="1" applyBorder="1" applyAlignment="1" applyProtection="1">
      <alignment horizontal="center" vertical="center" wrapText="1"/>
    </xf>
    <xf numFmtId="0" fontId="28" fillId="6" borderId="38" xfId="0" applyFont="1" applyFill="1" applyBorder="1" applyAlignment="1" applyProtection="1">
      <alignment horizontal="center" vertical="center" wrapText="1"/>
    </xf>
    <xf numFmtId="0" fontId="11" fillId="0" borderId="38" xfId="0" applyFont="1" applyFill="1" applyBorder="1" applyAlignment="1" applyProtection="1">
      <alignment horizontal="center" vertical="center" wrapText="1"/>
    </xf>
    <xf numFmtId="0" fontId="34" fillId="6" borderId="38" xfId="0" applyFont="1" applyFill="1" applyBorder="1" applyAlignment="1" applyProtection="1">
      <alignment horizontal="center" vertical="center" wrapText="1"/>
    </xf>
    <xf numFmtId="0" fontId="34" fillId="9" borderId="24" xfId="0" applyFont="1" applyFill="1" applyBorder="1" applyAlignment="1" applyProtection="1">
      <alignment horizontal="center" vertical="center" wrapText="1"/>
    </xf>
    <xf numFmtId="0" fontId="24" fillId="9" borderId="24" xfId="0" applyFont="1" applyFill="1" applyBorder="1" applyAlignment="1" applyProtection="1">
      <alignment horizontal="center" vertical="center" wrapText="1"/>
    </xf>
    <xf numFmtId="0" fontId="24" fillId="9" borderId="24" xfId="0" applyFont="1" applyFill="1" applyBorder="1" applyAlignment="1" applyProtection="1">
      <alignment horizontal="center" vertical="center" textRotation="255" wrapText="1"/>
    </xf>
    <xf numFmtId="0" fontId="24" fillId="9" borderId="46" xfId="0" applyFont="1" applyFill="1" applyBorder="1" applyAlignment="1" applyProtection="1">
      <alignment horizontal="center" vertical="center" wrapText="1"/>
    </xf>
    <xf numFmtId="0" fontId="34" fillId="9" borderId="0" xfId="0" applyFont="1" applyFill="1" applyBorder="1" applyAlignment="1" applyProtection="1">
      <alignment horizontal="center" vertical="center" wrapText="1"/>
    </xf>
    <xf numFmtId="0" fontId="24" fillId="9" borderId="0" xfId="0" applyFont="1" applyFill="1" applyBorder="1" applyAlignment="1" applyProtection="1">
      <alignment horizontal="center" vertical="center" wrapText="1"/>
    </xf>
    <xf numFmtId="0" fontId="24" fillId="9" borderId="0" xfId="0" applyFont="1" applyFill="1" applyBorder="1" applyAlignment="1" applyProtection="1">
      <alignment horizontal="center" vertical="center" textRotation="255" wrapText="1"/>
    </xf>
    <xf numFmtId="0" fontId="24" fillId="9" borderId="44" xfId="0" applyFont="1" applyFill="1" applyBorder="1" applyAlignment="1" applyProtection="1">
      <alignment horizontal="center" vertical="center" wrapText="1"/>
    </xf>
    <xf numFmtId="0" fontId="8" fillId="9" borderId="38" xfId="0" applyFont="1" applyFill="1" applyBorder="1" applyAlignment="1" applyProtection="1">
      <alignment horizontal="left" vertical="center" wrapText="1"/>
    </xf>
    <xf numFmtId="0" fontId="34" fillId="7" borderId="24" xfId="0" applyFont="1" applyFill="1" applyBorder="1" applyAlignment="1" applyProtection="1">
      <alignment horizontal="center" vertical="center" wrapText="1"/>
    </xf>
    <xf numFmtId="0" fontId="24" fillId="7" borderId="24" xfId="0" applyFont="1" applyFill="1" applyBorder="1" applyAlignment="1" applyProtection="1">
      <alignment horizontal="center" vertical="center" wrapText="1"/>
    </xf>
    <xf numFmtId="0" fontId="24" fillId="7" borderId="24" xfId="0" applyFont="1" applyFill="1" applyBorder="1" applyAlignment="1" applyProtection="1">
      <alignment horizontal="center" vertical="center" textRotation="255" wrapText="1"/>
    </xf>
    <xf numFmtId="0" fontId="24" fillId="7" borderId="46" xfId="0" applyFont="1" applyFill="1" applyBorder="1" applyAlignment="1" applyProtection="1">
      <alignment horizontal="center" vertical="center" wrapText="1"/>
    </xf>
    <xf numFmtId="0" fontId="34" fillId="7" borderId="0" xfId="0" applyFont="1" applyFill="1" applyBorder="1" applyAlignment="1" applyProtection="1">
      <alignment horizontal="center" vertical="center" wrapText="1"/>
    </xf>
    <xf numFmtId="0" fontId="24" fillId="7" borderId="0" xfId="0" applyFont="1" applyFill="1" applyBorder="1" applyAlignment="1" applyProtection="1">
      <alignment horizontal="center" vertical="center" wrapText="1"/>
    </xf>
    <xf numFmtId="0" fontId="24" fillId="7" borderId="0" xfId="0" applyFont="1" applyFill="1" applyBorder="1" applyAlignment="1" applyProtection="1">
      <alignment horizontal="center" vertical="center" textRotation="255" wrapText="1"/>
    </xf>
    <xf numFmtId="0" fontId="24" fillId="7" borderId="44" xfId="0" applyFont="1" applyFill="1" applyBorder="1" applyAlignment="1" applyProtection="1">
      <alignment horizontal="center" vertical="center" wrapText="1"/>
    </xf>
    <xf numFmtId="0" fontId="34" fillId="7" borderId="33" xfId="0" applyFont="1" applyFill="1" applyBorder="1" applyAlignment="1" applyProtection="1">
      <alignment horizontal="center" vertical="center" wrapText="1"/>
    </xf>
    <xf numFmtId="0" fontId="24" fillId="7" borderId="33" xfId="0" applyFont="1" applyFill="1" applyBorder="1" applyAlignment="1" applyProtection="1">
      <alignment horizontal="center" vertical="center" wrapText="1"/>
    </xf>
    <xf numFmtId="0" fontId="24" fillId="7" borderId="33" xfId="0" applyFont="1" applyFill="1" applyBorder="1" applyAlignment="1" applyProtection="1">
      <alignment horizontal="center" vertical="center" textRotation="255" wrapText="1"/>
    </xf>
    <xf numFmtId="0" fontId="24" fillId="7" borderId="14" xfId="0" applyFont="1" applyFill="1" applyBorder="1" applyAlignment="1" applyProtection="1">
      <alignment horizontal="center" vertical="center" wrapText="1"/>
    </xf>
    <xf numFmtId="0" fontId="11" fillId="6" borderId="6" xfId="0" applyFont="1" applyFill="1" applyBorder="1" applyAlignment="1" applyProtection="1">
      <alignment horizontal="center" vertical="center" wrapText="1"/>
    </xf>
    <xf numFmtId="0" fontId="11" fillId="6" borderId="7" xfId="0" applyFont="1" applyFill="1" applyBorder="1" applyAlignment="1" applyProtection="1">
      <alignment horizontal="center" vertical="center" wrapText="1"/>
    </xf>
    <xf numFmtId="0" fontId="39" fillId="0" borderId="0" xfId="0" applyFont="1" applyProtection="1">
      <alignment vertical="center"/>
    </xf>
    <xf numFmtId="0" fontId="34" fillId="0" borderId="0" xfId="0" applyFont="1" applyProtection="1">
      <alignment vertical="center"/>
    </xf>
    <xf numFmtId="0" fontId="40" fillId="0" borderId="0" xfId="0" applyFont="1" applyAlignment="1" applyProtection="1">
      <alignment vertical="center"/>
    </xf>
    <xf numFmtId="0" fontId="41" fillId="0" borderId="0" xfId="0" applyFont="1" applyProtection="1">
      <alignment vertical="center"/>
    </xf>
    <xf numFmtId="0" fontId="42" fillId="0" borderId="0" xfId="2" applyFont="1" applyAlignment="1" applyProtection="1">
      <alignment vertical="center"/>
    </xf>
    <xf numFmtId="0" fontId="21" fillId="0" borderId="0" xfId="2" applyFont="1" applyAlignment="1" applyProtection="1">
      <alignment vertical="center"/>
    </xf>
    <xf numFmtId="0" fontId="40" fillId="0" borderId="0" xfId="2" applyFont="1" applyAlignment="1" applyProtection="1">
      <alignment vertical="center"/>
    </xf>
    <xf numFmtId="0" fontId="40" fillId="0" borderId="0" xfId="0" applyFont="1" applyAlignment="1" applyProtection="1">
      <alignment horizontal="right" vertical="center"/>
    </xf>
    <xf numFmtId="0" fontId="10" fillId="0" borderId="0" xfId="2" applyFont="1" applyBorder="1" applyAlignment="1" applyProtection="1">
      <alignment vertical="center"/>
    </xf>
    <xf numFmtId="0" fontId="25" fillId="0" borderId="0" xfId="0" applyFont="1" applyAlignment="1" applyProtection="1">
      <alignment horizontal="right"/>
    </xf>
    <xf numFmtId="0" fontId="15" fillId="0" borderId="0" xfId="0" applyFont="1" applyAlignment="1" applyProtection="1">
      <alignment horizontal="right" vertical="center"/>
    </xf>
    <xf numFmtId="0" fontId="13" fillId="0" borderId="0" xfId="0" applyFont="1" applyAlignment="1" applyProtection="1">
      <alignment horizontal="right"/>
    </xf>
    <xf numFmtId="0" fontId="13" fillId="7" borderId="7" xfId="0" applyFont="1" applyFill="1" applyBorder="1" applyAlignment="1" applyProtection="1">
      <alignment horizontal="center" vertical="center"/>
    </xf>
    <xf numFmtId="0" fontId="44" fillId="7" borderId="5" xfId="0" applyFont="1" applyFill="1" applyBorder="1" applyAlignment="1" applyProtection="1">
      <alignment horizontal="center" vertical="center"/>
    </xf>
    <xf numFmtId="0" fontId="13" fillId="7" borderId="47" xfId="0" applyFont="1" applyFill="1" applyBorder="1" applyAlignment="1" applyProtection="1">
      <alignment horizontal="center" vertical="center"/>
    </xf>
    <xf numFmtId="0" fontId="25" fillId="0" borderId="0" xfId="0" applyFont="1" applyAlignment="1" applyProtection="1">
      <alignment horizontal="right" vertical="center"/>
    </xf>
    <xf numFmtId="0" fontId="25" fillId="0" borderId="0" xfId="0" applyFont="1" applyProtection="1">
      <alignment vertical="center"/>
    </xf>
    <xf numFmtId="49" fontId="19" fillId="0" borderId="0" xfId="3" applyNumberFormat="1" applyFont="1" applyAlignment="1" applyProtection="1">
      <alignment vertical="center"/>
      <protection hidden="1"/>
    </xf>
    <xf numFmtId="0" fontId="13" fillId="0" borderId="0" xfId="0" applyFont="1" applyProtection="1">
      <alignment vertical="center"/>
      <protection hidden="1"/>
    </xf>
    <xf numFmtId="0" fontId="13" fillId="0" borderId="0" xfId="0" applyFont="1" applyFill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49" fontId="46" fillId="0" borderId="0" xfId="3" applyNumberFormat="1" applyFont="1" applyAlignment="1" applyProtection="1">
      <alignment vertical="center"/>
      <protection hidden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7" fillId="0" borderId="0" xfId="0" applyFont="1" applyBorder="1" applyAlignment="1" applyProtection="1">
      <protection hidden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182" fontId="47" fillId="6" borderId="35" xfId="1" applyNumberFormat="1" applyFont="1" applyFill="1" applyBorder="1" applyAlignment="1" applyProtection="1">
      <alignment horizontal="right" vertical="center" shrinkToFit="1"/>
      <protection hidden="1"/>
    </xf>
    <xf numFmtId="182" fontId="47" fillId="6" borderId="36" xfId="1" applyNumberFormat="1" applyFont="1" applyFill="1" applyBorder="1" applyAlignment="1" applyProtection="1">
      <alignment horizontal="right" vertical="center" shrinkToFit="1"/>
      <protection hidden="1"/>
    </xf>
    <xf numFmtId="0" fontId="13" fillId="0" borderId="0" xfId="0" applyFont="1" applyFill="1" applyBorder="1" applyProtection="1">
      <alignment vertical="center"/>
    </xf>
    <xf numFmtId="14" fontId="39" fillId="0" borderId="0" xfId="0" applyNumberFormat="1" applyFont="1" applyProtection="1">
      <alignment vertical="center"/>
    </xf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Protection="1">
      <alignment vertical="center"/>
      <protection locked="0"/>
    </xf>
    <xf numFmtId="14" fontId="48" fillId="0" borderId="0" xfId="0" applyNumberFormat="1" applyFont="1" applyProtection="1">
      <alignment vertical="center"/>
    </xf>
    <xf numFmtId="0" fontId="49" fillId="0" borderId="0" xfId="0" applyFont="1" applyProtection="1">
      <alignment vertical="center"/>
    </xf>
    <xf numFmtId="182" fontId="47" fillId="0" borderId="3" xfId="1" applyNumberFormat="1" applyFont="1" applyFill="1" applyBorder="1" applyAlignment="1" applyProtection="1">
      <alignment horizontal="right" vertical="center"/>
      <protection hidden="1"/>
    </xf>
    <xf numFmtId="182" fontId="47" fillId="0" borderId="2" xfId="1" applyNumberFormat="1" applyFont="1" applyFill="1" applyBorder="1" applyAlignment="1" applyProtection="1">
      <alignment horizontal="right" vertical="center"/>
      <protection hidden="1"/>
    </xf>
    <xf numFmtId="182" fontId="47" fillId="0" borderId="27" xfId="1" applyNumberFormat="1" applyFont="1" applyFill="1" applyBorder="1" applyAlignment="1" applyProtection="1">
      <alignment horizontal="right" vertical="center"/>
      <protection hidden="1"/>
    </xf>
    <xf numFmtId="182" fontId="47" fillId="0" borderId="5" xfId="1" applyNumberFormat="1" applyFont="1" applyFill="1" applyBorder="1" applyAlignment="1" applyProtection="1">
      <alignment horizontal="right" vertical="center"/>
      <protection hidden="1"/>
    </xf>
    <xf numFmtId="0" fontId="0" fillId="0" borderId="0" xfId="0" applyProtection="1">
      <alignment vertical="center"/>
      <protection locked="0"/>
    </xf>
    <xf numFmtId="0" fontId="8" fillId="8" borderId="2" xfId="0" applyFont="1" applyFill="1" applyBorder="1" applyAlignment="1" applyProtection="1">
      <alignment horizontal="center" vertical="center"/>
    </xf>
    <xf numFmtId="0" fontId="8" fillId="8" borderId="2" xfId="0" applyFont="1" applyFill="1" applyBorder="1" applyAlignment="1" applyProtection="1">
      <alignment horizontal="center" vertical="center" wrapText="1"/>
    </xf>
    <xf numFmtId="0" fontId="8" fillId="5" borderId="2" xfId="0" applyFont="1" applyFill="1" applyBorder="1" applyAlignment="1" applyProtection="1">
      <alignment horizontal="center" vertical="center"/>
      <protection locked="0"/>
    </xf>
    <xf numFmtId="180" fontId="24" fillId="5" borderId="5" xfId="0" applyNumberFormat="1" applyFont="1" applyFill="1" applyBorder="1" applyAlignment="1" applyProtection="1">
      <alignment horizontal="center" vertical="center" shrinkToFit="1"/>
      <protection locked="0" hidden="1"/>
    </xf>
    <xf numFmtId="183" fontId="24" fillId="5" borderId="29" xfId="0" applyNumberFormat="1" applyFont="1" applyFill="1" applyBorder="1" applyAlignment="1" applyProtection="1">
      <alignment horizontal="center" vertical="center" shrinkToFit="1"/>
      <protection locked="0" hidden="1"/>
    </xf>
    <xf numFmtId="180" fontId="24" fillId="5" borderId="2" xfId="0" applyNumberFormat="1" applyFont="1" applyFill="1" applyBorder="1" applyAlignment="1" applyProtection="1">
      <alignment horizontal="center" vertical="center" shrinkToFit="1"/>
      <protection locked="0" hidden="1"/>
    </xf>
    <xf numFmtId="0" fontId="24" fillId="0" borderId="2" xfId="0" applyFont="1" applyFill="1" applyBorder="1" applyAlignment="1" applyProtection="1">
      <alignment horizontal="center" vertical="center" shrinkToFit="1"/>
      <protection hidden="1"/>
    </xf>
    <xf numFmtId="0" fontId="24" fillId="2" borderId="2" xfId="0" applyFont="1" applyFill="1" applyBorder="1" applyAlignment="1" applyProtection="1">
      <alignment horizontal="center" vertical="center" wrapText="1" shrinkToFit="1"/>
    </xf>
    <xf numFmtId="177" fontId="24" fillId="5" borderId="2" xfId="0" applyNumberFormat="1" applyFont="1" applyFill="1" applyBorder="1" applyAlignment="1" applyProtection="1">
      <alignment vertical="center" shrinkToFit="1"/>
      <protection locked="0"/>
    </xf>
    <xf numFmtId="180" fontId="24" fillId="5" borderId="16" xfId="0" quotePrefix="1" applyNumberFormat="1" applyFont="1" applyFill="1" applyBorder="1" applyAlignment="1" applyProtection="1">
      <alignment horizontal="left" vertical="center" shrinkToFit="1"/>
      <protection locked="0"/>
    </xf>
    <xf numFmtId="180" fontId="24" fillId="5" borderId="16" xfId="0" applyNumberFormat="1" applyFont="1" applyFill="1" applyBorder="1" applyAlignment="1" applyProtection="1">
      <alignment horizontal="left" vertical="center" shrinkToFit="1"/>
      <protection locked="0"/>
    </xf>
    <xf numFmtId="177" fontId="24" fillId="7" borderId="2" xfId="0" applyNumberFormat="1" applyFont="1" applyFill="1" applyBorder="1" applyAlignment="1" applyProtection="1">
      <alignment horizontal="center" vertical="center" shrinkToFit="1"/>
    </xf>
    <xf numFmtId="0" fontId="24" fillId="2" borderId="2" xfId="0" applyFont="1" applyFill="1" applyBorder="1" applyAlignment="1" applyProtection="1">
      <alignment horizontal="center" vertical="center" shrinkToFit="1"/>
    </xf>
    <xf numFmtId="0" fontId="29" fillId="11" borderId="3" xfId="0" applyFont="1" applyFill="1" applyBorder="1" applyAlignment="1" applyProtection="1">
      <alignment horizontal="center" vertical="center" shrinkToFit="1"/>
      <protection hidden="1"/>
    </xf>
    <xf numFmtId="0" fontId="29" fillId="11" borderId="2" xfId="0" applyFont="1" applyFill="1" applyBorder="1" applyAlignment="1" applyProtection="1">
      <alignment horizontal="center" vertical="center" shrinkToFit="1"/>
      <protection hidden="1"/>
    </xf>
    <xf numFmtId="0" fontId="24" fillId="11" borderId="39" xfId="0" applyFont="1" applyFill="1" applyBorder="1" applyAlignment="1" applyProtection="1">
      <alignment horizontal="center" vertical="center" shrinkToFit="1"/>
      <protection hidden="1"/>
    </xf>
    <xf numFmtId="0" fontId="24" fillId="11" borderId="9" xfId="0" applyFont="1" applyFill="1" applyBorder="1" applyAlignment="1" applyProtection="1">
      <alignment horizontal="center" vertical="center"/>
      <protection hidden="1"/>
    </xf>
    <xf numFmtId="0" fontId="24" fillId="11" borderId="52" xfId="0" applyFont="1" applyFill="1" applyBorder="1" applyAlignment="1" applyProtection="1">
      <alignment horizontal="center" vertical="center"/>
      <protection hidden="1"/>
    </xf>
    <xf numFmtId="0" fontId="24" fillId="11" borderId="4" xfId="0" applyFont="1" applyFill="1" applyBorder="1" applyAlignment="1" applyProtection="1">
      <alignment horizontal="center" vertical="center"/>
      <protection hidden="1"/>
    </xf>
    <xf numFmtId="0" fontId="24" fillId="11" borderId="34" xfId="0" applyFont="1" applyFill="1" applyBorder="1" applyAlignment="1" applyProtection="1">
      <alignment horizontal="center" vertical="center"/>
      <protection hidden="1"/>
    </xf>
    <xf numFmtId="178" fontId="8" fillId="5" borderId="2" xfId="0" applyNumberFormat="1" applyFont="1" applyFill="1" applyBorder="1" applyAlignment="1" applyProtection="1">
      <alignment horizontal="right" vertical="center" shrinkToFit="1"/>
      <protection locked="0"/>
    </xf>
    <xf numFmtId="9" fontId="47" fillId="6" borderId="2" xfId="4" applyFont="1" applyFill="1" applyBorder="1" applyAlignment="1" applyProtection="1">
      <alignment horizontal="right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vertical="center"/>
    </xf>
    <xf numFmtId="178" fontId="8" fillId="5" borderId="6" xfId="0" applyNumberFormat="1" applyFont="1" applyFill="1" applyBorder="1" applyAlignment="1" applyProtection="1">
      <alignment horizontal="right" vertical="center" shrinkToFit="1"/>
      <protection locked="0"/>
    </xf>
    <xf numFmtId="9" fontId="47" fillId="6" borderId="6" xfId="4" applyFont="1" applyFill="1" applyBorder="1" applyAlignment="1" applyProtection="1">
      <alignment horizontal="right" vertical="center"/>
    </xf>
    <xf numFmtId="178" fontId="47" fillId="6" borderId="2" xfId="0" applyNumberFormat="1" applyFont="1" applyFill="1" applyBorder="1" applyAlignment="1" applyProtection="1">
      <alignment horizontal="right" vertical="center" shrinkToFit="1"/>
    </xf>
    <xf numFmtId="0" fontId="10" fillId="0" borderId="0" xfId="0" applyFont="1" applyAlignment="1" applyProtection="1">
      <alignment vertical="center"/>
    </xf>
    <xf numFmtId="49" fontId="54" fillId="0" borderId="0" xfId="3" applyNumberFormat="1" applyFont="1" applyAlignment="1" applyProtection="1">
      <alignment vertical="center"/>
      <protection hidden="1"/>
    </xf>
    <xf numFmtId="0" fontId="9" fillId="0" borderId="0" xfId="0" applyFont="1" applyFill="1" applyBorder="1" applyAlignment="1" applyProtection="1">
      <alignment vertical="center"/>
      <protection locked="0"/>
    </xf>
    <xf numFmtId="0" fontId="21" fillId="0" borderId="0" xfId="0" applyFont="1" applyBorder="1" applyAlignment="1" applyProtection="1">
      <alignment vertical="center"/>
    </xf>
    <xf numFmtId="0" fontId="42" fillId="0" borderId="0" xfId="0" applyFont="1" applyBorder="1" applyProtection="1">
      <alignment vertical="center"/>
    </xf>
    <xf numFmtId="176" fontId="10" fillId="0" borderId="0" xfId="0" applyNumberFormat="1" applyFont="1" applyBorder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vertical="center"/>
    </xf>
    <xf numFmtId="0" fontId="55" fillId="0" borderId="0" xfId="0" applyFont="1" applyProtection="1">
      <alignment vertical="center"/>
    </xf>
    <xf numFmtId="0" fontId="21" fillId="0" borderId="0" xfId="0" applyFont="1" applyAlignment="1" applyProtection="1">
      <alignment vertical="center"/>
    </xf>
    <xf numFmtId="0" fontId="42" fillId="0" borderId="0" xfId="0" applyFont="1" applyProtection="1">
      <alignment vertical="center"/>
    </xf>
    <xf numFmtId="176" fontId="10" fillId="0" borderId="0" xfId="0" applyNumberFormat="1" applyFont="1" applyProtection="1">
      <alignment vertical="center"/>
    </xf>
    <xf numFmtId="0" fontId="57" fillId="0" borderId="0" xfId="0" applyFont="1" applyProtection="1">
      <alignment vertical="center"/>
    </xf>
    <xf numFmtId="0" fontId="10" fillId="6" borderId="0" xfId="0" applyFont="1" applyFill="1" applyBorder="1" applyAlignment="1" applyProtection="1">
      <alignment horizontal="center" vertical="center"/>
    </xf>
    <xf numFmtId="0" fontId="10" fillId="6" borderId="0" xfId="0" applyFont="1" applyFill="1" applyBorder="1" applyAlignment="1" applyProtection="1">
      <alignment horizontal="right" vertical="center"/>
    </xf>
    <xf numFmtId="9" fontId="10" fillId="6" borderId="0" xfId="4" applyFont="1" applyFill="1" applyBorder="1" applyAlignment="1" applyProtection="1">
      <alignment horizontal="right" vertical="center"/>
    </xf>
    <xf numFmtId="0" fontId="15" fillId="2" borderId="2" xfId="0" applyFont="1" applyFill="1" applyBorder="1" applyAlignment="1" applyProtection="1">
      <alignment horizontal="center" vertical="center" wrapText="1"/>
    </xf>
    <xf numFmtId="0" fontId="15" fillId="2" borderId="2" xfId="0" applyFont="1" applyFill="1" applyBorder="1" applyAlignment="1" applyProtection="1">
      <alignment horizontal="center" vertical="center" wrapText="1" shrinkToFit="1"/>
    </xf>
    <xf numFmtId="0" fontId="13" fillId="0" borderId="43" xfId="0" applyFont="1" applyBorder="1" applyProtection="1">
      <alignment vertical="center"/>
    </xf>
    <xf numFmtId="0" fontId="23" fillId="2" borderId="0" xfId="0" applyFont="1" applyFill="1" applyBorder="1" applyAlignment="1" applyProtection="1">
      <alignment horizontal="center" vertical="center" shrinkToFit="1"/>
    </xf>
    <xf numFmtId="0" fontId="24" fillId="2" borderId="5" xfId="0" applyFont="1" applyFill="1" applyBorder="1" applyAlignment="1" applyProtection="1">
      <alignment horizontal="center" vertical="center" wrapText="1" shrinkToFit="1"/>
    </xf>
    <xf numFmtId="0" fontId="58" fillId="11" borderId="42" xfId="0" applyFont="1" applyFill="1" applyBorder="1" applyAlignment="1" applyProtection="1">
      <alignment horizontal="center" vertical="center" wrapText="1"/>
      <protection hidden="1"/>
    </xf>
    <xf numFmtId="0" fontId="12" fillId="11" borderId="45" xfId="0" applyFont="1" applyFill="1" applyBorder="1" applyAlignment="1" applyProtection="1">
      <alignment horizontal="center" vertical="center" textRotation="255"/>
      <protection hidden="1"/>
    </xf>
    <xf numFmtId="0" fontId="52" fillId="11" borderId="0" xfId="0" applyFont="1" applyFill="1" applyBorder="1" applyAlignment="1" applyProtection="1">
      <alignment horizontal="center" vertical="center" textRotation="255"/>
      <protection hidden="1"/>
    </xf>
    <xf numFmtId="0" fontId="29" fillId="11" borderId="0" xfId="0" applyFont="1" applyFill="1" applyBorder="1" applyAlignment="1" applyProtection="1">
      <alignment horizontal="center" vertical="center" shrinkToFit="1"/>
      <protection hidden="1"/>
    </xf>
    <xf numFmtId="0" fontId="24" fillId="11" borderId="0" xfId="0" applyFont="1" applyFill="1" applyBorder="1" applyAlignment="1" applyProtection="1">
      <alignment horizontal="center" vertical="center" shrinkToFit="1"/>
      <protection hidden="1"/>
    </xf>
    <xf numFmtId="0" fontId="24" fillId="11" borderId="32" xfId="0" applyFont="1" applyFill="1" applyBorder="1" applyAlignment="1" applyProtection="1">
      <alignment horizontal="center" vertical="center"/>
      <protection hidden="1"/>
    </xf>
    <xf numFmtId="0" fontId="24" fillId="11" borderId="0" xfId="0" applyFont="1" applyFill="1" applyBorder="1" applyAlignment="1" applyProtection="1">
      <alignment horizontal="center" vertical="center" shrinkToFit="1"/>
      <protection locked="0" hidden="1"/>
    </xf>
    <xf numFmtId="183" fontId="24" fillId="11" borderId="43" xfId="0" applyNumberFormat="1" applyFont="1" applyFill="1" applyBorder="1" applyAlignment="1" applyProtection="1">
      <alignment horizontal="center" vertical="center" shrinkToFit="1"/>
      <protection locked="0" hidden="1"/>
    </xf>
    <xf numFmtId="0" fontId="58" fillId="11" borderId="57" xfId="0" applyFont="1" applyFill="1" applyBorder="1" applyAlignment="1" applyProtection="1">
      <alignment horizontal="center" vertical="center" wrapText="1"/>
      <protection hidden="1"/>
    </xf>
    <xf numFmtId="0" fontId="59" fillId="11" borderId="12" xfId="0" applyFont="1" applyFill="1" applyBorder="1" applyAlignment="1" applyProtection="1">
      <alignment horizontal="center" vertical="center"/>
      <protection hidden="1"/>
    </xf>
    <xf numFmtId="0" fontId="12" fillId="2" borderId="21" xfId="0" applyFont="1" applyFill="1" applyBorder="1" applyAlignment="1" applyProtection="1">
      <alignment horizontal="left" vertical="center"/>
    </xf>
    <xf numFmtId="0" fontId="29" fillId="2" borderId="2" xfId="0" applyFont="1" applyFill="1" applyBorder="1" applyAlignment="1" applyProtection="1">
      <alignment horizontal="center" vertical="center" shrinkToFit="1"/>
    </xf>
    <xf numFmtId="0" fontId="24" fillId="5" borderId="2" xfId="0" applyFont="1" applyFill="1" applyBorder="1" applyAlignment="1" applyProtection="1">
      <alignment vertical="center" shrinkToFit="1"/>
      <protection locked="0"/>
    </xf>
    <xf numFmtId="0" fontId="60" fillId="2" borderId="2" xfId="0" applyFont="1" applyFill="1" applyBorder="1" applyAlignment="1" applyProtection="1">
      <alignment horizontal="center" vertical="center" shrinkToFit="1"/>
    </xf>
    <xf numFmtId="0" fontId="52" fillId="9" borderId="3" xfId="0" applyFont="1" applyFill="1" applyBorder="1" applyAlignment="1" applyProtection="1">
      <alignment horizontal="center" vertical="center" wrapText="1" shrinkToFit="1"/>
    </xf>
    <xf numFmtId="0" fontId="52" fillId="9" borderId="27" xfId="0" applyFont="1" applyFill="1" applyBorder="1" applyAlignment="1" applyProtection="1">
      <alignment horizontal="center" vertical="center" wrapText="1" shrinkToFit="1"/>
    </xf>
    <xf numFmtId="0" fontId="58" fillId="11" borderId="12" xfId="0" applyFont="1" applyFill="1" applyBorder="1" applyAlignment="1" applyProtection="1">
      <alignment horizontal="center" vertical="center" wrapText="1"/>
      <protection hidden="1"/>
    </xf>
    <xf numFmtId="182" fontId="50" fillId="0" borderId="37" xfId="0" applyNumberFormat="1" applyFont="1" applyFill="1" applyBorder="1" applyAlignment="1" applyProtection="1">
      <alignment horizontal="right" vertical="center" shrinkToFit="1"/>
      <protection hidden="1"/>
    </xf>
    <xf numFmtId="182" fontId="50" fillId="0" borderId="36" xfId="0" applyNumberFormat="1" applyFont="1" applyFill="1" applyBorder="1" applyAlignment="1" applyProtection="1">
      <alignment horizontal="right" vertical="center" shrinkToFit="1"/>
      <protection hidden="1"/>
    </xf>
    <xf numFmtId="182" fontId="8" fillId="5" borderId="30" xfId="1" applyNumberFormat="1" applyFont="1" applyFill="1" applyBorder="1" applyAlignment="1" applyProtection="1">
      <alignment horizontal="right" vertical="center"/>
      <protection locked="0"/>
    </xf>
    <xf numFmtId="182" fontId="8" fillId="5" borderId="27" xfId="1" applyNumberFormat="1" applyFont="1" applyFill="1" applyBorder="1" applyAlignment="1" applyProtection="1">
      <alignment horizontal="right" vertical="center"/>
      <protection locked="0"/>
    </xf>
    <xf numFmtId="182" fontId="8" fillId="5" borderId="15" xfId="1" applyNumberFormat="1" applyFont="1" applyFill="1" applyBorder="1" applyAlignment="1" applyProtection="1">
      <alignment horizontal="right" vertical="center"/>
      <protection locked="0"/>
    </xf>
    <xf numFmtId="182" fontId="8" fillId="5" borderId="5" xfId="1" applyNumberFormat="1" applyFont="1" applyFill="1" applyBorder="1" applyAlignment="1" applyProtection="1">
      <alignment horizontal="right" vertical="center"/>
      <protection locked="0"/>
    </xf>
    <xf numFmtId="182" fontId="8" fillId="5" borderId="18" xfId="1" applyNumberFormat="1" applyFont="1" applyFill="1" applyBorder="1" applyAlignment="1" applyProtection="1">
      <alignment horizontal="right" vertical="center"/>
      <protection locked="0"/>
    </xf>
    <xf numFmtId="0" fontId="29" fillId="4" borderId="38" xfId="0" applyFont="1" applyFill="1" applyBorder="1" applyAlignment="1" applyProtection="1">
      <alignment horizontal="center" vertical="center" wrapText="1"/>
    </xf>
    <xf numFmtId="0" fontId="29" fillId="4" borderId="38" xfId="0" applyFont="1" applyFill="1" applyBorder="1" applyAlignment="1" applyProtection="1">
      <alignment horizontal="center" vertical="center" textRotation="255" wrapText="1"/>
    </xf>
    <xf numFmtId="0" fontId="29" fillId="11" borderId="3" xfId="0" applyFont="1" applyFill="1" applyBorder="1" applyAlignment="1" applyProtection="1">
      <alignment horizontal="center" vertical="center" shrinkToFit="1"/>
      <protection hidden="1"/>
    </xf>
    <xf numFmtId="0" fontId="29" fillId="11" borderId="2" xfId="0" applyFont="1" applyFill="1" applyBorder="1" applyAlignment="1" applyProtection="1">
      <alignment horizontal="center" vertical="center" shrinkToFit="1"/>
      <protection hidden="1"/>
    </xf>
    <xf numFmtId="0" fontId="29" fillId="5" borderId="27" xfId="0" applyFont="1" applyFill="1" applyBorder="1" applyAlignment="1" applyProtection="1">
      <alignment horizontal="center" vertical="center" shrinkToFit="1"/>
      <protection locked="0" hidden="1"/>
    </xf>
    <xf numFmtId="180" fontId="24" fillId="5" borderId="16" xfId="0" applyNumberFormat="1" applyFont="1" applyFill="1" applyBorder="1" applyAlignment="1" applyProtection="1">
      <alignment horizontal="center" vertical="center" shrinkToFit="1"/>
      <protection locked="0"/>
    </xf>
    <xf numFmtId="0" fontId="24" fillId="5" borderId="5" xfId="0" applyFont="1" applyFill="1" applyBorder="1" applyAlignment="1" applyProtection="1">
      <alignment horizontal="center" vertical="center" shrinkToFit="1"/>
      <protection locked="0" hidden="1"/>
    </xf>
    <xf numFmtId="0" fontId="24" fillId="5" borderId="2" xfId="6" applyFont="1" applyFill="1" applyBorder="1" applyAlignment="1" applyProtection="1">
      <alignment horizontal="center" vertical="center" shrinkToFit="1"/>
      <protection locked="0"/>
    </xf>
    <xf numFmtId="180" fontId="24" fillId="5" borderId="2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2" xfId="0" applyFont="1" applyFill="1" applyBorder="1" applyAlignment="1" applyProtection="1">
      <alignment horizontal="center" vertical="center" shrinkToFit="1"/>
    </xf>
    <xf numFmtId="0" fontId="29" fillId="5" borderId="27" xfId="0" applyFont="1" applyFill="1" applyBorder="1" applyAlignment="1" applyProtection="1">
      <alignment horizontal="center" vertical="center" shrinkToFit="1"/>
      <protection locked="0"/>
    </xf>
    <xf numFmtId="180" fontId="24" fillId="5" borderId="5" xfId="0" applyNumberFormat="1" applyFont="1" applyFill="1" applyBorder="1" applyAlignment="1" applyProtection="1">
      <alignment horizontal="center" vertical="center" shrinkToFit="1"/>
      <protection locked="0"/>
    </xf>
    <xf numFmtId="0" fontId="24" fillId="5" borderId="5" xfId="0" applyFont="1" applyFill="1" applyBorder="1" applyAlignment="1" applyProtection="1">
      <alignment horizontal="center" vertical="center" shrinkToFit="1"/>
      <protection locked="0"/>
    </xf>
    <xf numFmtId="183" fontId="24" fillId="5" borderId="29" xfId="0" applyNumberFormat="1" applyFont="1" applyFill="1" applyBorder="1" applyAlignment="1" applyProtection="1">
      <alignment horizontal="center" vertical="center" shrinkToFit="1"/>
      <protection locked="0"/>
    </xf>
    <xf numFmtId="0" fontId="63" fillId="0" borderId="0" xfId="0" applyFont="1" applyProtection="1">
      <alignment vertical="center"/>
    </xf>
    <xf numFmtId="0" fontId="62" fillId="0" borderId="0" xfId="0" applyFont="1" applyAlignment="1" applyProtection="1">
      <alignment horizontal="left" vertical="center"/>
    </xf>
    <xf numFmtId="0" fontId="62" fillId="0" borderId="0" xfId="0" applyFont="1" applyFill="1" applyAlignment="1" applyProtection="1">
      <alignment horizontal="right" vertical="center"/>
    </xf>
    <xf numFmtId="0" fontId="63" fillId="8" borderId="0" xfId="0" applyFont="1" applyFill="1" applyProtection="1">
      <alignment vertical="center"/>
    </xf>
    <xf numFmtId="0" fontId="64" fillId="0" borderId="0" xfId="0" applyFont="1" applyFill="1" applyAlignment="1" applyProtection="1">
      <alignment horizontal="center" vertical="center"/>
    </xf>
    <xf numFmtId="0" fontId="64" fillId="0" borderId="0" xfId="0" applyFont="1" applyFill="1" applyAlignment="1" applyProtection="1">
      <alignment vertical="center"/>
    </xf>
    <xf numFmtId="0" fontId="65" fillId="0" borderId="0" xfId="0" applyFont="1" applyAlignment="1" applyProtection="1">
      <alignment horizontal="left" vertical="center"/>
    </xf>
    <xf numFmtId="0" fontId="66" fillId="0" borderId="0" xfId="0" applyFont="1" applyAlignment="1" applyProtection="1">
      <alignment horizontal="left" vertical="center"/>
    </xf>
    <xf numFmtId="0" fontId="63" fillId="0" borderId="0" xfId="0" applyFont="1" applyFill="1" applyBorder="1" applyAlignment="1" applyProtection="1">
      <alignment horizontal="left" vertical="center"/>
    </xf>
    <xf numFmtId="0" fontId="67" fillId="0" borderId="0" xfId="0" applyFont="1" applyFill="1" applyBorder="1" applyAlignment="1" applyProtection="1">
      <alignment vertical="center"/>
      <protection locked="0"/>
    </xf>
    <xf numFmtId="0" fontId="69" fillId="0" borderId="0" xfId="0" applyNumberFormat="1" applyFont="1" applyFill="1" applyBorder="1" applyAlignment="1" applyProtection="1">
      <alignment vertical="center"/>
      <protection locked="0"/>
    </xf>
    <xf numFmtId="0" fontId="63" fillId="0" borderId="0" xfId="0" applyFont="1" applyAlignment="1" applyProtection="1">
      <alignment horizontal="left" vertical="center"/>
    </xf>
    <xf numFmtId="0" fontId="70" fillId="0" borderId="0" xfId="0" applyFont="1" applyAlignment="1" applyProtection="1">
      <alignment horizontal="left" vertical="center"/>
    </xf>
    <xf numFmtId="0" fontId="72" fillId="0" borderId="0" xfId="0" applyFont="1" applyAlignment="1" applyProtection="1">
      <alignment horizontal="left" vertical="center"/>
    </xf>
    <xf numFmtId="0" fontId="62" fillId="0" borderId="0" xfId="0" applyFont="1" applyBorder="1" applyAlignment="1" applyProtection="1">
      <alignment horizontal="center" vertical="center" wrapText="1"/>
    </xf>
    <xf numFmtId="0" fontId="62" fillId="0" borderId="0" xfId="0" applyFont="1" applyBorder="1" applyAlignment="1" applyProtection="1">
      <alignment vertical="center"/>
    </xf>
    <xf numFmtId="58" fontId="62" fillId="0" borderId="0" xfId="0" applyNumberFormat="1" applyFont="1" applyAlignment="1" applyProtection="1">
      <alignment vertical="center"/>
    </xf>
    <xf numFmtId="0" fontId="63" fillId="0" borderId="0" xfId="0" applyFont="1" applyAlignment="1" applyProtection="1">
      <alignment horizontal="center" vertical="center"/>
    </xf>
    <xf numFmtId="0" fontId="74" fillId="0" borderId="0" xfId="0" applyFont="1" applyProtection="1">
      <alignment vertical="center"/>
    </xf>
    <xf numFmtId="0" fontId="26" fillId="0" borderId="0" xfId="0" applyFont="1" applyAlignment="1" applyProtection="1">
      <alignment horizontal="left" vertical="center" shrinkToFit="1"/>
    </xf>
    <xf numFmtId="0" fontId="24" fillId="8" borderId="2" xfId="0" applyFont="1" applyFill="1" applyBorder="1" applyAlignment="1" applyProtection="1">
      <alignment horizontal="center" vertical="center" wrapText="1"/>
    </xf>
    <xf numFmtId="0" fontId="13" fillId="2" borderId="42" xfId="0" applyFont="1" applyFill="1" applyBorder="1" applyAlignment="1" applyProtection="1">
      <alignment horizontal="right" vertical="center" wrapText="1" shrinkToFit="1"/>
    </xf>
    <xf numFmtId="0" fontId="52" fillId="11" borderId="12" xfId="0" applyFont="1" applyFill="1" applyBorder="1" applyAlignment="1" applyProtection="1">
      <alignment horizontal="center" vertical="center"/>
      <protection hidden="1"/>
    </xf>
    <xf numFmtId="0" fontId="8" fillId="5" borderId="16" xfId="0" applyFont="1" applyFill="1" applyBorder="1" applyAlignment="1" applyProtection="1">
      <alignment horizontal="center" vertical="center" shrinkToFit="1"/>
      <protection locked="0"/>
    </xf>
    <xf numFmtId="0" fontId="8" fillId="5" borderId="15" xfId="0" applyFont="1" applyFill="1" applyBorder="1" applyAlignment="1" applyProtection="1">
      <alignment horizontal="center" vertical="center" shrinkToFit="1"/>
      <protection locked="0"/>
    </xf>
    <xf numFmtId="0" fontId="8" fillId="2" borderId="16" xfId="0" applyFont="1" applyFill="1" applyBorder="1" applyAlignment="1" applyProtection="1">
      <alignment horizontal="center" vertical="center"/>
    </xf>
    <xf numFmtId="0" fontId="8" fillId="2" borderId="17" xfId="0" applyFont="1" applyFill="1" applyBorder="1" applyAlignment="1" applyProtection="1">
      <alignment horizontal="center" vertical="center"/>
    </xf>
    <xf numFmtId="0" fontId="8" fillId="2" borderId="15" xfId="0" applyFont="1" applyFill="1" applyBorder="1" applyAlignment="1" applyProtection="1">
      <alignment horizontal="center" vertical="center"/>
    </xf>
    <xf numFmtId="0" fontId="8" fillId="0" borderId="16" xfId="0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center" vertical="center"/>
    </xf>
    <xf numFmtId="0" fontId="8" fillId="5" borderId="16" xfId="0" applyFont="1" applyFill="1" applyBorder="1" applyAlignment="1" applyProtection="1">
      <alignment horizontal="center" vertical="center"/>
      <protection locked="0"/>
    </xf>
    <xf numFmtId="0" fontId="8" fillId="5" borderId="15" xfId="0" applyFont="1" applyFill="1" applyBorder="1" applyAlignment="1" applyProtection="1">
      <alignment horizontal="center" vertical="center"/>
      <protection locked="0"/>
    </xf>
    <xf numFmtId="0" fontId="56" fillId="10" borderId="0" xfId="0" applyFont="1" applyFill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 wrapText="1"/>
    </xf>
    <xf numFmtId="0" fontId="15" fillId="2" borderId="16" xfId="0" applyFont="1" applyFill="1" applyBorder="1" applyAlignment="1" applyProtection="1">
      <alignment horizontal="center" vertical="center" wrapText="1"/>
    </xf>
    <xf numFmtId="0" fontId="15" fillId="2" borderId="15" xfId="0" applyFont="1" applyFill="1" applyBorder="1" applyAlignment="1" applyProtection="1">
      <alignment horizontal="center" vertical="center"/>
    </xf>
    <xf numFmtId="179" fontId="10" fillId="5" borderId="16" xfId="0" applyNumberFormat="1" applyFont="1" applyFill="1" applyBorder="1" applyAlignment="1" applyProtection="1">
      <alignment horizontal="right" vertical="center"/>
      <protection locked="0"/>
    </xf>
    <xf numFmtId="179" fontId="10" fillId="5" borderId="17" xfId="0" applyNumberFormat="1" applyFont="1" applyFill="1" applyBorder="1" applyAlignment="1" applyProtection="1">
      <alignment horizontal="right" vertical="center"/>
      <protection locked="0"/>
    </xf>
    <xf numFmtId="179" fontId="10" fillId="5" borderId="15" xfId="0" applyNumberFormat="1" applyFont="1" applyFill="1" applyBorder="1" applyAlignment="1" applyProtection="1">
      <alignment horizontal="right" vertical="center"/>
      <protection locked="0"/>
    </xf>
    <xf numFmtId="0" fontId="8" fillId="5" borderId="16" xfId="0" applyFont="1" applyFill="1" applyBorder="1" applyAlignment="1" applyProtection="1">
      <alignment horizontal="left" vertical="center" shrinkToFit="1"/>
      <protection locked="0"/>
    </xf>
    <xf numFmtId="0" fontId="8" fillId="5" borderId="15" xfId="0" applyFont="1" applyFill="1" applyBorder="1" applyAlignment="1" applyProtection="1">
      <alignment horizontal="left" vertical="center" shrinkToFit="1"/>
      <protection locked="0"/>
    </xf>
    <xf numFmtId="0" fontId="8" fillId="8" borderId="2" xfId="0" applyFont="1" applyFill="1" applyBorder="1" applyAlignment="1" applyProtection="1">
      <alignment horizontal="center" vertical="center"/>
    </xf>
    <xf numFmtId="38" fontId="8" fillId="5" borderId="16" xfId="1" applyFont="1" applyFill="1" applyBorder="1" applyAlignment="1" applyProtection="1">
      <alignment horizontal="right" vertical="center"/>
      <protection locked="0"/>
    </xf>
    <xf numFmtId="38" fontId="8" fillId="5" borderId="15" xfId="1" applyFont="1" applyFill="1" applyBorder="1" applyAlignment="1" applyProtection="1">
      <alignment horizontal="right" vertical="center"/>
      <protection locked="0"/>
    </xf>
    <xf numFmtId="0" fontId="15" fillId="8" borderId="2" xfId="0" applyFont="1" applyFill="1" applyBorder="1" applyAlignment="1" applyProtection="1">
      <alignment horizontal="center" vertical="center" wrapText="1"/>
    </xf>
    <xf numFmtId="0" fontId="15" fillId="8" borderId="2" xfId="0" applyFont="1" applyFill="1" applyBorder="1" applyAlignment="1" applyProtection="1">
      <alignment horizontal="center" vertical="center"/>
    </xf>
    <xf numFmtId="0" fontId="8" fillId="8" borderId="2" xfId="0" applyFont="1" applyFill="1" applyBorder="1" applyAlignment="1" applyProtection="1">
      <alignment horizontal="center" vertical="center" wrapText="1"/>
    </xf>
    <xf numFmtId="0" fontId="8" fillId="5" borderId="2" xfId="0" applyFont="1" applyFill="1" applyBorder="1" applyAlignment="1" applyProtection="1">
      <alignment horizontal="center" vertical="center"/>
      <protection locked="0"/>
    </xf>
    <xf numFmtId="0" fontId="10" fillId="5" borderId="16" xfId="0" applyFont="1" applyFill="1" applyBorder="1" applyAlignment="1" applyProtection="1">
      <alignment horizontal="left" vertical="center" wrapText="1"/>
      <protection locked="0"/>
    </xf>
    <xf numFmtId="0" fontId="10" fillId="5" borderId="17" xfId="0" applyFont="1" applyFill="1" applyBorder="1" applyAlignment="1" applyProtection="1">
      <alignment horizontal="left" vertical="center" wrapText="1"/>
      <protection locked="0"/>
    </xf>
    <xf numFmtId="0" fontId="10" fillId="5" borderId="15" xfId="0" applyFont="1" applyFill="1" applyBorder="1" applyAlignment="1" applyProtection="1">
      <alignment horizontal="left" vertical="center" wrapText="1"/>
      <protection locked="0"/>
    </xf>
    <xf numFmtId="0" fontId="10" fillId="5" borderId="16" xfId="0" applyFont="1" applyFill="1" applyBorder="1" applyAlignment="1" applyProtection="1">
      <alignment horizontal="left" vertical="center"/>
      <protection locked="0"/>
    </xf>
    <xf numFmtId="0" fontId="10" fillId="5" borderId="17" xfId="0" applyFont="1" applyFill="1" applyBorder="1" applyAlignment="1" applyProtection="1">
      <alignment horizontal="left" vertical="center"/>
      <protection locked="0"/>
    </xf>
    <xf numFmtId="0" fontId="10" fillId="5" borderId="15" xfId="0" applyFont="1" applyFill="1" applyBorder="1" applyAlignment="1" applyProtection="1">
      <alignment horizontal="left" vertical="center"/>
      <protection locked="0"/>
    </xf>
    <xf numFmtId="58" fontId="11" fillId="0" borderId="0" xfId="0" quotePrefix="1" applyNumberFormat="1" applyFont="1" applyFill="1" applyBorder="1" applyAlignment="1" applyProtection="1">
      <alignment horizontal="right" vertical="center"/>
      <protection locked="0"/>
    </xf>
    <xf numFmtId="0" fontId="27" fillId="0" borderId="0" xfId="0" applyFont="1" applyBorder="1" applyAlignment="1" applyProtection="1">
      <alignment horizontal="left"/>
      <protection hidden="1"/>
    </xf>
    <xf numFmtId="0" fontId="12" fillId="11" borderId="48" xfId="0" applyFont="1" applyFill="1" applyBorder="1" applyAlignment="1" applyProtection="1">
      <alignment horizontal="center" vertical="center" textRotation="255"/>
      <protection hidden="1"/>
    </xf>
    <xf numFmtId="0" fontId="52" fillId="11" borderId="9" xfId="0" applyFont="1" applyFill="1" applyBorder="1" applyAlignment="1" applyProtection="1">
      <alignment horizontal="center" vertical="center" textRotation="255"/>
      <protection hidden="1"/>
    </xf>
    <xf numFmtId="0" fontId="52" fillId="11" borderId="52" xfId="0" applyFont="1" applyFill="1" applyBorder="1" applyAlignment="1" applyProtection="1">
      <alignment horizontal="center" vertical="center" textRotation="255"/>
      <protection hidden="1"/>
    </xf>
    <xf numFmtId="0" fontId="52" fillId="11" borderId="28" xfId="0" applyFont="1" applyFill="1" applyBorder="1" applyAlignment="1" applyProtection="1">
      <alignment horizontal="center" vertical="center" textRotation="255"/>
      <protection hidden="1"/>
    </xf>
    <xf numFmtId="0" fontId="29" fillId="11" borderId="2" xfId="0" applyFont="1" applyFill="1" applyBorder="1" applyAlignment="1" applyProtection="1">
      <alignment horizontal="center" vertical="center" shrinkToFit="1"/>
      <protection hidden="1"/>
    </xf>
    <xf numFmtId="0" fontId="51" fillId="5" borderId="2" xfId="6" applyFont="1" applyFill="1" applyBorder="1" applyAlignment="1" applyProtection="1">
      <alignment horizontal="center" vertical="center" shrinkToFit="1"/>
      <protection locked="0"/>
    </xf>
    <xf numFmtId="0" fontId="24" fillId="5" borderId="3" xfId="0" applyFont="1" applyFill="1" applyBorder="1" applyAlignment="1" applyProtection="1">
      <alignment horizontal="center" vertical="center" shrinkToFit="1"/>
      <protection locked="0"/>
    </xf>
    <xf numFmtId="0" fontId="29" fillId="5" borderId="2" xfId="0" applyFont="1" applyFill="1" applyBorder="1" applyAlignment="1" applyProtection="1">
      <alignment horizontal="center" vertical="center" shrinkToFit="1"/>
      <protection locked="0"/>
    </xf>
    <xf numFmtId="0" fontId="29" fillId="11" borderId="3" xfId="0" applyFont="1" applyFill="1" applyBorder="1" applyAlignment="1" applyProtection="1">
      <alignment horizontal="center" vertical="center" shrinkToFit="1"/>
      <protection hidden="1"/>
    </xf>
    <xf numFmtId="0" fontId="29" fillId="11" borderId="26" xfId="0" applyFont="1" applyFill="1" applyBorder="1" applyAlignment="1" applyProtection="1">
      <alignment horizontal="center" vertical="center" shrinkToFit="1"/>
      <protection hidden="1"/>
    </xf>
    <xf numFmtId="0" fontId="29" fillId="11" borderId="31" xfId="0" applyFont="1" applyFill="1" applyBorder="1" applyAlignment="1" applyProtection="1">
      <alignment horizontal="center" vertical="center" shrinkToFit="1"/>
      <protection hidden="1"/>
    </xf>
    <xf numFmtId="0" fontId="24" fillId="5" borderId="39" xfId="0" applyFont="1" applyFill="1" applyBorder="1" applyAlignment="1" applyProtection="1">
      <alignment horizontal="center" vertical="center" shrinkToFit="1"/>
      <protection locked="0"/>
    </xf>
    <xf numFmtId="0" fontId="29" fillId="5" borderId="2" xfId="0" applyFont="1" applyFill="1" applyBorder="1" applyAlignment="1" applyProtection="1">
      <alignment horizontal="center" vertical="center"/>
      <protection locked="0"/>
    </xf>
    <xf numFmtId="0" fontId="14" fillId="11" borderId="21" xfId="0" applyFont="1" applyFill="1" applyBorder="1" applyAlignment="1" applyProtection="1">
      <alignment horizontal="center" vertical="center"/>
      <protection hidden="1"/>
    </xf>
    <xf numFmtId="0" fontId="14" fillId="11" borderId="25" xfId="0" applyFont="1" applyFill="1" applyBorder="1" applyAlignment="1" applyProtection="1">
      <alignment horizontal="center" vertical="center"/>
      <protection hidden="1"/>
    </xf>
    <xf numFmtId="0" fontId="36" fillId="11" borderId="45" xfId="0" applyFont="1" applyFill="1" applyBorder="1" applyAlignment="1" applyProtection="1">
      <alignment horizontal="center" vertical="center" wrapText="1"/>
      <protection hidden="1"/>
    </xf>
    <xf numFmtId="0" fontId="36" fillId="11" borderId="0" xfId="0" applyFont="1" applyFill="1" applyBorder="1" applyAlignment="1" applyProtection="1">
      <alignment horizontal="center" vertical="center" wrapText="1"/>
      <protection hidden="1"/>
    </xf>
    <xf numFmtId="0" fontId="36" fillId="11" borderId="43" xfId="0" applyFont="1" applyFill="1" applyBorder="1" applyAlignment="1" applyProtection="1">
      <alignment horizontal="center" vertical="center" wrapText="1"/>
      <protection hidden="1"/>
    </xf>
    <xf numFmtId="0" fontId="36" fillId="11" borderId="41" xfId="0" applyFont="1" applyFill="1" applyBorder="1" applyAlignment="1" applyProtection="1">
      <alignment horizontal="center" vertical="center" wrapText="1"/>
      <protection hidden="1"/>
    </xf>
    <xf numFmtId="0" fontId="36" fillId="11" borderId="1" xfId="0" applyFont="1" applyFill="1" applyBorder="1" applyAlignment="1" applyProtection="1">
      <alignment horizontal="center" vertical="center" wrapText="1"/>
      <protection hidden="1"/>
    </xf>
    <xf numFmtId="0" fontId="36" fillId="11" borderId="13" xfId="0" applyFont="1" applyFill="1" applyBorder="1" applyAlignment="1" applyProtection="1">
      <alignment horizontal="center" vertical="center" wrapText="1"/>
      <protection hidden="1"/>
    </xf>
    <xf numFmtId="0" fontId="24" fillId="5" borderId="3" xfId="0" applyFont="1" applyFill="1" applyBorder="1" applyAlignment="1" applyProtection="1">
      <alignment horizontal="center" vertical="center" shrinkToFit="1"/>
      <protection locked="0" hidden="1"/>
    </xf>
    <xf numFmtId="0" fontId="51" fillId="5" borderId="2" xfId="6" applyFont="1" applyFill="1" applyBorder="1" applyAlignment="1" applyProtection="1">
      <alignment horizontal="center" vertical="center" shrinkToFit="1"/>
      <protection locked="0" hidden="1"/>
    </xf>
    <xf numFmtId="0" fontId="29" fillId="5" borderId="2" xfId="0" applyFont="1" applyFill="1" applyBorder="1" applyAlignment="1" applyProtection="1">
      <alignment horizontal="center" vertical="center"/>
      <protection locked="0" hidden="1"/>
    </xf>
    <xf numFmtId="0" fontId="24" fillId="5" borderId="39" xfId="0" applyFont="1" applyFill="1" applyBorder="1" applyAlignment="1" applyProtection="1">
      <alignment horizontal="center" vertical="center" shrinkToFit="1"/>
      <protection locked="0" hidden="1"/>
    </xf>
    <xf numFmtId="0" fontId="24" fillId="2" borderId="10" xfId="0" applyFont="1" applyFill="1" applyBorder="1" applyAlignment="1" applyProtection="1">
      <alignment horizontal="center" vertical="center" wrapText="1" shrinkToFit="1"/>
    </xf>
    <xf numFmtId="0" fontId="24" fillId="2" borderId="7" xfId="0" applyFont="1" applyFill="1" applyBorder="1" applyAlignment="1" applyProtection="1">
      <alignment horizontal="center" vertical="center" wrapText="1" shrinkToFit="1"/>
    </xf>
    <xf numFmtId="0" fontId="24" fillId="2" borderId="58" xfId="0" applyFont="1" applyFill="1" applyBorder="1" applyAlignment="1" applyProtection="1">
      <alignment horizontal="center" vertical="center" wrapText="1" shrinkToFit="1"/>
    </xf>
    <xf numFmtId="0" fontId="24" fillId="2" borderId="8" xfId="0" applyFont="1" applyFill="1" applyBorder="1" applyAlignment="1" applyProtection="1">
      <alignment horizontal="center" vertical="center" wrapText="1" shrinkToFit="1"/>
    </xf>
    <xf numFmtId="0" fontId="12" fillId="9" borderId="21" xfId="0" applyFont="1" applyFill="1" applyBorder="1" applyAlignment="1" applyProtection="1">
      <alignment horizontal="center" vertical="center" wrapText="1" shrinkToFit="1"/>
    </xf>
    <xf numFmtId="0" fontId="12" fillId="9" borderId="23" xfId="0" applyFont="1" applyFill="1" applyBorder="1" applyAlignment="1" applyProtection="1">
      <alignment horizontal="center" vertical="center" wrapText="1" shrinkToFit="1"/>
    </xf>
    <xf numFmtId="0" fontId="12" fillId="9" borderId="20" xfId="0" applyFont="1" applyFill="1" applyBorder="1" applyAlignment="1" applyProtection="1">
      <alignment horizontal="center" vertical="center" wrapText="1" shrinkToFit="1"/>
    </xf>
    <xf numFmtId="0" fontId="12" fillId="2" borderId="45" xfId="0" applyFont="1" applyFill="1" applyBorder="1" applyAlignment="1" applyProtection="1">
      <alignment horizontal="center" vertical="center" textRotation="255" shrinkToFit="1"/>
    </xf>
    <xf numFmtId="0" fontId="12" fillId="2" borderId="2" xfId="0" applyFont="1" applyFill="1" applyBorder="1" applyAlignment="1" applyProtection="1">
      <alignment horizontal="center" vertical="center" textRotation="255" shrinkToFit="1"/>
    </xf>
    <xf numFmtId="0" fontId="29" fillId="2" borderId="2" xfId="0" applyFont="1" applyFill="1" applyBorder="1" applyAlignment="1" applyProtection="1">
      <alignment horizontal="center" vertical="center" shrinkToFit="1"/>
    </xf>
    <xf numFmtId="0" fontId="24" fillId="5" borderId="16" xfId="0" applyFont="1" applyFill="1" applyBorder="1" applyAlignment="1" applyProtection="1">
      <alignment horizontal="left" vertical="center" shrinkToFit="1"/>
      <protection locked="0"/>
    </xf>
    <xf numFmtId="0" fontId="24" fillId="5" borderId="17" xfId="0" applyFont="1" applyFill="1" applyBorder="1" applyAlignment="1" applyProtection="1">
      <alignment horizontal="left" vertical="center" shrinkToFit="1"/>
      <protection locked="0"/>
    </xf>
    <xf numFmtId="0" fontId="24" fillId="5" borderId="15" xfId="0" applyFont="1" applyFill="1" applyBorder="1" applyAlignment="1" applyProtection="1">
      <alignment horizontal="left" vertical="center" shrinkToFit="1"/>
      <protection locked="0"/>
    </xf>
    <xf numFmtId="181" fontId="8" fillId="5" borderId="6" xfId="0" applyNumberFormat="1" applyFont="1" applyFill="1" applyBorder="1" applyAlignment="1" applyProtection="1">
      <alignment horizontal="right" vertical="center" shrinkToFit="1"/>
      <protection locked="0"/>
    </xf>
    <xf numFmtId="181" fontId="8" fillId="5" borderId="37" xfId="0" applyNumberFormat="1" applyFont="1" applyFill="1" applyBorder="1" applyAlignment="1" applyProtection="1">
      <alignment horizontal="right" vertical="center" shrinkToFit="1"/>
      <protection locked="0"/>
    </xf>
    <xf numFmtId="181" fontId="8" fillId="5" borderId="56" xfId="0" applyNumberFormat="1" applyFont="1" applyFill="1" applyBorder="1" applyAlignment="1" applyProtection="1">
      <alignment horizontal="right" vertical="center" shrinkToFit="1"/>
      <protection locked="0"/>
    </xf>
    <xf numFmtId="181" fontId="8" fillId="5" borderId="36" xfId="0" applyNumberFormat="1" applyFont="1" applyFill="1" applyBorder="1" applyAlignment="1" applyProtection="1">
      <alignment horizontal="right" vertical="center" shrinkToFit="1"/>
      <protection locked="0"/>
    </xf>
    <xf numFmtId="0" fontId="12" fillId="7" borderId="45" xfId="0" applyFont="1" applyFill="1" applyBorder="1" applyAlignment="1" applyProtection="1">
      <alignment horizontal="center" vertical="center" textRotation="255" shrinkToFit="1"/>
    </xf>
    <xf numFmtId="0" fontId="29" fillId="2" borderId="2" xfId="0" applyFont="1" applyFill="1" applyBorder="1" applyAlignment="1" applyProtection="1">
      <alignment horizontal="center" vertical="center" textRotation="255" shrinkToFit="1"/>
    </xf>
    <xf numFmtId="0" fontId="13" fillId="7" borderId="45" xfId="0" applyFont="1" applyFill="1" applyBorder="1" applyAlignment="1" applyProtection="1">
      <alignment horizontal="center" vertical="center"/>
    </xf>
    <xf numFmtId="0" fontId="13" fillId="7" borderId="0" xfId="0" applyFont="1" applyFill="1" applyBorder="1" applyAlignment="1" applyProtection="1">
      <alignment horizontal="center" vertical="center"/>
    </xf>
    <xf numFmtId="0" fontId="13" fillId="7" borderId="41" xfId="0" applyFont="1" applyFill="1" applyBorder="1" applyAlignment="1" applyProtection="1">
      <alignment horizontal="center" vertical="center"/>
    </xf>
    <xf numFmtId="0" fontId="13" fillId="7" borderId="1" xfId="0" applyFont="1" applyFill="1" applyBorder="1" applyAlignment="1" applyProtection="1">
      <alignment horizontal="center" vertical="center"/>
    </xf>
    <xf numFmtId="0" fontId="24" fillId="5" borderId="2" xfId="0" applyFont="1" applyFill="1" applyBorder="1" applyAlignment="1" applyProtection="1">
      <alignment horizontal="left" vertical="center" shrinkToFit="1"/>
      <protection locked="0"/>
    </xf>
    <xf numFmtId="0" fontId="13" fillId="2" borderId="45" xfId="0" applyFont="1" applyFill="1" applyBorder="1" applyAlignment="1" applyProtection="1">
      <alignment horizontal="center" vertical="center" shrinkToFit="1"/>
    </xf>
    <xf numFmtId="0" fontId="13" fillId="2" borderId="0" xfId="0" applyFont="1" applyFill="1" applyBorder="1" applyAlignment="1" applyProtection="1">
      <alignment horizontal="center" vertical="center" shrinkToFit="1"/>
    </xf>
    <xf numFmtId="0" fontId="13" fillId="2" borderId="41" xfId="0" applyFont="1" applyFill="1" applyBorder="1" applyAlignment="1" applyProtection="1">
      <alignment horizontal="center" vertical="center" shrinkToFit="1"/>
    </xf>
    <xf numFmtId="0" fontId="13" fillId="2" borderId="1" xfId="0" applyFont="1" applyFill="1" applyBorder="1" applyAlignment="1" applyProtection="1">
      <alignment horizontal="center" vertical="center" shrinkToFit="1"/>
    </xf>
    <xf numFmtId="181" fontId="8" fillId="5" borderId="6" xfId="1" applyNumberFormat="1" applyFont="1" applyFill="1" applyBorder="1" applyAlignment="1" applyProtection="1">
      <alignment horizontal="right" vertical="center" shrinkToFit="1"/>
      <protection locked="0"/>
    </xf>
    <xf numFmtId="181" fontId="8" fillId="5" borderId="7" xfId="1" applyNumberFormat="1" applyFont="1" applyFill="1" applyBorder="1" applyAlignment="1" applyProtection="1">
      <alignment horizontal="right" vertical="center" shrinkToFit="1"/>
      <protection locked="0"/>
    </xf>
    <xf numFmtId="181" fontId="8" fillId="5" borderId="56" xfId="1" applyNumberFormat="1" applyFont="1" applyFill="1" applyBorder="1" applyAlignment="1" applyProtection="1">
      <alignment horizontal="right" vertical="center" shrinkToFit="1"/>
      <protection locked="0"/>
    </xf>
    <xf numFmtId="181" fontId="8" fillId="5" borderId="8" xfId="1" applyNumberFormat="1" applyFont="1" applyFill="1" applyBorder="1" applyAlignment="1" applyProtection="1">
      <alignment horizontal="right" vertical="center" shrinkToFit="1"/>
      <protection locked="0"/>
    </xf>
    <xf numFmtId="0" fontId="13" fillId="2" borderId="44" xfId="0" applyFont="1" applyFill="1" applyBorder="1" applyAlignment="1" applyProtection="1">
      <alignment horizontal="center" vertical="center" shrinkToFit="1"/>
    </xf>
    <xf numFmtId="0" fontId="13" fillId="2" borderId="35" xfId="0" applyFont="1" applyFill="1" applyBorder="1" applyAlignment="1" applyProtection="1">
      <alignment horizontal="center" vertical="center" shrinkToFit="1"/>
    </xf>
    <xf numFmtId="0" fontId="12" fillId="9" borderId="32" xfId="0" applyFont="1" applyFill="1" applyBorder="1" applyAlignment="1" applyProtection="1">
      <alignment horizontal="center" vertical="center" shrinkToFit="1"/>
    </xf>
    <xf numFmtId="0" fontId="12" fillId="9" borderId="38" xfId="0" applyFont="1" applyFill="1" applyBorder="1" applyAlignment="1" applyProtection="1">
      <alignment horizontal="center" vertical="center" shrinkToFit="1"/>
    </xf>
    <xf numFmtId="0" fontId="12" fillId="9" borderId="34" xfId="0" applyFont="1" applyFill="1" applyBorder="1" applyAlignment="1" applyProtection="1">
      <alignment horizontal="center" vertical="center" shrinkToFit="1"/>
    </xf>
    <xf numFmtId="0" fontId="12" fillId="9" borderId="37" xfId="0" applyFont="1" applyFill="1" applyBorder="1" applyAlignment="1" applyProtection="1">
      <alignment horizontal="center" vertical="center" shrinkToFit="1"/>
    </xf>
    <xf numFmtId="178" fontId="8" fillId="5" borderId="6" xfId="0" applyNumberFormat="1" applyFont="1" applyFill="1" applyBorder="1" applyAlignment="1" applyProtection="1">
      <alignment horizontal="right" vertical="center" shrinkToFit="1"/>
      <protection locked="0"/>
    </xf>
    <xf numFmtId="178" fontId="8" fillId="5" borderId="7" xfId="0" applyNumberFormat="1" applyFont="1" applyFill="1" applyBorder="1" applyAlignment="1" applyProtection="1">
      <alignment horizontal="right" vertical="center" shrinkToFit="1"/>
      <protection locked="0"/>
    </xf>
    <xf numFmtId="178" fontId="8" fillId="5" borderId="56" xfId="0" applyNumberFormat="1" applyFont="1" applyFill="1" applyBorder="1" applyAlignment="1" applyProtection="1">
      <alignment horizontal="right" vertical="center" shrinkToFit="1"/>
      <protection locked="0"/>
    </xf>
    <xf numFmtId="178" fontId="8" fillId="5" borderId="8" xfId="0" applyNumberFormat="1" applyFont="1" applyFill="1" applyBorder="1" applyAlignment="1" applyProtection="1">
      <alignment horizontal="right" vertical="center" shrinkToFit="1"/>
      <protection locked="0"/>
    </xf>
    <xf numFmtId="182" fontId="50" fillId="0" borderId="6" xfId="0" applyNumberFormat="1" applyFont="1" applyFill="1" applyBorder="1" applyAlignment="1" applyProtection="1">
      <alignment horizontal="right" vertical="center" shrinkToFit="1"/>
      <protection hidden="1"/>
    </xf>
    <xf numFmtId="182" fontId="50" fillId="0" borderId="37" xfId="0" applyNumberFormat="1" applyFont="1" applyFill="1" applyBorder="1" applyAlignment="1" applyProtection="1">
      <alignment horizontal="right" vertical="center" shrinkToFit="1"/>
      <protection hidden="1"/>
    </xf>
    <xf numFmtId="182" fontId="50" fillId="0" borderId="56" xfId="0" applyNumberFormat="1" applyFont="1" applyFill="1" applyBorder="1" applyAlignment="1" applyProtection="1">
      <alignment horizontal="right" vertical="center" shrinkToFit="1"/>
      <protection hidden="1"/>
    </xf>
    <xf numFmtId="182" fontId="50" fillId="0" borderId="36" xfId="0" applyNumberFormat="1" applyFont="1" applyFill="1" applyBorder="1" applyAlignment="1" applyProtection="1">
      <alignment horizontal="right" vertical="center" shrinkToFit="1"/>
      <protection hidden="1"/>
    </xf>
    <xf numFmtId="178" fontId="50" fillId="0" borderId="6" xfId="0" applyNumberFormat="1" applyFont="1" applyFill="1" applyBorder="1" applyAlignment="1" applyProtection="1">
      <alignment horizontal="right" vertical="center" shrinkToFit="1"/>
      <protection hidden="1"/>
    </xf>
    <xf numFmtId="178" fontId="50" fillId="0" borderId="37" xfId="0" applyNumberFormat="1" applyFont="1" applyFill="1" applyBorder="1" applyAlignment="1" applyProtection="1">
      <alignment horizontal="right" vertical="center" shrinkToFit="1"/>
      <protection hidden="1"/>
    </xf>
    <xf numFmtId="178" fontId="50" fillId="0" borderId="56" xfId="0" applyNumberFormat="1" applyFont="1" applyFill="1" applyBorder="1" applyAlignment="1" applyProtection="1">
      <alignment horizontal="right" vertical="center" shrinkToFit="1"/>
      <protection hidden="1"/>
    </xf>
    <xf numFmtId="178" fontId="50" fillId="0" borderId="36" xfId="0" applyNumberFormat="1" applyFont="1" applyFill="1" applyBorder="1" applyAlignment="1" applyProtection="1">
      <alignment horizontal="right" vertical="center" shrinkToFit="1"/>
      <protection hidden="1"/>
    </xf>
    <xf numFmtId="181" fontId="8" fillId="5" borderId="7" xfId="0" applyNumberFormat="1" applyFont="1" applyFill="1" applyBorder="1" applyAlignment="1" applyProtection="1">
      <alignment horizontal="right" vertical="center" shrinkToFit="1"/>
      <protection locked="0"/>
    </xf>
    <xf numFmtId="181" fontId="8" fillId="5" borderId="8" xfId="0" applyNumberFormat="1" applyFont="1" applyFill="1" applyBorder="1" applyAlignment="1" applyProtection="1">
      <alignment horizontal="right" vertical="center" shrinkToFit="1"/>
      <protection locked="0"/>
    </xf>
    <xf numFmtId="181" fontId="50" fillId="0" borderId="6" xfId="0" applyNumberFormat="1" applyFont="1" applyFill="1" applyBorder="1" applyAlignment="1" applyProtection="1">
      <alignment horizontal="right" vertical="center" shrinkToFit="1"/>
      <protection hidden="1"/>
    </xf>
    <xf numFmtId="181" fontId="50" fillId="0" borderId="37" xfId="0" applyNumberFormat="1" applyFont="1" applyFill="1" applyBorder="1" applyAlignment="1" applyProtection="1">
      <alignment horizontal="right" vertical="center" shrinkToFit="1"/>
      <protection hidden="1"/>
    </xf>
    <xf numFmtId="181" fontId="50" fillId="0" borderId="56" xfId="0" applyNumberFormat="1" applyFont="1" applyFill="1" applyBorder="1" applyAlignment="1" applyProtection="1">
      <alignment horizontal="right" vertical="center" shrinkToFit="1"/>
      <protection hidden="1"/>
    </xf>
    <xf numFmtId="181" fontId="50" fillId="0" borderId="36" xfId="0" applyNumberFormat="1" applyFont="1" applyFill="1" applyBorder="1" applyAlignment="1" applyProtection="1">
      <alignment horizontal="right" vertical="center" shrinkToFit="1"/>
      <protection hidden="1"/>
    </xf>
    <xf numFmtId="0" fontId="13" fillId="0" borderId="0" xfId="0" applyFont="1" applyAlignment="1" applyProtection="1">
      <alignment horizontal="left" vertical="center"/>
    </xf>
    <xf numFmtId="179" fontId="8" fillId="2" borderId="16" xfId="0" applyNumberFormat="1" applyFont="1" applyFill="1" applyBorder="1" applyAlignment="1" applyProtection="1">
      <alignment horizontal="center" vertical="center" wrapText="1"/>
    </xf>
    <xf numFmtId="179" fontId="8" fillId="2" borderId="17" xfId="0" applyNumberFormat="1" applyFont="1" applyFill="1" applyBorder="1" applyAlignment="1" applyProtection="1">
      <alignment horizontal="center" vertical="center" wrapText="1"/>
    </xf>
    <xf numFmtId="179" fontId="8" fillId="2" borderId="15" xfId="0" applyNumberFormat="1" applyFont="1" applyFill="1" applyBorder="1" applyAlignment="1" applyProtection="1">
      <alignment horizontal="center" vertical="center" wrapText="1"/>
    </xf>
    <xf numFmtId="0" fontId="37" fillId="2" borderId="2" xfId="0" applyFont="1" applyFill="1" applyBorder="1" applyAlignment="1" applyProtection="1">
      <alignment horizontal="left" vertical="center" shrinkToFit="1"/>
    </xf>
    <xf numFmtId="0" fontId="37" fillId="2" borderId="6" xfId="0" applyFont="1" applyFill="1" applyBorder="1" applyAlignment="1" applyProtection="1">
      <alignment horizontal="left" vertical="center" shrinkToFit="1"/>
    </xf>
    <xf numFmtId="0" fontId="37" fillId="2" borderId="2" xfId="0" applyFont="1" applyFill="1" applyBorder="1" applyAlignment="1" applyProtection="1">
      <alignment horizontal="left" vertical="center" wrapText="1" shrinkToFit="1"/>
    </xf>
    <xf numFmtId="0" fontId="10" fillId="2" borderId="6" xfId="0" applyFont="1" applyFill="1" applyBorder="1" applyAlignment="1" applyProtection="1">
      <alignment horizontal="distributed" vertical="center" wrapText="1" indent="1"/>
    </xf>
    <xf numFmtId="0" fontId="10" fillId="2" borderId="38" xfId="0" applyFont="1" applyFill="1" applyBorder="1" applyAlignment="1" applyProtection="1">
      <alignment horizontal="distributed" vertical="center" wrapText="1" indent="1"/>
    </xf>
    <xf numFmtId="0" fontId="37" fillId="2" borderId="7" xfId="0" applyFont="1" applyFill="1" applyBorder="1" applyAlignment="1" applyProtection="1">
      <alignment horizontal="left" vertical="center" shrinkToFit="1"/>
    </xf>
    <xf numFmtId="179" fontId="11" fillId="0" borderId="33" xfId="0" quotePrefix="1" applyNumberFormat="1" applyFont="1" applyFill="1" applyBorder="1" applyAlignment="1" applyProtection="1">
      <alignment horizontal="center" vertical="center" wrapText="1"/>
    </xf>
    <xf numFmtId="179" fontId="11" fillId="0" borderId="33" xfId="0" applyNumberFormat="1" applyFont="1" applyFill="1" applyBorder="1" applyAlignment="1" applyProtection="1">
      <alignment horizontal="center" vertical="center" wrapText="1"/>
    </xf>
    <xf numFmtId="0" fontId="11" fillId="6" borderId="33" xfId="0" applyFont="1" applyFill="1" applyBorder="1" applyAlignment="1" applyProtection="1">
      <alignment horizontal="center" vertical="center" wrapText="1"/>
    </xf>
    <xf numFmtId="58" fontId="11" fillId="0" borderId="33" xfId="0" applyNumberFormat="1" applyFont="1" applyFill="1" applyBorder="1" applyAlignment="1" applyProtection="1">
      <alignment horizontal="right" vertical="center" wrapText="1"/>
    </xf>
    <xf numFmtId="0" fontId="11" fillId="0" borderId="33" xfId="0" applyFont="1" applyFill="1" applyBorder="1" applyAlignment="1" applyProtection="1">
      <alignment horizontal="right" vertical="center" wrapText="1"/>
    </xf>
    <xf numFmtId="0" fontId="10" fillId="0" borderId="0" xfId="0" applyFont="1" applyFill="1" applyBorder="1" applyAlignment="1" applyProtection="1">
      <alignment horizontal="center" vertical="center"/>
    </xf>
    <xf numFmtId="0" fontId="21" fillId="3" borderId="38" xfId="0" applyFont="1" applyFill="1" applyBorder="1" applyAlignment="1" applyProtection="1">
      <alignment horizontal="center" vertical="center" textRotation="255" wrapText="1"/>
    </xf>
    <xf numFmtId="0" fontId="21" fillId="3" borderId="7" xfId="0" applyFont="1" applyFill="1" applyBorder="1" applyAlignment="1" applyProtection="1">
      <alignment horizontal="center" vertical="center" textRotation="255" wrapText="1"/>
    </xf>
    <xf numFmtId="0" fontId="24" fillId="2" borderId="7" xfId="0" applyFont="1" applyFill="1" applyBorder="1" applyAlignment="1" applyProtection="1">
      <alignment horizontal="center" vertical="center" wrapText="1"/>
    </xf>
    <xf numFmtId="0" fontId="24" fillId="2" borderId="2" xfId="0" applyFont="1" applyFill="1" applyBorder="1" applyAlignment="1" applyProtection="1">
      <alignment horizontal="center" vertical="center" wrapText="1"/>
    </xf>
    <xf numFmtId="0" fontId="24" fillId="2" borderId="6" xfId="0" applyFont="1" applyFill="1" applyBorder="1" applyAlignment="1" applyProtection="1">
      <alignment horizontal="center" vertical="center" wrapText="1"/>
    </xf>
    <xf numFmtId="0" fontId="8" fillId="7" borderId="19" xfId="0" applyFont="1" applyFill="1" applyBorder="1" applyAlignment="1" applyProtection="1">
      <alignment horizontal="left" vertical="center" wrapText="1"/>
    </xf>
    <xf numFmtId="0" fontId="8" fillId="7" borderId="24" xfId="0" applyFont="1" applyFill="1" applyBorder="1" applyAlignment="1" applyProtection="1">
      <alignment horizontal="left" vertical="center" wrapText="1"/>
    </xf>
    <xf numFmtId="0" fontId="8" fillId="7" borderId="40" xfId="0" applyFont="1" applyFill="1" applyBorder="1" applyAlignment="1" applyProtection="1">
      <alignment horizontal="left" vertical="center" wrapText="1"/>
    </xf>
    <xf numFmtId="0" fontId="8" fillId="7" borderId="0" xfId="0" applyFont="1" applyFill="1" applyBorder="1" applyAlignment="1" applyProtection="1">
      <alignment horizontal="left" vertical="center" wrapText="1"/>
    </xf>
    <xf numFmtId="0" fontId="8" fillId="7" borderId="47" xfId="0" applyFont="1" applyFill="1" applyBorder="1" applyAlignment="1" applyProtection="1">
      <alignment horizontal="left" vertical="center" wrapText="1"/>
    </xf>
    <xf numFmtId="0" fontId="8" fillId="7" borderId="33" xfId="0" applyFont="1" applyFill="1" applyBorder="1" applyAlignment="1" applyProtection="1">
      <alignment horizontal="left" vertical="center" wrapText="1"/>
    </xf>
    <xf numFmtId="0" fontId="28" fillId="9" borderId="38" xfId="0" applyFont="1" applyFill="1" applyBorder="1" applyAlignment="1" applyProtection="1">
      <alignment horizontal="center" vertical="center" textRotation="255" wrapText="1"/>
    </xf>
    <xf numFmtId="0" fontId="24" fillId="2" borderId="15" xfId="0" applyFont="1" applyFill="1" applyBorder="1" applyAlignment="1" applyProtection="1">
      <alignment horizontal="center" vertical="center" wrapText="1"/>
    </xf>
    <xf numFmtId="0" fontId="24" fillId="2" borderId="46" xfId="0" applyFont="1" applyFill="1" applyBorder="1" applyAlignment="1" applyProtection="1">
      <alignment horizontal="center" vertical="center" wrapText="1"/>
    </xf>
    <xf numFmtId="0" fontId="23" fillId="9" borderId="38" xfId="0" applyFont="1" applyFill="1" applyBorder="1" applyAlignment="1" applyProtection="1">
      <alignment horizontal="center" vertical="center" textRotation="255" wrapText="1"/>
    </xf>
    <xf numFmtId="0" fontId="21" fillId="9" borderId="38" xfId="0" applyFont="1" applyFill="1" applyBorder="1" applyAlignment="1" applyProtection="1">
      <alignment horizontal="center" vertical="center" textRotation="255" wrapText="1"/>
    </xf>
    <xf numFmtId="0" fontId="21" fillId="9" borderId="7" xfId="0" applyFont="1" applyFill="1" applyBorder="1" applyAlignment="1" applyProtection="1">
      <alignment horizontal="center" vertical="center" textRotation="255" wrapText="1"/>
    </xf>
    <xf numFmtId="0" fontId="36" fillId="9" borderId="19" xfId="0" applyFont="1" applyFill="1" applyBorder="1" applyAlignment="1" applyProtection="1">
      <alignment horizontal="left" vertical="center" wrapText="1"/>
    </xf>
    <xf numFmtId="0" fontId="36" fillId="9" borderId="24" xfId="0" applyFont="1" applyFill="1" applyBorder="1" applyAlignment="1" applyProtection="1">
      <alignment horizontal="left" vertical="center" wrapText="1"/>
    </xf>
    <xf numFmtId="0" fontId="36" fillId="9" borderId="40" xfId="0" applyFont="1" applyFill="1" applyBorder="1" applyAlignment="1" applyProtection="1">
      <alignment horizontal="left" vertical="center" wrapText="1"/>
    </xf>
    <xf numFmtId="0" fontId="36" fillId="9" borderId="0" xfId="0" applyFont="1" applyFill="1" applyBorder="1" applyAlignment="1" applyProtection="1">
      <alignment horizontal="left" vertical="center" wrapText="1"/>
    </xf>
    <xf numFmtId="0" fontId="38" fillId="9" borderId="38" xfId="0" applyFont="1" applyFill="1" applyBorder="1" applyAlignment="1" applyProtection="1">
      <alignment horizontal="center" vertical="center" textRotation="255" wrapText="1"/>
    </xf>
    <xf numFmtId="0" fontId="35" fillId="0" borderId="0" xfId="0" applyFont="1" applyFill="1" applyBorder="1" applyAlignment="1" applyProtection="1">
      <alignment horizontal="center" vertical="center" wrapText="1"/>
    </xf>
    <xf numFmtId="0" fontId="35" fillId="0" borderId="44" xfId="0" applyFont="1" applyFill="1" applyBorder="1" applyAlignment="1" applyProtection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 wrapText="1"/>
    </xf>
    <xf numFmtId="0" fontId="11" fillId="2" borderId="38" xfId="0" applyFont="1" applyFill="1" applyBorder="1" applyAlignment="1" applyProtection="1">
      <alignment horizontal="center" vertical="center" wrapText="1"/>
    </xf>
    <xf numFmtId="0" fontId="11" fillId="2" borderId="19" xfId="0" applyFont="1" applyFill="1" applyBorder="1" applyAlignment="1" applyProtection="1">
      <alignment horizontal="center" vertical="center" textRotation="255" wrapText="1"/>
    </xf>
    <xf numFmtId="0" fontId="11" fillId="2" borderId="46" xfId="0" applyFont="1" applyFill="1" applyBorder="1" applyAlignment="1" applyProtection="1">
      <alignment horizontal="center" vertical="center" textRotation="255" wrapText="1"/>
    </xf>
    <xf numFmtId="0" fontId="11" fillId="2" borderId="40" xfId="0" applyFont="1" applyFill="1" applyBorder="1" applyAlignment="1" applyProtection="1">
      <alignment horizontal="center" vertical="center" textRotation="255" wrapText="1"/>
    </xf>
    <xf numFmtId="0" fontId="11" fillId="2" borderId="44" xfId="0" applyFont="1" applyFill="1" applyBorder="1" applyAlignment="1" applyProtection="1">
      <alignment horizontal="center" vertical="center" textRotation="255" wrapText="1"/>
    </xf>
    <xf numFmtId="0" fontId="36" fillId="3" borderId="19" xfId="0" applyFont="1" applyFill="1" applyBorder="1" applyAlignment="1" applyProtection="1">
      <alignment horizontal="left" vertical="center" wrapText="1"/>
    </xf>
    <xf numFmtId="0" fontId="36" fillId="3" borderId="24" xfId="0" applyFont="1" applyFill="1" applyBorder="1" applyAlignment="1" applyProtection="1">
      <alignment horizontal="left" vertical="center" wrapText="1"/>
    </xf>
    <xf numFmtId="0" fontId="36" fillId="3" borderId="40" xfId="0" applyFont="1" applyFill="1" applyBorder="1" applyAlignment="1" applyProtection="1">
      <alignment horizontal="left" vertical="center" wrapText="1"/>
    </xf>
    <xf numFmtId="0" fontId="36" fillId="3" borderId="0" xfId="0" applyFont="1" applyFill="1" applyBorder="1" applyAlignment="1" applyProtection="1">
      <alignment horizontal="left" vertical="center" wrapText="1"/>
    </xf>
    <xf numFmtId="0" fontId="36" fillId="3" borderId="33" xfId="0" applyFont="1" applyFill="1" applyBorder="1" applyAlignment="1" applyProtection="1">
      <alignment horizontal="left" vertical="center" wrapText="1"/>
    </xf>
    <xf numFmtId="0" fontId="15" fillId="0" borderId="49" xfId="0" applyFont="1" applyFill="1" applyBorder="1" applyAlignment="1" applyProtection="1">
      <alignment horizontal="center" vertical="center"/>
    </xf>
    <xf numFmtId="0" fontId="15" fillId="0" borderId="50" xfId="0" applyFont="1" applyFill="1" applyBorder="1" applyAlignment="1" applyProtection="1">
      <alignment horizontal="center" vertical="center"/>
    </xf>
    <xf numFmtId="0" fontId="15" fillId="0" borderId="51" xfId="0" applyFont="1" applyFill="1" applyBorder="1" applyAlignment="1" applyProtection="1">
      <alignment horizontal="center" vertical="center"/>
    </xf>
    <xf numFmtId="0" fontId="8" fillId="5" borderId="17" xfId="0" applyFont="1" applyFill="1" applyBorder="1" applyAlignment="1" applyProtection="1">
      <alignment horizontal="center" vertical="center"/>
      <protection locked="0"/>
    </xf>
    <xf numFmtId="181" fontId="30" fillId="5" borderId="21" xfId="0" applyNumberFormat="1" applyFont="1" applyFill="1" applyBorder="1" applyAlignment="1" applyProtection="1">
      <alignment horizontal="right" vertical="center" shrinkToFit="1"/>
      <protection locked="0"/>
    </xf>
    <xf numFmtId="181" fontId="30" fillId="5" borderId="42" xfId="0" applyNumberFormat="1" applyFont="1" applyFill="1" applyBorder="1" applyAlignment="1" applyProtection="1">
      <alignment horizontal="right" vertical="center" shrinkToFit="1"/>
      <protection locked="0"/>
    </xf>
    <xf numFmtId="0" fontId="15" fillId="7" borderId="16" xfId="0" applyFont="1" applyFill="1" applyBorder="1" applyAlignment="1" applyProtection="1">
      <alignment horizontal="center" vertical="center"/>
    </xf>
    <xf numFmtId="0" fontId="15" fillId="7" borderId="17" xfId="0" applyFont="1" applyFill="1" applyBorder="1" applyAlignment="1" applyProtection="1">
      <alignment horizontal="center" vertical="center"/>
    </xf>
    <xf numFmtId="181" fontId="47" fillId="6" borderId="6" xfId="1" applyNumberFormat="1" applyFont="1" applyFill="1" applyBorder="1" applyAlignment="1" applyProtection="1">
      <alignment horizontal="right" vertical="center" shrinkToFit="1"/>
    </xf>
    <xf numFmtId="181" fontId="47" fillId="6" borderId="2" xfId="1" applyNumberFormat="1" applyFont="1" applyFill="1" applyBorder="1" applyAlignment="1" applyProtection="1">
      <alignment horizontal="right" vertical="center" shrinkToFit="1"/>
    </xf>
    <xf numFmtId="0" fontId="15" fillId="2" borderId="2" xfId="0" applyFont="1" applyFill="1" applyBorder="1" applyAlignment="1" applyProtection="1">
      <alignment horizontal="center" vertical="center"/>
    </xf>
    <xf numFmtId="181" fontId="47" fillId="6" borderId="11" xfId="1" applyNumberFormat="1" applyFont="1" applyFill="1" applyBorder="1" applyAlignment="1" applyProtection="1">
      <alignment horizontal="right" vertical="center" shrinkToFit="1"/>
    </xf>
    <xf numFmtId="181" fontId="47" fillId="6" borderId="55" xfId="1" applyNumberFormat="1" applyFont="1" applyFill="1" applyBorder="1" applyAlignment="1" applyProtection="1">
      <alignment horizontal="right" vertical="center" shrinkToFit="1"/>
    </xf>
    <xf numFmtId="0" fontId="15" fillId="2" borderId="16" xfId="0" applyFont="1" applyFill="1" applyBorder="1" applyAlignment="1" applyProtection="1">
      <alignment horizontal="center" vertical="center" shrinkToFit="1"/>
    </xf>
    <xf numFmtId="0" fontId="15" fillId="2" borderId="15" xfId="0" applyFont="1" applyFill="1" applyBorder="1" applyAlignment="1" applyProtection="1">
      <alignment horizontal="center" vertical="center" shrinkToFit="1"/>
    </xf>
    <xf numFmtId="178" fontId="8" fillId="5" borderId="16" xfId="0" applyNumberFormat="1" applyFont="1" applyFill="1" applyBorder="1" applyAlignment="1" applyProtection="1">
      <alignment horizontal="right" vertical="center"/>
      <protection locked="0"/>
    </xf>
    <xf numFmtId="178" fontId="8" fillId="5" borderId="15" xfId="0" applyNumberFormat="1" applyFont="1" applyFill="1" applyBorder="1" applyAlignment="1" applyProtection="1">
      <alignment horizontal="right" vertical="center"/>
      <protection locked="0"/>
    </xf>
    <xf numFmtId="0" fontId="40" fillId="0" borderId="0" xfId="0" applyFont="1" applyBorder="1" applyAlignment="1" applyProtection="1">
      <alignment horizontal="center" vertical="center"/>
    </xf>
    <xf numFmtId="0" fontId="45" fillId="0" borderId="0" xfId="0" applyFont="1" applyAlignment="1" applyProtection="1">
      <alignment horizontal="center" vertical="center"/>
    </xf>
    <xf numFmtId="0" fontId="15" fillId="2" borderId="17" xfId="0" applyFont="1" applyFill="1" applyBorder="1" applyAlignment="1" applyProtection="1">
      <alignment horizontal="center" vertical="center" shrinkToFit="1"/>
    </xf>
    <xf numFmtId="178" fontId="37" fillId="0" borderId="22" xfId="0" applyNumberFormat="1" applyFont="1" applyFill="1" applyBorder="1" applyAlignment="1" applyProtection="1">
      <alignment horizontal="right" vertical="center"/>
    </xf>
    <xf numFmtId="178" fontId="37" fillId="0" borderId="20" xfId="0" applyNumberFormat="1" applyFont="1" applyFill="1" applyBorder="1" applyAlignment="1" applyProtection="1">
      <alignment horizontal="right" vertical="center"/>
    </xf>
    <xf numFmtId="0" fontId="8" fillId="7" borderId="2" xfId="0" applyFont="1" applyFill="1" applyBorder="1" applyAlignment="1" applyProtection="1">
      <alignment horizontal="center" vertical="center"/>
    </xf>
    <xf numFmtId="178" fontId="8" fillId="5" borderId="19" xfId="0" applyNumberFormat="1" applyFont="1" applyFill="1" applyBorder="1" applyAlignment="1" applyProtection="1">
      <alignment horizontal="right" vertical="center"/>
      <protection locked="0"/>
    </xf>
    <xf numFmtId="178" fontId="8" fillId="5" borderId="46" xfId="0" applyNumberFormat="1" applyFont="1" applyFill="1" applyBorder="1" applyAlignment="1" applyProtection="1">
      <alignment horizontal="right" vertical="center"/>
      <protection locked="0"/>
    </xf>
    <xf numFmtId="0" fontId="8" fillId="0" borderId="49" xfId="0" applyFont="1" applyFill="1" applyBorder="1" applyAlignment="1" applyProtection="1">
      <alignment horizontal="center" vertical="center"/>
    </xf>
    <xf numFmtId="0" fontId="8" fillId="0" borderId="50" xfId="0" applyFont="1" applyFill="1" applyBorder="1" applyAlignment="1" applyProtection="1">
      <alignment horizontal="center" vertical="center"/>
    </xf>
    <xf numFmtId="0" fontId="8" fillId="0" borderId="51" xfId="0" applyFont="1" applyFill="1" applyBorder="1" applyAlignment="1" applyProtection="1">
      <alignment horizontal="center" vertical="center"/>
    </xf>
    <xf numFmtId="0" fontId="8" fillId="5" borderId="17" xfId="0" applyFont="1" applyFill="1" applyBorder="1" applyAlignment="1" applyProtection="1">
      <alignment horizontal="center" vertical="center" shrinkToFit="1"/>
      <protection locked="0"/>
    </xf>
    <xf numFmtId="0" fontId="8" fillId="7" borderId="19" xfId="0" applyFont="1" applyFill="1" applyBorder="1" applyAlignment="1" applyProtection="1">
      <alignment horizontal="center" vertical="center"/>
    </xf>
    <xf numFmtId="0" fontId="8" fillId="7" borderId="24" xfId="0" applyFont="1" applyFill="1" applyBorder="1" applyAlignment="1" applyProtection="1">
      <alignment horizontal="center" vertical="center"/>
    </xf>
    <xf numFmtId="0" fontId="8" fillId="7" borderId="46" xfId="0" applyFont="1" applyFill="1" applyBorder="1" applyAlignment="1" applyProtection="1">
      <alignment horizontal="center" vertical="center"/>
    </xf>
    <xf numFmtId="0" fontId="8" fillId="7" borderId="47" xfId="0" applyFont="1" applyFill="1" applyBorder="1" applyAlignment="1" applyProtection="1">
      <alignment horizontal="center" vertical="center"/>
    </xf>
    <xf numFmtId="0" fontId="8" fillId="7" borderId="33" xfId="0" applyFont="1" applyFill="1" applyBorder="1" applyAlignment="1" applyProtection="1">
      <alignment horizontal="center" vertical="center"/>
    </xf>
    <xf numFmtId="0" fontId="8" fillId="7" borderId="14" xfId="0" applyFont="1" applyFill="1" applyBorder="1" applyAlignment="1" applyProtection="1">
      <alignment horizontal="center" vertical="center"/>
    </xf>
    <xf numFmtId="0" fontId="15" fillId="7" borderId="19" xfId="0" applyFont="1" applyFill="1" applyBorder="1" applyAlignment="1" applyProtection="1">
      <alignment horizontal="center" vertical="center" wrapText="1" shrinkToFit="1"/>
    </xf>
    <xf numFmtId="0" fontId="15" fillId="7" borderId="24" xfId="0" applyFont="1" applyFill="1" applyBorder="1" applyAlignment="1" applyProtection="1">
      <alignment horizontal="center" vertical="center" wrapText="1" shrinkToFit="1"/>
    </xf>
    <xf numFmtId="0" fontId="15" fillId="7" borderId="46" xfId="0" applyFont="1" applyFill="1" applyBorder="1" applyAlignment="1" applyProtection="1">
      <alignment horizontal="center" vertical="center" wrapText="1" shrinkToFit="1"/>
    </xf>
    <xf numFmtId="0" fontId="15" fillId="7" borderId="47" xfId="0" applyFont="1" applyFill="1" applyBorder="1" applyAlignment="1" applyProtection="1">
      <alignment horizontal="center" vertical="center" wrapText="1" shrinkToFit="1"/>
    </xf>
    <xf numFmtId="0" fontId="15" fillId="7" borderId="33" xfId="0" applyFont="1" applyFill="1" applyBorder="1" applyAlignment="1" applyProtection="1">
      <alignment horizontal="center" vertical="center" wrapText="1" shrinkToFit="1"/>
    </xf>
    <xf numFmtId="0" fontId="15" fillId="7" borderId="14" xfId="0" applyFont="1" applyFill="1" applyBorder="1" applyAlignment="1" applyProtection="1">
      <alignment horizontal="center" vertical="center" wrapText="1" shrinkToFit="1"/>
    </xf>
    <xf numFmtId="181" fontId="30" fillId="5" borderId="22" xfId="1" applyNumberFormat="1" applyFont="1" applyFill="1" applyBorder="1" applyAlignment="1" applyProtection="1">
      <alignment horizontal="right" vertical="center" shrinkToFit="1"/>
      <protection locked="0"/>
    </xf>
    <xf numFmtId="181" fontId="30" fillId="5" borderId="20" xfId="1" applyNumberFormat="1" applyFont="1" applyFill="1" applyBorder="1" applyAlignment="1" applyProtection="1">
      <alignment horizontal="right" vertical="center" shrinkToFit="1"/>
      <protection locked="0"/>
    </xf>
    <xf numFmtId="0" fontId="43" fillId="7" borderId="40" xfId="0" applyFont="1" applyFill="1" applyBorder="1" applyAlignment="1" applyProtection="1">
      <alignment horizontal="right"/>
    </xf>
    <xf numFmtId="0" fontId="43" fillId="7" borderId="0" xfId="0" applyFont="1" applyFill="1" applyBorder="1" applyAlignment="1" applyProtection="1">
      <alignment horizontal="right"/>
    </xf>
    <xf numFmtId="0" fontId="43" fillId="7" borderId="44" xfId="0" applyFont="1" applyFill="1" applyBorder="1" applyAlignment="1" applyProtection="1">
      <alignment horizontal="right"/>
    </xf>
    <xf numFmtId="0" fontId="15" fillId="7" borderId="46" xfId="0" applyFont="1" applyFill="1" applyBorder="1" applyAlignment="1" applyProtection="1">
      <alignment horizontal="center" vertical="center" shrinkToFit="1"/>
    </xf>
    <xf numFmtId="0" fontId="15" fillId="7" borderId="47" xfId="0" applyFont="1" applyFill="1" applyBorder="1" applyAlignment="1" applyProtection="1">
      <alignment horizontal="center" vertical="center" shrinkToFit="1"/>
    </xf>
    <xf numFmtId="0" fontId="15" fillId="7" borderId="14" xfId="0" applyFont="1" applyFill="1" applyBorder="1" applyAlignment="1" applyProtection="1">
      <alignment horizontal="center" vertical="center" shrinkToFit="1"/>
    </xf>
    <xf numFmtId="181" fontId="47" fillId="6" borderId="2" xfId="1" applyNumberFormat="1" applyFont="1" applyFill="1" applyBorder="1" applyAlignment="1" applyProtection="1">
      <alignment horizontal="right" vertical="center" wrapText="1" shrinkToFit="1"/>
    </xf>
    <xf numFmtId="0" fontId="15" fillId="2" borderId="16" xfId="0" applyFont="1" applyFill="1" applyBorder="1" applyAlignment="1" applyProtection="1">
      <alignment horizontal="center" vertical="center"/>
    </xf>
    <xf numFmtId="0" fontId="15" fillId="2" borderId="17" xfId="0" applyFont="1" applyFill="1" applyBorder="1" applyAlignment="1" applyProtection="1">
      <alignment horizontal="center" vertical="center"/>
    </xf>
    <xf numFmtId="38" fontId="43" fillId="7" borderId="19" xfId="0" applyNumberFormat="1" applyFont="1" applyFill="1" applyBorder="1" applyAlignment="1" applyProtection="1">
      <alignment horizontal="center" wrapText="1"/>
    </xf>
    <xf numFmtId="38" fontId="43" fillId="7" borderId="24" xfId="0" applyNumberFormat="1" applyFont="1" applyFill="1" applyBorder="1" applyAlignment="1" applyProtection="1">
      <alignment horizontal="center" wrapText="1"/>
    </xf>
    <xf numFmtId="38" fontId="43" fillId="7" borderId="46" xfId="0" applyNumberFormat="1" applyFont="1" applyFill="1" applyBorder="1" applyAlignment="1" applyProtection="1">
      <alignment horizontal="center" wrapText="1"/>
    </xf>
    <xf numFmtId="38" fontId="43" fillId="7" borderId="40" xfId="0" applyNumberFormat="1" applyFont="1" applyFill="1" applyBorder="1" applyAlignment="1" applyProtection="1">
      <alignment horizontal="center" wrapText="1"/>
    </xf>
    <xf numFmtId="38" fontId="43" fillId="7" borderId="0" xfId="0" applyNumberFormat="1" applyFont="1" applyFill="1" applyBorder="1" applyAlignment="1" applyProtection="1">
      <alignment horizontal="center" wrapText="1"/>
    </xf>
    <xf numFmtId="38" fontId="43" fillId="7" borderId="44" xfId="0" applyNumberFormat="1" applyFont="1" applyFill="1" applyBorder="1" applyAlignment="1" applyProtection="1">
      <alignment horizontal="center" wrapText="1"/>
    </xf>
    <xf numFmtId="181" fontId="53" fillId="6" borderId="53" xfId="0" applyNumberFormat="1" applyFont="1" applyFill="1" applyBorder="1" applyAlignment="1" applyProtection="1">
      <alignment horizontal="right" vertical="center" shrinkToFit="1"/>
    </xf>
    <xf numFmtId="181" fontId="53" fillId="6" borderId="54" xfId="0" applyNumberFormat="1" applyFont="1" applyFill="1" applyBorder="1" applyAlignment="1" applyProtection="1">
      <alignment horizontal="right" vertical="center" shrinkToFit="1"/>
    </xf>
    <xf numFmtId="0" fontId="8" fillId="0" borderId="49" xfId="0" applyFont="1" applyFill="1" applyBorder="1" applyAlignment="1" applyProtection="1">
      <alignment horizontal="center" vertical="center"/>
      <protection locked="0"/>
    </xf>
    <xf numFmtId="0" fontId="8" fillId="0" borderId="50" xfId="0" applyFont="1" applyFill="1" applyBorder="1" applyAlignment="1" applyProtection="1">
      <alignment horizontal="center" vertical="center"/>
      <protection locked="0"/>
    </xf>
    <xf numFmtId="0" fontId="8" fillId="0" borderId="51" xfId="0" applyFont="1" applyFill="1" applyBorder="1" applyAlignment="1" applyProtection="1">
      <alignment horizontal="center" vertical="center"/>
      <protection locked="0"/>
    </xf>
    <xf numFmtId="181" fontId="47" fillId="0" borderId="16" xfId="0" applyNumberFormat="1" applyFont="1" applyBorder="1" applyAlignment="1" applyProtection="1">
      <alignment horizontal="right" vertical="center"/>
    </xf>
    <xf numFmtId="0" fontId="47" fillId="0" borderId="15" xfId="0" applyFont="1" applyBorder="1" applyAlignment="1" applyProtection="1">
      <alignment horizontal="right" vertical="center"/>
    </xf>
    <xf numFmtId="181" fontId="47" fillId="6" borderId="16" xfId="1" applyNumberFormat="1" applyFont="1" applyFill="1" applyBorder="1" applyAlignment="1" applyProtection="1">
      <alignment horizontal="right" vertical="center" shrinkToFit="1"/>
    </xf>
    <xf numFmtId="181" fontId="47" fillId="6" borderId="15" xfId="1" applyNumberFormat="1" applyFont="1" applyFill="1" applyBorder="1" applyAlignment="1" applyProtection="1">
      <alignment horizontal="right" vertical="center" shrinkToFit="1"/>
    </xf>
    <xf numFmtId="0" fontId="21" fillId="7" borderId="19" xfId="2" applyFont="1" applyFill="1" applyBorder="1" applyAlignment="1" applyProtection="1">
      <alignment horizontal="center" vertical="center" shrinkToFit="1"/>
    </xf>
    <xf numFmtId="0" fontId="21" fillId="7" borderId="17" xfId="2" applyFont="1" applyFill="1" applyBorder="1" applyAlignment="1" applyProtection="1">
      <alignment horizontal="center" vertical="center" shrinkToFit="1"/>
    </xf>
    <xf numFmtId="0" fontId="21" fillId="7" borderId="15" xfId="2" applyFont="1" applyFill="1" applyBorder="1" applyAlignment="1" applyProtection="1">
      <alignment horizontal="center" vertical="center" shrinkToFit="1"/>
    </xf>
    <xf numFmtId="0" fontId="29" fillId="7" borderId="19" xfId="0" applyFont="1" applyFill="1" applyBorder="1" applyAlignment="1" applyProtection="1">
      <alignment horizontal="center" vertical="center" wrapText="1" shrinkToFit="1"/>
    </xf>
    <xf numFmtId="0" fontId="29" fillId="7" borderId="46" xfId="0" applyFont="1" applyFill="1" applyBorder="1" applyAlignment="1" applyProtection="1">
      <alignment horizontal="center" vertical="center" wrapText="1" shrinkToFit="1"/>
    </xf>
    <xf numFmtId="0" fontId="29" fillId="7" borderId="47" xfId="0" applyFont="1" applyFill="1" applyBorder="1" applyAlignment="1" applyProtection="1">
      <alignment horizontal="center" vertical="center" wrapText="1" shrinkToFit="1"/>
    </xf>
    <xf numFmtId="0" fontId="29" fillId="7" borderId="14" xfId="0" applyFont="1" applyFill="1" applyBorder="1" applyAlignment="1" applyProtection="1">
      <alignment horizontal="center" vertical="center" wrapText="1" shrinkToFit="1"/>
    </xf>
    <xf numFmtId="0" fontId="36" fillId="3" borderId="2" xfId="2" applyFont="1" applyFill="1" applyBorder="1" applyAlignment="1" applyProtection="1">
      <alignment horizontal="center" vertical="center" wrapText="1" shrinkToFit="1"/>
    </xf>
    <xf numFmtId="0" fontId="8" fillId="7" borderId="2" xfId="2" applyFont="1" applyFill="1" applyBorder="1" applyAlignment="1" applyProtection="1">
      <alignment horizontal="center" vertical="center" shrinkToFit="1"/>
    </xf>
    <xf numFmtId="0" fontId="15" fillId="3" borderId="6" xfId="0" applyFont="1" applyFill="1" applyBorder="1" applyAlignment="1" applyProtection="1">
      <alignment horizontal="center" vertical="center" textRotation="255" wrapText="1"/>
    </xf>
    <xf numFmtId="0" fontId="15" fillId="3" borderId="38" xfId="0" applyFont="1" applyFill="1" applyBorder="1" applyAlignment="1" applyProtection="1">
      <alignment horizontal="center" vertical="center" textRotation="255" wrapText="1"/>
    </xf>
    <xf numFmtId="0" fontId="15" fillId="3" borderId="7" xfId="0" applyFont="1" applyFill="1" applyBorder="1" applyAlignment="1" applyProtection="1">
      <alignment horizontal="center" vertical="center" textRotation="255" wrapText="1"/>
    </xf>
    <xf numFmtId="0" fontId="8" fillId="3" borderId="2" xfId="2" applyFont="1" applyFill="1" applyBorder="1" applyAlignment="1" applyProtection="1">
      <alignment horizontal="center" vertical="center" shrinkToFit="1"/>
    </xf>
    <xf numFmtId="0" fontId="8" fillId="9" borderId="2" xfId="2" applyFont="1" applyFill="1" applyBorder="1" applyAlignment="1" applyProtection="1">
      <alignment horizontal="center" vertical="center" shrinkToFit="1"/>
    </xf>
    <xf numFmtId="0" fontId="30" fillId="7" borderId="2" xfId="2" applyFont="1" applyFill="1" applyBorder="1" applyAlignment="1" applyProtection="1">
      <alignment horizontal="center" vertical="center" shrinkToFit="1"/>
    </xf>
    <xf numFmtId="0" fontId="30" fillId="7" borderId="16" xfId="2" applyFont="1" applyFill="1" applyBorder="1" applyAlignment="1" applyProtection="1">
      <alignment horizontal="center" vertical="center" shrinkToFit="1"/>
    </xf>
    <xf numFmtId="0" fontId="36" fillId="9" borderId="2" xfId="2" applyFont="1" applyFill="1" applyBorder="1" applyAlignment="1" applyProtection="1">
      <alignment horizontal="center" vertical="center" wrapText="1" shrinkToFit="1"/>
    </xf>
    <xf numFmtId="0" fontId="8" fillId="9" borderId="2" xfId="2" applyFont="1" applyFill="1" applyBorder="1" applyAlignment="1" applyProtection="1">
      <alignment horizontal="center" vertical="center" textRotation="255" shrinkToFit="1"/>
    </xf>
    <xf numFmtId="0" fontId="8" fillId="9" borderId="2" xfId="2" applyFont="1" applyFill="1" applyBorder="1" applyAlignment="1" applyProtection="1">
      <alignment horizontal="left" vertical="center" shrinkToFit="1"/>
    </xf>
    <xf numFmtId="178" fontId="68" fillId="3" borderId="0" xfId="0" applyNumberFormat="1" applyFont="1" applyFill="1" applyBorder="1" applyAlignment="1" applyProtection="1">
      <alignment horizontal="right" vertical="center"/>
    </xf>
    <xf numFmtId="0" fontId="73" fillId="0" borderId="0" xfId="0" applyFont="1" applyAlignment="1" applyProtection="1">
      <alignment horizontal="center" vertical="center"/>
    </xf>
    <xf numFmtId="0" fontId="63" fillId="0" borderId="0" xfId="0" applyFont="1" applyAlignment="1" applyProtection="1">
      <alignment horizontal="center" vertical="center"/>
    </xf>
    <xf numFmtId="38" fontId="62" fillId="0" borderId="0" xfId="1" applyFont="1" applyFill="1" applyBorder="1" applyAlignment="1" applyProtection="1">
      <alignment horizontal="right" vertical="center" wrapText="1"/>
    </xf>
    <xf numFmtId="0" fontId="62" fillId="0" borderId="0" xfId="0" applyFont="1" applyBorder="1" applyAlignment="1" applyProtection="1">
      <alignment horizontal="center" vertical="center" wrapText="1"/>
    </xf>
    <xf numFmtId="0" fontId="62" fillId="0" borderId="0" xfId="0" applyFont="1" applyAlignment="1" applyProtection="1">
      <alignment horizontal="center" vertical="center"/>
    </xf>
    <xf numFmtId="0" fontId="64" fillId="8" borderId="0" xfId="0" applyFont="1" applyFill="1" applyAlignment="1" applyProtection="1">
      <alignment horizontal="center" vertical="center"/>
    </xf>
    <xf numFmtId="0" fontId="65" fillId="0" borderId="0" xfId="0" applyFont="1" applyAlignment="1" applyProtection="1">
      <alignment horizontal="left" vertical="center"/>
    </xf>
    <xf numFmtId="0" fontId="68" fillId="3" borderId="0" xfId="0" applyNumberFormat="1" applyFont="1" applyFill="1" applyBorder="1" applyAlignment="1" applyProtection="1">
      <alignment horizontal="left" vertical="center"/>
    </xf>
    <xf numFmtId="58" fontId="68" fillId="3" borderId="0" xfId="0" applyNumberFormat="1" applyFont="1" applyFill="1" applyBorder="1" applyAlignment="1" applyProtection="1">
      <alignment horizontal="center" vertical="center"/>
    </xf>
    <xf numFmtId="58" fontId="62" fillId="0" borderId="0" xfId="0" applyNumberFormat="1" applyFont="1" applyAlignment="1" applyProtection="1">
      <alignment horizontal="center" vertical="center"/>
    </xf>
    <xf numFmtId="58" fontId="71" fillId="0" borderId="0" xfId="0" applyNumberFormat="1" applyFont="1" applyBorder="1" applyAlignment="1" applyProtection="1">
      <alignment horizontal="center" vertical="center"/>
    </xf>
    <xf numFmtId="0" fontId="75" fillId="0" borderId="0" xfId="0" applyFont="1" applyAlignment="1" applyProtection="1">
      <alignment horizontal="left" vertical="center"/>
    </xf>
  </cellXfs>
  <cellStyles count="7">
    <cellStyle name="パーセント" xfId="4" builtinId="5"/>
    <cellStyle name="ハイパーリンク" xfId="6" builtinId="8"/>
    <cellStyle name="桁区切り" xfId="1" builtinId="6"/>
    <cellStyle name="標準" xfId="0" builtinId="0"/>
    <cellStyle name="標準 2" xfId="3" xr:uid="{00000000-0005-0000-0000-000004000000}"/>
    <cellStyle name="標準 2 2" xfId="5" xr:uid="{00000000-0005-0000-0000-000005000000}"/>
    <cellStyle name="標準 3" xfId="2" xr:uid="{00000000-0005-0000-0000-000006000000}"/>
  </cellStyles>
  <dxfs count="337">
    <dxf>
      <font>
        <strike/>
        <color theme="1" tint="4.9989318521683403E-2"/>
      </font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color rgb="FFFF0000"/>
      </font>
      <fill>
        <patternFill>
          <bgColor theme="1" tint="0.499984740745262"/>
        </patternFill>
      </fill>
    </dxf>
    <dxf>
      <font>
        <color rgb="FFFF0000"/>
      </font>
      <fill>
        <patternFill>
          <bgColor theme="1" tint="0.499984740745262"/>
        </patternFill>
      </fill>
    </dxf>
    <dxf>
      <font>
        <color rgb="FFFF0000"/>
      </font>
      <fill>
        <patternFill>
          <bgColor theme="1" tint="0.499984740745262"/>
        </patternFill>
      </fill>
    </dxf>
    <dxf>
      <font>
        <color rgb="FFFF0000"/>
      </font>
      <fill>
        <patternFill>
          <bgColor theme="1" tint="0.499984740745262"/>
        </patternFill>
      </fill>
    </dxf>
    <dxf>
      <font>
        <color rgb="FFFF0000"/>
      </font>
      <fill>
        <patternFill>
          <bgColor theme="1" tint="0.499984740745262"/>
        </patternFill>
      </fill>
    </dxf>
    <dxf>
      <font>
        <color rgb="FFFF0000"/>
      </font>
      <fill>
        <patternFill>
          <bgColor theme="1" tint="0.499984740745262"/>
        </patternFill>
      </fill>
    </dxf>
    <dxf>
      <font>
        <color rgb="FFFF0000"/>
      </font>
      <fill>
        <patternFill>
          <bgColor theme="1" tint="0.499984740745262"/>
        </patternFill>
      </fill>
    </dxf>
    <dxf>
      <font>
        <color rgb="FFFF0000"/>
      </font>
      <fill>
        <patternFill>
          <bgColor theme="1" tint="0.499984740745262"/>
        </patternFill>
      </fill>
    </dxf>
    <dxf>
      <font>
        <color rgb="FFFF0000"/>
      </font>
      <fill>
        <patternFill>
          <bgColor theme="1" tint="0.499984740745262"/>
        </patternFill>
      </fill>
    </dxf>
    <dxf>
      <font>
        <color rgb="FFFF0000"/>
      </font>
      <fill>
        <patternFill>
          <bgColor theme="1" tint="0.499984740745262"/>
        </patternFill>
      </fill>
    </dxf>
    <dxf>
      <font>
        <color rgb="FFFF0000"/>
      </font>
      <fill>
        <patternFill>
          <bgColor theme="1" tint="0.499984740745262"/>
        </patternFill>
      </fill>
    </dxf>
    <dxf>
      <font>
        <color rgb="FFFF0000"/>
      </font>
      <fill>
        <patternFill>
          <bgColor theme="1" tint="0.499984740745262"/>
        </patternFill>
      </fill>
    </dxf>
    <dxf>
      <font>
        <color rgb="FFFF0000"/>
      </font>
      <fill>
        <patternFill>
          <bgColor theme="1" tint="0.499984740745262"/>
        </patternFill>
      </fill>
    </dxf>
    <dxf>
      <font>
        <color rgb="FFFF0000"/>
      </font>
      <fill>
        <patternFill>
          <bgColor theme="1" tint="0.499984740745262"/>
        </patternFill>
      </fill>
    </dxf>
    <dxf>
      <font>
        <color rgb="FFFF0000"/>
      </font>
      <fill>
        <patternFill>
          <bgColor theme="1" tint="0.499984740745262"/>
        </patternFill>
      </fill>
    </dxf>
    <dxf>
      <font>
        <color rgb="FFFF0000"/>
      </font>
      <fill>
        <patternFill>
          <bgColor theme="1" tint="0.499984740745262"/>
        </patternFill>
      </fill>
    </dxf>
    <dxf>
      <font>
        <color rgb="FFFF0000"/>
      </font>
      <fill>
        <patternFill>
          <bgColor theme="1" tint="0.499984740745262"/>
        </patternFill>
      </fill>
    </dxf>
    <dxf>
      <font>
        <color rgb="FFFF0000"/>
      </font>
      <fill>
        <patternFill>
          <bgColor theme="1" tint="0.499984740745262"/>
        </patternFill>
      </fill>
    </dxf>
    <dxf>
      <font>
        <color rgb="FFFF0000"/>
      </font>
      <fill>
        <patternFill>
          <bgColor theme="1" tint="0.499984740745262"/>
        </patternFill>
      </fill>
    </dxf>
    <dxf>
      <font>
        <color rgb="FFFF0000"/>
      </font>
      <fill>
        <patternFill>
          <bgColor theme="1" tint="0.49998474074526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b/>
        <i val="0"/>
        <color rgb="FFFF0000"/>
      </font>
      <fill>
        <patternFill>
          <bgColor theme="0"/>
        </patternFill>
      </fill>
      <border>
        <right style="thin">
          <color theme="0"/>
        </right>
        <top style="thin">
          <color theme="0"/>
        </top>
        <bottom style="thin">
          <color theme="0"/>
        </bottom>
        <horizontal style="thin">
          <color theme="0"/>
        </horizontal>
      </border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  <border>
        <top style="double">
          <color auto="1"/>
        </top>
      </border>
    </dxf>
    <dxf>
      <fill>
        <patternFill>
          <bgColor theme="0" tint="-0.2499465926084170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テーブル スタイル 8" pivot="0" count="6" xr9:uid="{00000000-0011-0000-FFFF-FFFF00000000}">
      <tableStyleElement type="wholeTable" dxfId="336"/>
      <tableStyleElement type="headerRow" dxfId="335"/>
      <tableStyleElement type="totalRow" dxfId="334"/>
      <tableStyleElement type="firstColumn" dxfId="333"/>
      <tableStyleElement type="lastColumn" dxfId="332"/>
      <tableStyleElement type="firstRowStripe" dxfId="331"/>
    </tableStyle>
  </tableStyles>
  <colors>
    <mruColors>
      <color rgb="FFFFFFE7"/>
      <color rgb="FFFF66CC"/>
      <color rgb="FFFF6600"/>
      <color rgb="FFFF99FF"/>
      <color rgb="FFF2F2F2"/>
      <color rgb="FFFFCCFF"/>
      <color rgb="FFFFC7CE"/>
      <color rgb="FF99FF99"/>
      <color rgb="FF0000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</xdr:row>
      <xdr:rowOff>0</xdr:rowOff>
    </xdr:from>
    <xdr:to>
      <xdr:col>9</xdr:col>
      <xdr:colOff>349250</xdr:colOff>
      <xdr:row>12</xdr:row>
      <xdr:rowOff>105833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/>
      </xdr:nvSpPr>
      <xdr:spPr>
        <a:xfrm>
          <a:off x="3471333" y="3063875"/>
          <a:ext cx="349250" cy="105833"/>
        </a:xfrm>
        <a:prstGeom prst="rect">
          <a:avLst/>
        </a:prstGeom>
        <a:solidFill>
          <a:sysClr val="window" lastClr="FFFFFF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400">
              <a:solidFill>
                <a:srgbClr val="FF0000"/>
              </a:solidFill>
            </a:rPr>
            <a:t>上限５０万円</a:t>
          </a:r>
          <a:endParaRPr kumimoji="1" lang="ja-JP" altLang="en-US" sz="400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359834</xdr:colOff>
      <xdr:row>13</xdr:row>
      <xdr:rowOff>111125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3471333" y="3291417"/>
          <a:ext cx="359834" cy="111125"/>
        </a:xfrm>
        <a:prstGeom prst="rect">
          <a:avLst/>
        </a:prstGeom>
        <a:solidFill>
          <a:sysClr val="window" lastClr="FFFFFF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400">
              <a:solidFill>
                <a:srgbClr val="FF0000"/>
              </a:solidFill>
            </a:rPr>
            <a:t>上限３０万円</a:t>
          </a:r>
          <a:endParaRPr kumimoji="1" lang="ja-JP" altLang="en-US" sz="400"/>
        </a:p>
      </xdr:txBody>
    </xdr:sp>
    <xdr:clientData/>
  </xdr:twoCellAnchor>
  <xdr:twoCellAnchor>
    <xdr:from>
      <xdr:col>9</xdr:col>
      <xdr:colOff>1</xdr:colOff>
      <xdr:row>14</xdr:row>
      <xdr:rowOff>0</xdr:rowOff>
    </xdr:from>
    <xdr:to>
      <xdr:col>9</xdr:col>
      <xdr:colOff>354543</xdr:colOff>
      <xdr:row>14</xdr:row>
      <xdr:rowOff>89960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3471334" y="3518958"/>
          <a:ext cx="354542" cy="89960"/>
        </a:xfrm>
        <a:prstGeom prst="rect">
          <a:avLst/>
        </a:prstGeom>
        <a:solidFill>
          <a:sysClr val="window" lastClr="FFFFFF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400">
              <a:solidFill>
                <a:srgbClr val="FF0000"/>
              </a:solidFill>
            </a:rPr>
            <a:t>上限４５万円</a:t>
          </a:r>
          <a:endParaRPr kumimoji="1" lang="ja-JP" altLang="en-US" sz="400"/>
        </a:p>
      </xdr:txBody>
    </xdr:sp>
    <xdr:clientData/>
  </xdr:twoCellAnchor>
  <xdr:twoCellAnchor>
    <xdr:from>
      <xdr:col>9</xdr:col>
      <xdr:colOff>0</xdr:colOff>
      <xdr:row>9</xdr:row>
      <xdr:rowOff>291042</xdr:rowOff>
    </xdr:from>
    <xdr:to>
      <xdr:col>9</xdr:col>
      <xdr:colOff>359834</xdr:colOff>
      <xdr:row>10</xdr:row>
      <xdr:rowOff>104914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3727174" y="3112651"/>
          <a:ext cx="359834" cy="106524"/>
        </a:xfrm>
        <a:prstGeom prst="rect">
          <a:avLst/>
        </a:prstGeom>
        <a:solidFill>
          <a:sysClr val="window" lastClr="FFFFFF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400">
              <a:solidFill>
                <a:srgbClr val="FF0000"/>
              </a:solidFill>
            </a:rPr>
            <a:t>上限２０万円</a:t>
          </a:r>
          <a:endParaRPr kumimoji="1" lang="ja-JP" altLang="en-US" sz="400"/>
        </a:p>
      </xdr:txBody>
    </xdr:sp>
    <xdr:clientData/>
  </xdr:twoCellAnchor>
  <xdr:twoCellAnchor>
    <xdr:from>
      <xdr:col>9</xdr:col>
      <xdr:colOff>0</xdr:colOff>
      <xdr:row>11</xdr:row>
      <xdr:rowOff>14630</xdr:rowOff>
    </xdr:from>
    <xdr:to>
      <xdr:col>9</xdr:col>
      <xdr:colOff>359834</xdr:colOff>
      <xdr:row>11</xdr:row>
      <xdr:rowOff>119855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3810000" y="3055159"/>
          <a:ext cx="359834" cy="105225"/>
        </a:xfrm>
        <a:prstGeom prst="rect">
          <a:avLst/>
        </a:prstGeom>
        <a:solidFill>
          <a:sysClr val="window" lastClr="FFFFFF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400">
              <a:solidFill>
                <a:srgbClr val="FF0000"/>
              </a:solidFill>
            </a:rPr>
            <a:t>上限２０万円</a:t>
          </a:r>
          <a:endParaRPr kumimoji="1" lang="ja-JP" altLang="en-US" sz="400"/>
        </a:p>
      </xdr:txBody>
    </xdr:sp>
    <xdr:clientData/>
  </xdr:twoCellAnchor>
  <xdr:twoCellAnchor>
    <xdr:from>
      <xdr:col>10</xdr:col>
      <xdr:colOff>446054</xdr:colOff>
      <xdr:row>16</xdr:row>
      <xdr:rowOff>7939</xdr:rowOff>
    </xdr:from>
    <xdr:to>
      <xdr:col>12</xdr:col>
      <xdr:colOff>94501</xdr:colOff>
      <xdr:row>16</xdr:row>
      <xdr:rowOff>127001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4726701" y="4863821"/>
          <a:ext cx="440329" cy="119062"/>
        </a:xfrm>
        <a:prstGeom prst="rect">
          <a:avLst/>
        </a:prstGeom>
        <a:solidFill>
          <a:sysClr val="window" lastClr="FFFFFF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400">
              <a:solidFill>
                <a:srgbClr val="FF0000"/>
              </a:solidFill>
            </a:rPr>
            <a:t>上限３００万円</a:t>
          </a:r>
          <a:endParaRPr kumimoji="1" lang="ja-JP" altLang="en-US" sz="4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0_&#20225;&#30011;&#31649;&#29702;&#37096;/030_&#21161;&#25104;&#35506;/010%20&#21161;&#25104;&#20107;&#26989;/010%20&#20107;&#26989;&#31649;&#29702;/230_&#23637;&#31034;&#20250;&#31561;&#20986;&#23637;&#25903;&#25588;&#21161;&#25104;&#20107;&#26989;/&#20196;&#21644;2&#24180;&#24230;/010_&#20107;&#26989;&#31649;&#29702;/100_R3&#28310;&#20633;/040_&#21215;&#38598;&#35201;&#38917;&#12539;&#30003;&#35531;&#26360;/020_&#30003;&#35531;&#26360;/R3_&#30003;&#35531;&#26360;_210107_&#26696;+&#35475;&#32004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申請書表紙"/>
      <sheetName val="１申請者概要２申請状況"/>
      <sheetName val="３役員・株主"/>
      <sheetName val="４申請要件５契約・実施・支払"/>
      <sheetName val="６申請概要"/>
      <sheetName val="７資金計画"/>
      <sheetName val="誓約書"/>
    </sheetNames>
    <sheetDataSet>
      <sheetData sheetId="0">
        <row r="12">
          <cell r="G12"/>
        </row>
      </sheetData>
      <sheetData sheetId="1" refreshError="1">
        <row r="5">
          <cell r="AG5" t="str">
            <v>A_農業・林業</v>
          </cell>
        </row>
        <row r="6">
          <cell r="AG6" t="str">
            <v>B_漁業</v>
          </cell>
        </row>
        <row r="7">
          <cell r="AG7" t="str">
            <v>C_鉱業・採石業・砂利採取業</v>
          </cell>
        </row>
        <row r="8">
          <cell r="AG8" t="str">
            <v>D_建設業</v>
          </cell>
        </row>
        <row r="9">
          <cell r="AG9" t="str">
            <v>E_製造業</v>
          </cell>
        </row>
        <row r="10">
          <cell r="AG10" t="str">
            <v>F_電気・ガス・熱供給・水道業</v>
          </cell>
        </row>
        <row r="11">
          <cell r="AG11" t="str">
            <v>G_情報通信業</v>
          </cell>
        </row>
        <row r="12">
          <cell r="AG12" t="str">
            <v>H_運輸業・郵便業</v>
          </cell>
        </row>
        <row r="13">
          <cell r="AG13" t="str">
            <v>I_卸売業・小売業</v>
          </cell>
        </row>
        <row r="14">
          <cell r="AG14" t="str">
            <v>J_金融業・保険業</v>
          </cell>
        </row>
        <row r="15">
          <cell r="AG15" t="str">
            <v>K_不動産業・物品賃貸業</v>
          </cell>
        </row>
        <row r="16">
          <cell r="AG16" t="str">
            <v>L_学術研究・専門・技術ｻｰﾋﾞｽ業</v>
          </cell>
        </row>
        <row r="17">
          <cell r="AG17" t="str">
            <v>M_宿泊業・飲食ｻｰﾋﾞｽ業</v>
          </cell>
        </row>
        <row r="18">
          <cell r="AG18" t="str">
            <v>N_生活関連ｻｰﾋﾞｽ業・娯楽業</v>
          </cell>
        </row>
        <row r="19">
          <cell r="AG19" t="str">
            <v>O_教育・学習支援業</v>
          </cell>
        </row>
        <row r="20">
          <cell r="AG20" t="str">
            <v>P_医療・福祉</v>
          </cell>
        </row>
        <row r="21">
          <cell r="AG21" t="str">
            <v>Q_複合ｻｰﾋﾞｽ事業</v>
          </cell>
        </row>
        <row r="22">
          <cell r="AG22" t="str">
            <v>R_ｻｰﾋﾞｽ業〈他に分類されないもの〉</v>
          </cell>
        </row>
        <row r="23">
          <cell r="AG23" t="str">
            <v>S_公務〈他に分類されるものを除く〉</v>
          </cell>
        </row>
        <row r="24">
          <cell r="AG24" t="str">
            <v>T_分類不能の産業</v>
          </cell>
        </row>
      </sheetData>
      <sheetData sheetId="2"/>
      <sheetData sheetId="3"/>
      <sheetData sheetId="4"/>
      <sheetData sheetId="5">
        <row r="29">
          <cell r="H29">
            <v>0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theme="9" tint="0.79998168889431442"/>
  </sheetPr>
  <dimension ref="A1:O39"/>
  <sheetViews>
    <sheetView showGridLines="0" showZeros="0" view="pageBreakPreview" zoomScale="90" zoomScaleNormal="110" zoomScaleSheetLayoutView="90" zoomScalePageLayoutView="70" workbookViewId="0">
      <selection activeCell="N7" sqref="N7"/>
    </sheetView>
  </sheetViews>
  <sheetFormatPr defaultColWidth="9" defaultRowHeight="13"/>
  <cols>
    <col min="1" max="1" width="1.83203125" style="7" customWidth="1"/>
    <col min="2" max="2" width="2" style="7" customWidth="1"/>
    <col min="3" max="3" width="3.58203125" style="7" customWidth="1"/>
    <col min="4" max="4" width="12.25" style="7" customWidth="1"/>
    <col min="5" max="5" width="7.5" style="7" customWidth="1"/>
    <col min="6" max="8" width="8.58203125" style="7" customWidth="1"/>
    <col min="9" max="9" width="5.08203125" style="7" customWidth="1"/>
    <col min="10" max="10" width="6.33203125" style="7" customWidth="1"/>
    <col min="11" max="11" width="9.08203125" style="7" customWidth="1"/>
    <col min="12" max="12" width="10.25" style="7" customWidth="1"/>
    <col min="13" max="13" width="3.08203125" style="7" customWidth="1"/>
    <col min="14" max="16" width="9" style="7"/>
    <col min="17" max="17" width="10.33203125" style="7" customWidth="1"/>
    <col min="18" max="18" width="8.58203125" style="7" customWidth="1"/>
    <col min="19" max="19" width="5.58203125" style="7" customWidth="1"/>
    <col min="20" max="16384" width="9" style="7"/>
  </cols>
  <sheetData>
    <row r="1" spans="1:15" ht="28" customHeight="1">
      <c r="A1" s="165" t="s">
        <v>75</v>
      </c>
      <c r="B1" s="4"/>
      <c r="C1" s="4"/>
      <c r="D1" s="4"/>
      <c r="E1" s="4"/>
      <c r="F1" s="4"/>
      <c r="G1" s="5" t="s">
        <v>94</v>
      </c>
      <c r="H1" s="272"/>
      <c r="I1" s="273"/>
      <c r="J1" s="273"/>
      <c r="K1" s="273"/>
      <c r="L1" s="274"/>
    </row>
    <row r="2" spans="1:15" ht="15">
      <c r="A2" s="256" t="s">
        <v>162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</row>
    <row r="3" spans="1:15" ht="18.649999999999999" customHeight="1">
      <c r="A3" s="168" t="s">
        <v>95</v>
      </c>
      <c r="B3" s="168"/>
      <c r="C3" s="169"/>
      <c r="D3" s="23"/>
      <c r="E3" s="23"/>
      <c r="F3" s="23"/>
      <c r="G3" s="23"/>
      <c r="H3" s="23"/>
      <c r="I3" s="23"/>
      <c r="J3" s="23"/>
      <c r="K3" s="170"/>
      <c r="L3" s="170"/>
    </row>
    <row r="4" spans="1:15" ht="20.149999999999999" customHeight="1">
      <c r="A4" s="23"/>
      <c r="B4" s="171"/>
      <c r="C4" s="275"/>
      <c r="D4" s="276"/>
      <c r="E4" s="276"/>
      <c r="F4" s="276"/>
      <c r="G4" s="276"/>
      <c r="H4" s="276"/>
      <c r="I4" s="276"/>
      <c r="J4" s="276"/>
      <c r="K4" s="277"/>
      <c r="L4" s="243" t="str">
        <f>IF(LEN(C4)&lt;21,"","←20字超過")</f>
        <v/>
      </c>
    </row>
    <row r="5" spans="1:15" ht="7.5" customHeight="1">
      <c r="A5" s="23"/>
      <c r="B5" s="23"/>
      <c r="C5" s="10"/>
      <c r="D5" s="10"/>
      <c r="E5" s="10"/>
      <c r="F5" s="10"/>
      <c r="G5" s="172"/>
      <c r="H5" s="172"/>
      <c r="I5" s="278"/>
      <c r="J5" s="278"/>
      <c r="K5" s="278"/>
      <c r="L5" s="167"/>
      <c r="M5" s="173"/>
      <c r="N5" s="20"/>
    </row>
    <row r="6" spans="1:15" ht="18.649999999999999" customHeight="1">
      <c r="A6" s="174" t="s">
        <v>96</v>
      </c>
      <c r="B6" s="174"/>
      <c r="C6" s="175"/>
      <c r="D6" s="4"/>
      <c r="E6" s="4"/>
      <c r="F6" s="4"/>
      <c r="G6" s="4"/>
      <c r="H6" s="4"/>
      <c r="I6" s="4"/>
      <c r="J6" s="4"/>
      <c r="K6" s="176"/>
      <c r="L6" s="176"/>
    </row>
    <row r="7" spans="1:15" ht="18" customHeight="1">
      <c r="A7" s="4"/>
      <c r="B7" s="257" t="s">
        <v>78</v>
      </c>
      <c r="C7" s="257"/>
      <c r="D7" s="257"/>
      <c r="E7" s="257"/>
      <c r="F7" s="257"/>
      <c r="G7" s="257"/>
      <c r="H7" s="257"/>
      <c r="I7" s="257"/>
      <c r="J7" s="257"/>
      <c r="K7" s="257"/>
      <c r="L7" s="257"/>
    </row>
    <row r="8" spans="1:15" ht="22.5" customHeight="1">
      <c r="A8" s="4"/>
      <c r="B8" s="4"/>
      <c r="C8" s="10"/>
      <c r="D8" s="10"/>
      <c r="E8" s="10"/>
      <c r="F8" s="260"/>
      <c r="G8" s="261"/>
      <c r="H8" s="262"/>
      <c r="I8" s="11" t="s">
        <v>113</v>
      </c>
      <c r="J8" s="12"/>
      <c r="K8" s="13" t="s">
        <v>158</v>
      </c>
      <c r="L8" s="14"/>
      <c r="M8" s="173"/>
      <c r="N8" s="20"/>
    </row>
    <row r="9" spans="1:15" ht="26.5" customHeight="1">
      <c r="C9" s="1" t="s">
        <v>114</v>
      </c>
      <c r="D9" s="249" t="s">
        <v>65</v>
      </c>
      <c r="E9" s="251"/>
      <c r="F9" s="2" t="s">
        <v>12</v>
      </c>
      <c r="G9" s="2" t="s">
        <v>13</v>
      </c>
      <c r="H9" s="2" t="s">
        <v>77</v>
      </c>
      <c r="I9" s="258" t="s">
        <v>161</v>
      </c>
      <c r="J9" s="259"/>
      <c r="K9" s="181" t="s">
        <v>156</v>
      </c>
      <c r="L9" s="182" t="s">
        <v>157</v>
      </c>
      <c r="M9" s="173"/>
    </row>
    <row r="10" spans="1:15" ht="20.5" customHeight="1">
      <c r="C10" s="1">
        <v>1</v>
      </c>
      <c r="D10" s="247"/>
      <c r="E10" s="248"/>
      <c r="F10" s="140"/>
      <c r="G10" s="140"/>
      <c r="H10" s="140"/>
      <c r="I10" s="254"/>
      <c r="J10" s="255"/>
      <c r="K10" s="158"/>
      <c r="L10" s="159" t="str">
        <f t="shared" ref="L10:L21" si="0">IFERROR(K10/$K$21,"")</f>
        <v/>
      </c>
      <c r="M10" s="173"/>
    </row>
    <row r="11" spans="1:15" ht="20.5" customHeight="1">
      <c r="C11" s="1">
        <v>2</v>
      </c>
      <c r="D11" s="247"/>
      <c r="E11" s="248"/>
      <c r="F11" s="140"/>
      <c r="G11" s="140"/>
      <c r="H11" s="140"/>
      <c r="I11" s="254"/>
      <c r="J11" s="255"/>
      <c r="K11" s="158"/>
      <c r="L11" s="159" t="str">
        <f t="shared" si="0"/>
        <v/>
      </c>
      <c r="M11" s="173"/>
      <c r="O11" s="177"/>
    </row>
    <row r="12" spans="1:15" ht="20.5" customHeight="1">
      <c r="C12" s="1">
        <v>3</v>
      </c>
      <c r="D12" s="247"/>
      <c r="E12" s="248"/>
      <c r="F12" s="140"/>
      <c r="G12" s="140"/>
      <c r="H12" s="140"/>
      <c r="I12" s="254"/>
      <c r="J12" s="255"/>
      <c r="K12" s="158"/>
      <c r="L12" s="159" t="str">
        <f t="shared" si="0"/>
        <v/>
      </c>
      <c r="M12" s="173"/>
    </row>
    <row r="13" spans="1:15" ht="20.5" customHeight="1">
      <c r="C13" s="1">
        <v>4</v>
      </c>
      <c r="D13" s="247"/>
      <c r="E13" s="248"/>
      <c r="F13" s="140"/>
      <c r="G13" s="140"/>
      <c r="H13" s="140"/>
      <c r="I13" s="254"/>
      <c r="J13" s="255"/>
      <c r="K13" s="158"/>
      <c r="L13" s="159" t="str">
        <f t="shared" si="0"/>
        <v/>
      </c>
      <c r="M13" s="173"/>
    </row>
    <row r="14" spans="1:15" ht="20.5" customHeight="1">
      <c r="C14" s="1">
        <v>5</v>
      </c>
      <c r="D14" s="247"/>
      <c r="E14" s="248"/>
      <c r="F14" s="140"/>
      <c r="G14" s="140"/>
      <c r="H14" s="140"/>
      <c r="I14" s="254"/>
      <c r="J14" s="255"/>
      <c r="K14" s="158"/>
      <c r="L14" s="159" t="str">
        <f t="shared" si="0"/>
        <v/>
      </c>
      <c r="M14" s="173"/>
    </row>
    <row r="15" spans="1:15" ht="20.5" customHeight="1">
      <c r="C15" s="1">
        <v>6</v>
      </c>
      <c r="D15" s="247"/>
      <c r="E15" s="248"/>
      <c r="F15" s="140"/>
      <c r="G15" s="140"/>
      <c r="H15" s="140"/>
      <c r="I15" s="254"/>
      <c r="J15" s="255"/>
      <c r="K15" s="158"/>
      <c r="L15" s="159" t="str">
        <f t="shared" si="0"/>
        <v/>
      </c>
      <c r="M15" s="173"/>
    </row>
    <row r="16" spans="1:15" ht="20.5" customHeight="1">
      <c r="C16" s="1">
        <v>7</v>
      </c>
      <c r="D16" s="247"/>
      <c r="E16" s="248"/>
      <c r="F16" s="140"/>
      <c r="G16" s="140"/>
      <c r="H16" s="140"/>
      <c r="I16" s="247"/>
      <c r="J16" s="248"/>
      <c r="K16" s="158"/>
      <c r="L16" s="159" t="str">
        <f t="shared" si="0"/>
        <v/>
      </c>
      <c r="M16" s="173"/>
    </row>
    <row r="17" spans="1:13" ht="20.5" customHeight="1">
      <c r="C17" s="1">
        <v>8</v>
      </c>
      <c r="D17" s="247"/>
      <c r="E17" s="248"/>
      <c r="F17" s="140"/>
      <c r="G17" s="140"/>
      <c r="H17" s="140"/>
      <c r="I17" s="247"/>
      <c r="J17" s="248"/>
      <c r="K17" s="158"/>
      <c r="L17" s="159" t="str">
        <f t="shared" si="0"/>
        <v/>
      </c>
      <c r="M17" s="173"/>
    </row>
    <row r="18" spans="1:13" ht="20.5" customHeight="1">
      <c r="C18" s="1">
        <v>9</v>
      </c>
      <c r="D18" s="247"/>
      <c r="E18" s="248"/>
      <c r="F18" s="140"/>
      <c r="G18" s="140"/>
      <c r="H18" s="140"/>
      <c r="I18" s="247"/>
      <c r="J18" s="248"/>
      <c r="K18" s="158"/>
      <c r="L18" s="159" t="str">
        <f t="shared" si="0"/>
        <v/>
      </c>
      <c r="M18" s="173"/>
    </row>
    <row r="19" spans="1:13" ht="20.5" customHeight="1">
      <c r="C19" s="1">
        <v>10</v>
      </c>
      <c r="D19" s="247"/>
      <c r="E19" s="248"/>
      <c r="F19" s="140"/>
      <c r="G19" s="140"/>
      <c r="H19" s="140"/>
      <c r="I19" s="247"/>
      <c r="J19" s="248"/>
      <c r="K19" s="158"/>
      <c r="L19" s="159" t="str">
        <f t="shared" si="0"/>
        <v/>
      </c>
      <c r="M19" s="173"/>
    </row>
    <row r="20" spans="1:13" ht="20.5" customHeight="1">
      <c r="C20" s="160" t="s">
        <v>14</v>
      </c>
      <c r="D20" s="252" t="s">
        <v>10</v>
      </c>
      <c r="E20" s="253"/>
      <c r="F20" s="161"/>
      <c r="G20" s="161"/>
      <c r="H20" s="161"/>
      <c r="I20" s="252"/>
      <c r="J20" s="253"/>
      <c r="K20" s="162"/>
      <c r="L20" s="163" t="str">
        <f t="shared" si="0"/>
        <v/>
      </c>
      <c r="M20" s="173"/>
    </row>
    <row r="21" spans="1:13" ht="20.5" customHeight="1">
      <c r="C21" s="249" t="s">
        <v>11</v>
      </c>
      <c r="D21" s="250"/>
      <c r="E21" s="250"/>
      <c r="F21" s="250"/>
      <c r="G21" s="250"/>
      <c r="H21" s="250"/>
      <c r="I21" s="250"/>
      <c r="J21" s="251"/>
      <c r="K21" s="164">
        <f>SUM(K10:K20)</f>
        <v>0</v>
      </c>
      <c r="L21" s="159" t="str">
        <f t="shared" si="0"/>
        <v/>
      </c>
      <c r="M21" s="173"/>
    </row>
    <row r="22" spans="1:13" ht="9.65" customHeight="1">
      <c r="C22" s="178"/>
      <c r="D22" s="178"/>
      <c r="E22" s="178"/>
      <c r="F22" s="178"/>
      <c r="G22" s="178"/>
      <c r="H22" s="178"/>
      <c r="I22" s="178"/>
      <c r="J22" s="178"/>
      <c r="K22" s="179"/>
      <c r="L22" s="180"/>
      <c r="M22" s="173"/>
    </row>
    <row r="23" spans="1:13">
      <c r="A23" s="6" t="s">
        <v>97</v>
      </c>
    </row>
    <row r="24" spans="1:13">
      <c r="A24" s="8" t="s">
        <v>83</v>
      </c>
    </row>
    <row r="25" spans="1:13" ht="28" customHeight="1">
      <c r="B25" s="257" t="s">
        <v>82</v>
      </c>
      <c r="C25" s="257"/>
      <c r="D25" s="257"/>
      <c r="E25" s="257"/>
      <c r="F25" s="257"/>
      <c r="G25" s="257"/>
      <c r="H25" s="257"/>
      <c r="I25" s="257"/>
      <c r="J25" s="257"/>
      <c r="K25" s="257"/>
      <c r="L25" s="257"/>
    </row>
    <row r="26" spans="1:13" ht="29.5" customHeight="1">
      <c r="C26" s="244" t="s">
        <v>8</v>
      </c>
      <c r="D26" s="138" t="s">
        <v>80</v>
      </c>
      <c r="E26" s="265" t="s">
        <v>81</v>
      </c>
      <c r="F26" s="265"/>
      <c r="G26" s="265" t="s">
        <v>9</v>
      </c>
      <c r="H26" s="265"/>
      <c r="I26" s="270" t="s">
        <v>93</v>
      </c>
      <c r="J26" s="265"/>
      <c r="K26" s="268" t="s">
        <v>79</v>
      </c>
      <c r="L26" s="269"/>
    </row>
    <row r="27" spans="1:13" ht="17.5" customHeight="1">
      <c r="B27" s="4"/>
      <c r="C27" s="140" t="s">
        <v>147</v>
      </c>
      <c r="D27" s="15"/>
      <c r="E27" s="263"/>
      <c r="F27" s="264"/>
      <c r="G27" s="263"/>
      <c r="H27" s="264"/>
      <c r="I27" s="266"/>
      <c r="J27" s="267"/>
      <c r="K27" s="271" t="s">
        <v>144</v>
      </c>
      <c r="L27" s="271"/>
    </row>
    <row r="28" spans="1:13" ht="17.5" customHeight="1">
      <c r="B28" s="4"/>
      <c r="C28" s="140"/>
      <c r="D28" s="15"/>
      <c r="E28" s="263"/>
      <c r="F28" s="264"/>
      <c r="G28" s="263"/>
      <c r="H28" s="264"/>
      <c r="I28" s="266"/>
      <c r="J28" s="267"/>
      <c r="K28" s="271"/>
      <c r="L28" s="271"/>
    </row>
    <row r="29" spans="1:13" ht="17.5" customHeight="1">
      <c r="B29" s="4"/>
      <c r="C29" s="140"/>
      <c r="D29" s="15"/>
      <c r="E29" s="263"/>
      <c r="F29" s="264"/>
      <c r="G29" s="263"/>
      <c r="H29" s="264"/>
      <c r="I29" s="266"/>
      <c r="J29" s="267"/>
      <c r="K29" s="271"/>
      <c r="L29" s="271"/>
    </row>
    <row r="30" spans="1:13" ht="17.5" customHeight="1">
      <c r="B30" s="4"/>
      <c r="C30" s="140"/>
      <c r="D30" s="15"/>
      <c r="E30" s="263"/>
      <c r="F30" s="264"/>
      <c r="G30" s="263"/>
      <c r="H30" s="264"/>
      <c r="I30" s="266"/>
      <c r="J30" s="267"/>
      <c r="K30" s="271"/>
      <c r="L30" s="271"/>
    </row>
    <row r="31" spans="1:13" ht="17.5" customHeight="1">
      <c r="B31" s="4"/>
      <c r="C31" s="140"/>
      <c r="D31" s="15"/>
      <c r="E31" s="263"/>
      <c r="F31" s="264"/>
      <c r="G31" s="263"/>
      <c r="H31" s="264"/>
      <c r="I31" s="266"/>
      <c r="J31" s="267"/>
      <c r="K31" s="271"/>
      <c r="L31" s="271"/>
    </row>
    <row r="32" spans="1:13">
      <c r="A32" s="8" t="s">
        <v>84</v>
      </c>
      <c r="B32" s="4"/>
      <c r="C32" s="4"/>
      <c r="D32" s="9"/>
      <c r="E32" s="4"/>
      <c r="F32" s="4"/>
      <c r="G32" s="4"/>
      <c r="H32" s="4"/>
      <c r="I32" s="4"/>
      <c r="J32" s="4"/>
      <c r="K32" s="4"/>
      <c r="L32" s="4"/>
    </row>
    <row r="33" spans="2:12" ht="28" customHeight="1">
      <c r="B33" s="257" t="s">
        <v>85</v>
      </c>
      <c r="C33" s="257"/>
      <c r="D33" s="257"/>
      <c r="E33" s="257"/>
      <c r="F33" s="257"/>
      <c r="G33" s="257"/>
      <c r="H33" s="257"/>
      <c r="I33" s="257"/>
      <c r="J33" s="257"/>
      <c r="K33" s="257"/>
      <c r="L33" s="257"/>
    </row>
    <row r="34" spans="2:12" ht="30" customHeight="1">
      <c r="B34" s="4"/>
      <c r="C34" s="139" t="s">
        <v>8</v>
      </c>
      <c r="D34" s="138" t="s">
        <v>80</v>
      </c>
      <c r="E34" s="265" t="s">
        <v>81</v>
      </c>
      <c r="F34" s="265"/>
      <c r="G34" s="265" t="s">
        <v>9</v>
      </c>
      <c r="H34" s="265"/>
      <c r="I34" s="270" t="s">
        <v>93</v>
      </c>
      <c r="J34" s="265"/>
      <c r="K34" s="270" t="s">
        <v>79</v>
      </c>
      <c r="L34" s="265"/>
    </row>
    <row r="35" spans="2:12">
      <c r="B35" s="4"/>
      <c r="C35" s="140" t="s">
        <v>147</v>
      </c>
      <c r="D35" s="15"/>
      <c r="E35" s="263"/>
      <c r="F35" s="264"/>
      <c r="G35" s="263"/>
      <c r="H35" s="264"/>
      <c r="I35" s="266"/>
      <c r="J35" s="267"/>
      <c r="K35" s="271" t="s">
        <v>144</v>
      </c>
      <c r="L35" s="271"/>
    </row>
    <row r="36" spans="2:12">
      <c r="B36" s="4"/>
      <c r="C36" s="140"/>
      <c r="D36" s="15"/>
      <c r="E36" s="263"/>
      <c r="F36" s="264"/>
      <c r="G36" s="263"/>
      <c r="H36" s="264"/>
      <c r="I36" s="266"/>
      <c r="J36" s="267"/>
      <c r="K36" s="271"/>
      <c r="L36" s="271"/>
    </row>
    <row r="37" spans="2:12">
      <c r="B37" s="4"/>
      <c r="C37" s="140"/>
      <c r="D37" s="15"/>
      <c r="E37" s="263"/>
      <c r="F37" s="264"/>
      <c r="G37" s="263"/>
      <c r="H37" s="264"/>
      <c r="I37" s="266"/>
      <c r="J37" s="267"/>
      <c r="K37" s="271"/>
      <c r="L37" s="271"/>
    </row>
    <row r="38" spans="2:12">
      <c r="B38" s="4"/>
      <c r="C38" s="140"/>
      <c r="D38" s="15"/>
      <c r="E38" s="263"/>
      <c r="F38" s="264"/>
      <c r="G38" s="263"/>
      <c r="H38" s="264"/>
      <c r="I38" s="266"/>
      <c r="J38" s="267"/>
      <c r="K38" s="271"/>
      <c r="L38" s="271"/>
    </row>
    <row r="39" spans="2:12">
      <c r="B39" s="4"/>
      <c r="C39" s="140"/>
      <c r="D39" s="15"/>
      <c r="E39" s="263"/>
      <c r="F39" s="264"/>
      <c r="G39" s="263"/>
      <c r="H39" s="264"/>
      <c r="I39" s="266"/>
      <c r="J39" s="267"/>
      <c r="K39" s="271"/>
      <c r="L39" s="271"/>
    </row>
  </sheetData>
  <sheetProtection sheet="1" formatCells="0" formatColumns="0" formatRows="0"/>
  <mergeCells count="81">
    <mergeCell ref="H1:L1"/>
    <mergeCell ref="C4:K4"/>
    <mergeCell ref="I5:K5"/>
    <mergeCell ref="I39:J39"/>
    <mergeCell ref="K39:L39"/>
    <mergeCell ref="I37:J37"/>
    <mergeCell ref="K37:L37"/>
    <mergeCell ref="E38:F38"/>
    <mergeCell ref="G38:H38"/>
    <mergeCell ref="I38:J38"/>
    <mergeCell ref="K38:L38"/>
    <mergeCell ref="E39:F39"/>
    <mergeCell ref="G39:H39"/>
    <mergeCell ref="I35:J35"/>
    <mergeCell ref="K35:L35"/>
    <mergeCell ref="E36:F36"/>
    <mergeCell ref="I36:J36"/>
    <mergeCell ref="K36:L36"/>
    <mergeCell ref="B25:L25"/>
    <mergeCell ref="B33:L33"/>
    <mergeCell ref="E34:F34"/>
    <mergeCell ref="G34:H34"/>
    <mergeCell ref="I34:J34"/>
    <mergeCell ref="K34:L34"/>
    <mergeCell ref="I31:J31"/>
    <mergeCell ref="K28:L28"/>
    <mergeCell ref="K29:L29"/>
    <mergeCell ref="K30:L30"/>
    <mergeCell ref="K31:L31"/>
    <mergeCell ref="K27:L27"/>
    <mergeCell ref="E27:F27"/>
    <mergeCell ref="E28:F28"/>
    <mergeCell ref="E29:F29"/>
    <mergeCell ref="E30:F30"/>
    <mergeCell ref="G27:H27"/>
    <mergeCell ref="G28:H28"/>
    <mergeCell ref="G29:H29"/>
    <mergeCell ref="G30:H30"/>
    <mergeCell ref="I27:J27"/>
    <mergeCell ref="I28:J28"/>
    <mergeCell ref="I29:J29"/>
    <mergeCell ref="I30:J30"/>
    <mergeCell ref="K26:L26"/>
    <mergeCell ref="I26:J26"/>
    <mergeCell ref="G26:H26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E26:F26"/>
    <mergeCell ref="E31:F31"/>
    <mergeCell ref="G31:H31"/>
    <mergeCell ref="E35:F35"/>
    <mergeCell ref="G35:H35"/>
    <mergeCell ref="E37:F37"/>
    <mergeCell ref="G37:H37"/>
    <mergeCell ref="G36:H36"/>
    <mergeCell ref="A2:L2"/>
    <mergeCell ref="B7:L7"/>
    <mergeCell ref="I9:J9"/>
    <mergeCell ref="I10:J10"/>
    <mergeCell ref="I11:J11"/>
    <mergeCell ref="F8:H8"/>
    <mergeCell ref="I12:J12"/>
    <mergeCell ref="I13:J13"/>
    <mergeCell ref="I14:J14"/>
    <mergeCell ref="I15:J15"/>
    <mergeCell ref="I16:J16"/>
    <mergeCell ref="I17:J17"/>
    <mergeCell ref="I18:J18"/>
    <mergeCell ref="I19:J19"/>
    <mergeCell ref="C21:J21"/>
    <mergeCell ref="I20:J20"/>
  </mergeCells>
  <phoneticPr fontId="2"/>
  <conditionalFormatting sqref="K27:L31">
    <cfRule type="cellIs" dxfId="330" priority="3" operator="equal">
      <formula>"有り"</formula>
    </cfRule>
  </conditionalFormatting>
  <conditionalFormatting sqref="K35:L39">
    <cfRule type="cellIs" dxfId="329" priority="1" operator="equal">
      <formula>"有り"</formula>
    </cfRule>
    <cfRule type="cellIs" priority="2" operator="equal">
      <formula>"有り"</formula>
    </cfRule>
  </conditionalFormatting>
  <dataValidations count="8">
    <dataValidation type="list" allowBlank="1" showInputMessage="1" showErrorMessage="1" sqref="G10:H19" xr:uid="{00000000-0002-0000-0000-000000000000}">
      <formula1>"　,○"</formula1>
    </dataValidation>
    <dataValidation allowBlank="1" showInputMessage="1" showErrorMessage="1" prompt="入力不要（自動計算されます。）" sqref="K21:L21" xr:uid="{00000000-0002-0000-0000-000001000000}"/>
    <dataValidation type="list" allowBlank="1" showInputMessage="1" showErrorMessage="1" prompt="監査役が設置されている場合は、監査役も役員としてください。" sqref="F10:F19" xr:uid="{00000000-0002-0000-0000-000002000000}">
      <formula1>"　,○"</formula1>
    </dataValidation>
    <dataValidation type="custom" imeMode="halfAlpha" allowBlank="1" showInputMessage="1" showErrorMessage="1" errorTitle="数値を入力ください" error="このセルには数値以外の入力はできません" sqref="K10:K20" xr:uid="{00000000-0002-0000-0000-000003000000}">
      <formula1>ISNUMBER(K10)</formula1>
    </dataValidation>
    <dataValidation allowBlank="1" showInputMessage="1" showErrorMessage="1" prompt="持ち株比率は自動計算されます。" sqref="L10:L20" xr:uid="{00000000-0002-0000-0000-000004000000}"/>
    <dataValidation type="list" allowBlank="1" showInputMessage="1" showErrorMessage="1" sqref="C35:C39 C27:C31" xr:uid="{00000000-0002-0000-0000-000005000000}">
      <formula1>"選択,R3,R4,R5,R6,R7"</formula1>
    </dataValidation>
    <dataValidation type="list" errorStyle="warning" allowBlank="1" showInputMessage="1" showErrorMessage="1" error="重複 「有り」 の場合、本助成事業への申請はできません" prompt="重複 「有り」 の場合、本助成事業への申請はできません" sqref="K35:L39 K27:L31" xr:uid="{00000000-0002-0000-0000-000006000000}">
      <formula1>"選択してください,有り,無し"</formula1>
    </dataValidation>
    <dataValidation allowBlank="1" showInputMessage="1" showErrorMessage="1" prompt="申請書作成日を入力ください。_x000a_例：2025/6/20" sqref="I8:K8" xr:uid="{00000000-0002-0000-0000-000007000000}"/>
  </dataValidations>
  <printOptions horizontalCentered="1"/>
  <pageMargins left="0.78740157480314965" right="0.59055118110236227" top="0.59055118110236227" bottom="0.59055118110236227" header="0.31496062992125984" footer="0.31496062992125984"/>
  <pageSetup paperSize="9" scale="91" firstPageNumber="31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</sheetPr>
  <dimension ref="A1:Q59"/>
  <sheetViews>
    <sheetView tabSelected="1" view="pageBreakPreview" zoomScale="110" zoomScaleNormal="100" zoomScaleSheetLayoutView="110" workbookViewId="0">
      <selection activeCell="O11" sqref="O11"/>
    </sheetView>
  </sheetViews>
  <sheetFormatPr defaultColWidth="8.58203125" defaultRowHeight="18"/>
  <cols>
    <col min="1" max="1" width="1.83203125" customWidth="1"/>
    <col min="2" max="2" width="2.83203125" customWidth="1"/>
    <col min="3" max="4" width="4.83203125" customWidth="1"/>
    <col min="5" max="5" width="8.33203125" customWidth="1"/>
    <col min="6" max="6" width="1.58203125" customWidth="1"/>
    <col min="7" max="7" width="8.33203125" style="120" customWidth="1"/>
    <col min="8" max="8" width="10.08203125" style="120" customWidth="1"/>
    <col min="9" max="9" width="8.33203125" style="120" customWidth="1"/>
    <col min="10" max="10" width="6.58203125" style="121" customWidth="1"/>
    <col min="11" max="11" width="12.58203125" style="121" customWidth="1"/>
    <col min="12" max="12" width="12.25" style="120" customWidth="1"/>
    <col min="13" max="13" width="9.33203125" customWidth="1"/>
  </cols>
  <sheetData>
    <row r="1" spans="1:17" ht="18" customHeight="1">
      <c r="A1" s="166" t="s">
        <v>76</v>
      </c>
      <c r="B1" s="115"/>
      <c r="C1" s="116"/>
      <c r="D1" s="116"/>
      <c r="E1" s="116"/>
      <c r="F1" s="116"/>
      <c r="G1" s="279"/>
      <c r="H1" s="279"/>
      <c r="I1" s="279"/>
      <c r="J1" s="117"/>
      <c r="K1" s="117"/>
      <c r="L1" s="118"/>
    </row>
    <row r="2" spans="1:17" ht="17.149999999999999" customHeight="1">
      <c r="A2" s="119" t="s">
        <v>98</v>
      </c>
      <c r="B2" s="115"/>
      <c r="C2" s="116"/>
      <c r="D2" s="116"/>
      <c r="E2" s="116"/>
      <c r="F2" s="116"/>
      <c r="G2" s="122"/>
      <c r="H2" s="122"/>
      <c r="I2" s="122"/>
      <c r="J2" s="117"/>
      <c r="K2" s="117"/>
      <c r="L2" s="118"/>
    </row>
    <row r="3" spans="1:17" ht="21" customHeight="1">
      <c r="A3" s="293" t="s">
        <v>122</v>
      </c>
      <c r="B3" s="294"/>
      <c r="C3" s="294"/>
      <c r="D3" s="294"/>
      <c r="E3" s="294"/>
      <c r="F3" s="294"/>
      <c r="G3" s="294"/>
      <c r="H3" s="294"/>
      <c r="I3" s="294"/>
      <c r="J3" s="246" t="s">
        <v>217</v>
      </c>
      <c r="K3" s="194" t="s">
        <v>150</v>
      </c>
      <c r="L3" s="186" t="s">
        <v>152</v>
      </c>
    </row>
    <row r="4" spans="1:17" ht="13" customHeight="1">
      <c r="A4" s="280"/>
      <c r="B4" s="281" t="s">
        <v>133</v>
      </c>
      <c r="C4" s="288" t="s">
        <v>0</v>
      </c>
      <c r="D4" s="288"/>
      <c r="E4" s="286"/>
      <c r="F4" s="286"/>
      <c r="G4" s="286"/>
      <c r="H4" s="151" t="s">
        <v>123</v>
      </c>
      <c r="I4" s="220" t="s">
        <v>144</v>
      </c>
      <c r="J4" s="154" t="s">
        <v>124</v>
      </c>
      <c r="K4" s="205"/>
      <c r="L4" s="206"/>
      <c r="N4" s="123"/>
    </row>
    <row r="5" spans="1:17" ht="13" customHeight="1">
      <c r="A5" s="280"/>
      <c r="B5" s="282"/>
      <c r="C5" s="284" t="s">
        <v>128</v>
      </c>
      <c r="D5" s="284"/>
      <c r="E5" s="218"/>
      <c r="F5" s="219" t="s">
        <v>1</v>
      </c>
      <c r="G5" s="218"/>
      <c r="H5" s="152" t="s">
        <v>32</v>
      </c>
      <c r="I5" s="221"/>
      <c r="J5" s="155" t="s">
        <v>125</v>
      </c>
      <c r="K5" s="207"/>
      <c r="L5" s="208"/>
      <c r="N5" s="124"/>
    </row>
    <row r="6" spans="1:17" ht="13" customHeight="1">
      <c r="A6" s="280"/>
      <c r="B6" s="282"/>
      <c r="C6" s="284" t="s">
        <v>132</v>
      </c>
      <c r="D6" s="284"/>
      <c r="E6" s="285"/>
      <c r="F6" s="285"/>
      <c r="G6" s="285"/>
      <c r="H6" s="152" t="s">
        <v>33</v>
      </c>
      <c r="I6" s="215"/>
      <c r="J6" s="156" t="s">
        <v>18</v>
      </c>
      <c r="K6" s="207"/>
      <c r="L6" s="208"/>
    </row>
    <row r="7" spans="1:17" ht="13" customHeight="1">
      <c r="A7" s="280"/>
      <c r="B7" s="282"/>
      <c r="C7" s="284" t="s">
        <v>131</v>
      </c>
      <c r="D7" s="284"/>
      <c r="E7" s="287"/>
      <c r="F7" s="287"/>
      <c r="G7" s="287"/>
      <c r="H7" s="152" t="s">
        <v>155</v>
      </c>
      <c r="I7" s="222" t="s">
        <v>144</v>
      </c>
      <c r="J7" s="156" t="s">
        <v>19</v>
      </c>
      <c r="K7" s="207"/>
      <c r="L7" s="209"/>
    </row>
    <row r="8" spans="1:17" ht="13" customHeight="1">
      <c r="A8" s="280"/>
      <c r="B8" s="283"/>
      <c r="C8" s="289" t="s">
        <v>154</v>
      </c>
      <c r="D8" s="290"/>
      <c r="E8" s="291"/>
      <c r="F8" s="291"/>
      <c r="G8" s="291"/>
      <c r="H8" s="153" t="s">
        <v>126</v>
      </c>
      <c r="I8" s="223"/>
      <c r="J8" s="157" t="s">
        <v>127</v>
      </c>
      <c r="K8" s="125">
        <f>K4+K5+K6+K7</f>
        <v>0</v>
      </c>
      <c r="L8" s="126">
        <f>L4+L5+L6+L7</f>
        <v>0</v>
      </c>
    </row>
    <row r="9" spans="1:17" ht="13" customHeight="1">
      <c r="A9" s="280"/>
      <c r="B9" s="282" t="s">
        <v>142</v>
      </c>
      <c r="C9" s="288" t="s">
        <v>0</v>
      </c>
      <c r="D9" s="288"/>
      <c r="E9" s="286"/>
      <c r="F9" s="286"/>
      <c r="G9" s="286"/>
      <c r="H9" s="151" t="s">
        <v>123</v>
      </c>
      <c r="I9" s="220" t="s">
        <v>144</v>
      </c>
      <c r="J9" s="154" t="s">
        <v>124</v>
      </c>
      <c r="K9" s="205"/>
      <c r="L9" s="206"/>
      <c r="N9" s="123"/>
    </row>
    <row r="10" spans="1:17" ht="13" customHeight="1">
      <c r="A10" s="280"/>
      <c r="B10" s="282"/>
      <c r="C10" s="284" t="s">
        <v>128</v>
      </c>
      <c r="D10" s="284"/>
      <c r="E10" s="218"/>
      <c r="F10" s="219" t="s">
        <v>1</v>
      </c>
      <c r="G10" s="218"/>
      <c r="H10" s="152" t="s">
        <v>32</v>
      </c>
      <c r="I10" s="221"/>
      <c r="J10" s="155" t="s">
        <v>125</v>
      </c>
      <c r="K10" s="207"/>
      <c r="L10" s="208"/>
      <c r="N10" s="124"/>
      <c r="Q10" s="120"/>
    </row>
    <row r="11" spans="1:17" ht="13" customHeight="1">
      <c r="A11" s="280"/>
      <c r="B11" s="282"/>
      <c r="C11" s="284" t="s">
        <v>132</v>
      </c>
      <c r="D11" s="284"/>
      <c r="E11" s="285"/>
      <c r="F11" s="285"/>
      <c r="G11" s="285"/>
      <c r="H11" s="152" t="s">
        <v>33</v>
      </c>
      <c r="I11" s="215"/>
      <c r="J11" s="156" t="s">
        <v>18</v>
      </c>
      <c r="K11" s="207"/>
      <c r="L11" s="208"/>
    </row>
    <row r="12" spans="1:17" ht="13" customHeight="1">
      <c r="A12" s="280"/>
      <c r="B12" s="282"/>
      <c r="C12" s="284" t="s">
        <v>131</v>
      </c>
      <c r="D12" s="284"/>
      <c r="E12" s="287"/>
      <c r="F12" s="287"/>
      <c r="G12" s="287"/>
      <c r="H12" s="213" t="s">
        <v>155</v>
      </c>
      <c r="I12" s="222" t="s">
        <v>144</v>
      </c>
      <c r="J12" s="156" t="s">
        <v>19</v>
      </c>
      <c r="K12" s="207"/>
      <c r="L12" s="209"/>
    </row>
    <row r="13" spans="1:17" ht="13" customHeight="1">
      <c r="A13" s="280"/>
      <c r="B13" s="283"/>
      <c r="C13" s="289" t="s">
        <v>154</v>
      </c>
      <c r="D13" s="290"/>
      <c r="E13" s="291"/>
      <c r="F13" s="291"/>
      <c r="G13" s="291"/>
      <c r="H13" s="153" t="s">
        <v>126</v>
      </c>
      <c r="I13" s="223"/>
      <c r="J13" s="157" t="s">
        <v>127</v>
      </c>
      <c r="K13" s="125">
        <f>K9+K10+K11+K12</f>
        <v>0</v>
      </c>
      <c r="L13" s="126">
        <f>L9+L10+L11+L12</f>
        <v>0</v>
      </c>
    </row>
    <row r="14" spans="1:17" ht="13" customHeight="1">
      <c r="A14" s="280"/>
      <c r="B14" s="282" t="s">
        <v>143</v>
      </c>
      <c r="C14" s="288" t="s">
        <v>0</v>
      </c>
      <c r="D14" s="288"/>
      <c r="E14" s="286"/>
      <c r="F14" s="286"/>
      <c r="G14" s="286"/>
      <c r="H14" s="151" t="s">
        <v>123</v>
      </c>
      <c r="I14" s="220" t="s">
        <v>144</v>
      </c>
      <c r="J14" s="154" t="s">
        <v>124</v>
      </c>
      <c r="K14" s="205"/>
      <c r="L14" s="206"/>
      <c r="N14" s="123"/>
    </row>
    <row r="15" spans="1:17" ht="13" customHeight="1">
      <c r="A15" s="280"/>
      <c r="B15" s="282"/>
      <c r="C15" s="284" t="s">
        <v>128</v>
      </c>
      <c r="D15" s="284"/>
      <c r="E15" s="218"/>
      <c r="F15" s="219" t="s">
        <v>1</v>
      </c>
      <c r="G15" s="218"/>
      <c r="H15" s="152" t="s">
        <v>32</v>
      </c>
      <c r="I15" s="221"/>
      <c r="J15" s="155" t="s">
        <v>125</v>
      </c>
      <c r="K15" s="207"/>
      <c r="L15" s="208"/>
      <c r="N15" s="124"/>
    </row>
    <row r="16" spans="1:17" ht="13" customHeight="1">
      <c r="A16" s="280"/>
      <c r="B16" s="282"/>
      <c r="C16" s="284" t="s">
        <v>132</v>
      </c>
      <c r="D16" s="284"/>
      <c r="E16" s="285"/>
      <c r="F16" s="285"/>
      <c r="G16" s="285"/>
      <c r="H16" s="152" t="s">
        <v>33</v>
      </c>
      <c r="I16" s="215"/>
      <c r="J16" s="156" t="s">
        <v>18</v>
      </c>
      <c r="K16" s="207"/>
      <c r="L16" s="208"/>
    </row>
    <row r="17" spans="1:14" ht="13" customHeight="1">
      <c r="A17" s="280"/>
      <c r="B17" s="282"/>
      <c r="C17" s="284" t="s">
        <v>131</v>
      </c>
      <c r="D17" s="284"/>
      <c r="E17" s="287"/>
      <c r="F17" s="287"/>
      <c r="G17" s="287"/>
      <c r="H17" s="213" t="s">
        <v>155</v>
      </c>
      <c r="I17" s="222" t="s">
        <v>144</v>
      </c>
      <c r="J17" s="156" t="s">
        <v>19</v>
      </c>
      <c r="K17" s="207"/>
      <c r="L17" s="209"/>
    </row>
    <row r="18" spans="1:14" ht="13" customHeight="1">
      <c r="A18" s="280"/>
      <c r="B18" s="283"/>
      <c r="C18" s="289" t="s">
        <v>154</v>
      </c>
      <c r="D18" s="290"/>
      <c r="E18" s="291"/>
      <c r="F18" s="291"/>
      <c r="G18" s="291"/>
      <c r="H18" s="153" t="s">
        <v>126</v>
      </c>
      <c r="I18" s="223"/>
      <c r="J18" s="157" t="s">
        <v>127</v>
      </c>
      <c r="K18" s="125">
        <f>K14+K15+K16+K17</f>
        <v>0</v>
      </c>
      <c r="L18" s="126">
        <f>L14+L15+L16+L17</f>
        <v>0</v>
      </c>
    </row>
    <row r="19" spans="1:14" ht="13" customHeight="1">
      <c r="A19" s="280"/>
      <c r="B19" s="282" t="s">
        <v>134</v>
      </c>
      <c r="C19" s="288" t="s">
        <v>0</v>
      </c>
      <c r="D19" s="288"/>
      <c r="E19" s="286"/>
      <c r="F19" s="286"/>
      <c r="G19" s="286"/>
      <c r="H19" s="151" t="s">
        <v>123</v>
      </c>
      <c r="I19" s="220" t="s">
        <v>144</v>
      </c>
      <c r="J19" s="154" t="s">
        <v>124</v>
      </c>
      <c r="K19" s="205"/>
      <c r="L19" s="206"/>
      <c r="N19" s="123"/>
    </row>
    <row r="20" spans="1:14" ht="13" customHeight="1">
      <c r="A20" s="280"/>
      <c r="B20" s="282"/>
      <c r="C20" s="284" t="s">
        <v>128</v>
      </c>
      <c r="D20" s="284"/>
      <c r="E20" s="218"/>
      <c r="F20" s="219" t="s">
        <v>1</v>
      </c>
      <c r="G20" s="218"/>
      <c r="H20" s="152" t="s">
        <v>32</v>
      </c>
      <c r="I20" s="221"/>
      <c r="J20" s="155" t="s">
        <v>125</v>
      </c>
      <c r="K20" s="207"/>
      <c r="L20" s="208"/>
      <c r="N20" s="124"/>
    </row>
    <row r="21" spans="1:14" ht="13" customHeight="1">
      <c r="A21" s="280"/>
      <c r="B21" s="282"/>
      <c r="C21" s="284" t="s">
        <v>132</v>
      </c>
      <c r="D21" s="284"/>
      <c r="E21" s="285"/>
      <c r="F21" s="285"/>
      <c r="G21" s="285"/>
      <c r="H21" s="152" t="s">
        <v>33</v>
      </c>
      <c r="I21" s="215"/>
      <c r="J21" s="156" t="s">
        <v>18</v>
      </c>
      <c r="K21" s="207"/>
      <c r="L21" s="208"/>
      <c r="N21" s="137"/>
    </row>
    <row r="22" spans="1:14" ht="13" customHeight="1">
      <c r="A22" s="280"/>
      <c r="B22" s="282"/>
      <c r="C22" s="284" t="s">
        <v>131</v>
      </c>
      <c r="D22" s="284"/>
      <c r="E22" s="287"/>
      <c r="F22" s="287"/>
      <c r="G22" s="287"/>
      <c r="H22" s="213" t="s">
        <v>155</v>
      </c>
      <c r="I22" s="222" t="s">
        <v>144</v>
      </c>
      <c r="J22" s="156" t="s">
        <v>19</v>
      </c>
      <c r="K22" s="207"/>
      <c r="L22" s="209"/>
    </row>
    <row r="23" spans="1:14" ht="13" customHeight="1">
      <c r="A23" s="280"/>
      <c r="B23" s="283"/>
      <c r="C23" s="289" t="s">
        <v>154</v>
      </c>
      <c r="D23" s="290"/>
      <c r="E23" s="291"/>
      <c r="F23" s="291"/>
      <c r="G23" s="291"/>
      <c r="H23" s="153" t="s">
        <v>126</v>
      </c>
      <c r="I23" s="223"/>
      <c r="J23" s="157" t="s">
        <v>127</v>
      </c>
      <c r="K23" s="125">
        <f>K19+K20+K21+K22</f>
        <v>0</v>
      </c>
      <c r="L23" s="126">
        <f>L19+L20+L21+L22</f>
        <v>0</v>
      </c>
    </row>
    <row r="24" spans="1:14" ht="13" customHeight="1">
      <c r="A24" s="280"/>
      <c r="B24" s="282" t="s">
        <v>135</v>
      </c>
      <c r="C24" s="288" t="s">
        <v>0</v>
      </c>
      <c r="D24" s="288"/>
      <c r="E24" s="286"/>
      <c r="F24" s="286"/>
      <c r="G24" s="286"/>
      <c r="H24" s="151" t="s">
        <v>123</v>
      </c>
      <c r="I24" s="220" t="s">
        <v>144</v>
      </c>
      <c r="J24" s="154" t="s">
        <v>124</v>
      </c>
      <c r="K24" s="205"/>
      <c r="L24" s="206"/>
      <c r="N24" s="123"/>
    </row>
    <row r="25" spans="1:14" ht="13" customHeight="1">
      <c r="A25" s="280"/>
      <c r="B25" s="282"/>
      <c r="C25" s="284" t="s">
        <v>128</v>
      </c>
      <c r="D25" s="284"/>
      <c r="E25" s="218"/>
      <c r="F25" s="219" t="s">
        <v>1</v>
      </c>
      <c r="G25" s="218"/>
      <c r="H25" s="152" t="s">
        <v>32</v>
      </c>
      <c r="I25" s="221"/>
      <c r="J25" s="155" t="s">
        <v>125</v>
      </c>
      <c r="K25" s="207"/>
      <c r="L25" s="208"/>
      <c r="N25" s="124"/>
    </row>
    <row r="26" spans="1:14" ht="13" customHeight="1">
      <c r="A26" s="280"/>
      <c r="B26" s="282"/>
      <c r="C26" s="284" t="s">
        <v>132</v>
      </c>
      <c r="D26" s="284"/>
      <c r="E26" s="285"/>
      <c r="F26" s="285"/>
      <c r="G26" s="285"/>
      <c r="H26" s="152" t="s">
        <v>33</v>
      </c>
      <c r="I26" s="215"/>
      <c r="J26" s="156" t="s">
        <v>18</v>
      </c>
      <c r="K26" s="207"/>
      <c r="L26" s="208"/>
    </row>
    <row r="27" spans="1:14" ht="13" customHeight="1">
      <c r="A27" s="280"/>
      <c r="B27" s="282"/>
      <c r="C27" s="284" t="s">
        <v>131</v>
      </c>
      <c r="D27" s="284"/>
      <c r="E27" s="287"/>
      <c r="F27" s="287"/>
      <c r="G27" s="287"/>
      <c r="H27" s="213" t="s">
        <v>155</v>
      </c>
      <c r="I27" s="222" t="s">
        <v>144</v>
      </c>
      <c r="J27" s="156" t="s">
        <v>19</v>
      </c>
      <c r="K27" s="207"/>
      <c r="L27" s="209"/>
    </row>
    <row r="28" spans="1:14" ht="13" customHeight="1">
      <c r="A28" s="280"/>
      <c r="B28" s="283"/>
      <c r="C28" s="289" t="s">
        <v>154</v>
      </c>
      <c r="D28" s="290"/>
      <c r="E28" s="291"/>
      <c r="F28" s="291"/>
      <c r="G28" s="291"/>
      <c r="H28" s="153" t="s">
        <v>126</v>
      </c>
      <c r="I28" s="223"/>
      <c r="J28" s="157" t="s">
        <v>127</v>
      </c>
      <c r="K28" s="125">
        <f>K24+K25+K26+K27</f>
        <v>0</v>
      </c>
      <c r="L28" s="126">
        <f>L24+L25+L26+L27</f>
        <v>0</v>
      </c>
    </row>
    <row r="29" spans="1:14" ht="13" customHeight="1">
      <c r="A29" s="280"/>
      <c r="B29" s="282" t="s">
        <v>136</v>
      </c>
      <c r="C29" s="288" t="s">
        <v>0</v>
      </c>
      <c r="D29" s="288"/>
      <c r="E29" s="286"/>
      <c r="F29" s="286"/>
      <c r="G29" s="286"/>
      <c r="H29" s="151" t="s">
        <v>123</v>
      </c>
      <c r="I29" s="220" t="s">
        <v>144</v>
      </c>
      <c r="J29" s="154" t="s">
        <v>124</v>
      </c>
      <c r="K29" s="205"/>
      <c r="L29" s="206"/>
      <c r="N29" s="123"/>
    </row>
    <row r="30" spans="1:14" ht="13" customHeight="1">
      <c r="A30" s="280"/>
      <c r="B30" s="282"/>
      <c r="C30" s="284" t="s">
        <v>128</v>
      </c>
      <c r="D30" s="284"/>
      <c r="E30" s="218"/>
      <c r="F30" s="219" t="s">
        <v>1</v>
      </c>
      <c r="G30" s="218"/>
      <c r="H30" s="152" t="s">
        <v>32</v>
      </c>
      <c r="I30" s="221"/>
      <c r="J30" s="155" t="s">
        <v>125</v>
      </c>
      <c r="K30" s="207"/>
      <c r="L30" s="208"/>
      <c r="N30" s="124"/>
    </row>
    <row r="31" spans="1:14" ht="13" customHeight="1">
      <c r="A31" s="280"/>
      <c r="B31" s="282"/>
      <c r="C31" s="284" t="s">
        <v>132</v>
      </c>
      <c r="D31" s="284"/>
      <c r="E31" s="285"/>
      <c r="F31" s="285"/>
      <c r="G31" s="285"/>
      <c r="H31" s="152" t="s">
        <v>33</v>
      </c>
      <c r="I31" s="215"/>
      <c r="J31" s="156" t="s">
        <v>18</v>
      </c>
      <c r="K31" s="207"/>
      <c r="L31" s="208"/>
    </row>
    <row r="32" spans="1:14" ht="13" customHeight="1">
      <c r="A32" s="280"/>
      <c r="B32" s="282"/>
      <c r="C32" s="284" t="s">
        <v>131</v>
      </c>
      <c r="D32" s="284"/>
      <c r="E32" s="292"/>
      <c r="F32" s="292"/>
      <c r="G32" s="292"/>
      <c r="H32" s="213" t="s">
        <v>155</v>
      </c>
      <c r="I32" s="222" t="s">
        <v>144</v>
      </c>
      <c r="J32" s="156" t="s">
        <v>19</v>
      </c>
      <c r="K32" s="207"/>
      <c r="L32" s="209"/>
    </row>
    <row r="33" spans="1:14" ht="13" customHeight="1">
      <c r="A33" s="280"/>
      <c r="B33" s="283"/>
      <c r="C33" s="289" t="s">
        <v>154</v>
      </c>
      <c r="D33" s="290"/>
      <c r="E33" s="291"/>
      <c r="F33" s="291"/>
      <c r="G33" s="291"/>
      <c r="H33" s="153" t="s">
        <v>126</v>
      </c>
      <c r="I33" s="223"/>
      <c r="J33" s="157" t="s">
        <v>127</v>
      </c>
      <c r="K33" s="125">
        <f>K29+K30+K31+K32</f>
        <v>0</v>
      </c>
      <c r="L33" s="126">
        <f>L29+L30+L31+L32</f>
        <v>0</v>
      </c>
    </row>
    <row r="34" spans="1:14" ht="13" customHeight="1">
      <c r="A34" s="280"/>
      <c r="B34" s="282" t="s">
        <v>137</v>
      </c>
      <c r="C34" s="288" t="s">
        <v>0</v>
      </c>
      <c r="D34" s="288"/>
      <c r="E34" s="286"/>
      <c r="F34" s="286"/>
      <c r="G34" s="286"/>
      <c r="H34" s="151" t="s">
        <v>123</v>
      </c>
      <c r="I34" s="220" t="s">
        <v>144</v>
      </c>
      <c r="J34" s="154" t="s">
        <v>124</v>
      </c>
      <c r="K34" s="205"/>
      <c r="L34" s="206"/>
      <c r="N34" s="123"/>
    </row>
    <row r="35" spans="1:14" ht="13" customHeight="1">
      <c r="A35" s="280"/>
      <c r="B35" s="282"/>
      <c r="C35" s="284" t="s">
        <v>128</v>
      </c>
      <c r="D35" s="284"/>
      <c r="E35" s="218"/>
      <c r="F35" s="219" t="s">
        <v>1</v>
      </c>
      <c r="G35" s="218"/>
      <c r="H35" s="152" t="s">
        <v>32</v>
      </c>
      <c r="I35" s="221"/>
      <c r="J35" s="155" t="s">
        <v>125</v>
      </c>
      <c r="K35" s="207"/>
      <c r="L35" s="208"/>
      <c r="N35" s="124"/>
    </row>
    <row r="36" spans="1:14" ht="13" customHeight="1">
      <c r="A36" s="280"/>
      <c r="B36" s="282"/>
      <c r="C36" s="284" t="s">
        <v>132</v>
      </c>
      <c r="D36" s="284"/>
      <c r="E36" s="285"/>
      <c r="F36" s="285"/>
      <c r="G36" s="285"/>
      <c r="H36" s="152" t="s">
        <v>33</v>
      </c>
      <c r="I36" s="215"/>
      <c r="J36" s="156" t="s">
        <v>18</v>
      </c>
      <c r="K36" s="207"/>
      <c r="L36" s="208"/>
    </row>
    <row r="37" spans="1:14" ht="13" customHeight="1">
      <c r="A37" s="280"/>
      <c r="B37" s="282"/>
      <c r="C37" s="284" t="s">
        <v>131</v>
      </c>
      <c r="D37" s="284"/>
      <c r="E37" s="287"/>
      <c r="F37" s="287"/>
      <c r="G37" s="287"/>
      <c r="H37" s="213" t="s">
        <v>155</v>
      </c>
      <c r="I37" s="222" t="s">
        <v>144</v>
      </c>
      <c r="J37" s="156" t="s">
        <v>19</v>
      </c>
      <c r="K37" s="207"/>
      <c r="L37" s="209"/>
    </row>
    <row r="38" spans="1:14" ht="13" customHeight="1">
      <c r="A38" s="280"/>
      <c r="B38" s="283"/>
      <c r="C38" s="289" t="s">
        <v>154</v>
      </c>
      <c r="D38" s="290"/>
      <c r="E38" s="291"/>
      <c r="F38" s="291"/>
      <c r="G38" s="291"/>
      <c r="H38" s="153" t="s">
        <v>126</v>
      </c>
      <c r="I38" s="223"/>
      <c r="J38" s="157" t="s">
        <v>127</v>
      </c>
      <c r="K38" s="125">
        <f>K34+K35+K36+K37</f>
        <v>0</v>
      </c>
      <c r="L38" s="126">
        <f>L34+L35+L36+L37</f>
        <v>0</v>
      </c>
    </row>
    <row r="39" spans="1:14" ht="13" customHeight="1">
      <c r="A39" s="280"/>
      <c r="B39" s="282" t="s">
        <v>138</v>
      </c>
      <c r="C39" s="288" t="s">
        <v>0</v>
      </c>
      <c r="D39" s="288"/>
      <c r="E39" s="286"/>
      <c r="F39" s="286"/>
      <c r="G39" s="286"/>
      <c r="H39" s="151" t="s">
        <v>123</v>
      </c>
      <c r="I39" s="220" t="s">
        <v>144</v>
      </c>
      <c r="J39" s="154" t="s">
        <v>124</v>
      </c>
      <c r="K39" s="205"/>
      <c r="L39" s="206"/>
      <c r="N39" s="123"/>
    </row>
    <row r="40" spans="1:14" ht="13" customHeight="1">
      <c r="A40" s="280"/>
      <c r="B40" s="282"/>
      <c r="C40" s="284" t="s">
        <v>128</v>
      </c>
      <c r="D40" s="284"/>
      <c r="E40" s="218"/>
      <c r="F40" s="219" t="s">
        <v>1</v>
      </c>
      <c r="G40" s="218"/>
      <c r="H40" s="152" t="s">
        <v>32</v>
      </c>
      <c r="I40" s="221"/>
      <c r="J40" s="155" t="s">
        <v>125</v>
      </c>
      <c r="K40" s="207"/>
      <c r="L40" s="208"/>
      <c r="N40" s="124"/>
    </row>
    <row r="41" spans="1:14" ht="13" customHeight="1">
      <c r="A41" s="280"/>
      <c r="B41" s="282"/>
      <c r="C41" s="284" t="s">
        <v>132</v>
      </c>
      <c r="D41" s="284"/>
      <c r="E41" s="285"/>
      <c r="F41" s="285"/>
      <c r="G41" s="285"/>
      <c r="H41" s="152" t="s">
        <v>33</v>
      </c>
      <c r="I41" s="215"/>
      <c r="J41" s="156" t="s">
        <v>18</v>
      </c>
      <c r="K41" s="207"/>
      <c r="L41" s="208"/>
    </row>
    <row r="42" spans="1:14" ht="13" customHeight="1">
      <c r="A42" s="280"/>
      <c r="B42" s="282"/>
      <c r="C42" s="284" t="s">
        <v>131</v>
      </c>
      <c r="D42" s="284"/>
      <c r="E42" s="287"/>
      <c r="F42" s="287"/>
      <c r="G42" s="287"/>
      <c r="H42" s="213" t="s">
        <v>155</v>
      </c>
      <c r="I42" s="222" t="s">
        <v>144</v>
      </c>
      <c r="J42" s="156" t="s">
        <v>19</v>
      </c>
      <c r="K42" s="207"/>
      <c r="L42" s="209"/>
    </row>
    <row r="43" spans="1:14" ht="13" customHeight="1">
      <c r="A43" s="280"/>
      <c r="B43" s="283"/>
      <c r="C43" s="289" t="s">
        <v>154</v>
      </c>
      <c r="D43" s="290"/>
      <c r="E43" s="291"/>
      <c r="F43" s="291"/>
      <c r="G43" s="291"/>
      <c r="H43" s="153" t="s">
        <v>126</v>
      </c>
      <c r="I43" s="223"/>
      <c r="J43" s="157" t="s">
        <v>127</v>
      </c>
      <c r="K43" s="125">
        <f>K39+K40+K41+K42</f>
        <v>0</v>
      </c>
      <c r="L43" s="126">
        <f>L39+L40+L41+L42</f>
        <v>0</v>
      </c>
    </row>
    <row r="44" spans="1:14" ht="13" customHeight="1">
      <c r="A44" s="280"/>
      <c r="B44" s="282" t="s">
        <v>139</v>
      </c>
      <c r="C44" s="288" t="s">
        <v>0</v>
      </c>
      <c r="D44" s="288"/>
      <c r="E44" s="286"/>
      <c r="F44" s="286"/>
      <c r="G44" s="286"/>
      <c r="H44" s="151" t="s">
        <v>123</v>
      </c>
      <c r="I44" s="220" t="s">
        <v>144</v>
      </c>
      <c r="J44" s="154" t="s">
        <v>124</v>
      </c>
      <c r="K44" s="205"/>
      <c r="L44" s="206"/>
      <c r="N44" s="123"/>
    </row>
    <row r="45" spans="1:14" ht="13" customHeight="1">
      <c r="A45" s="280"/>
      <c r="B45" s="282"/>
      <c r="C45" s="284" t="s">
        <v>128</v>
      </c>
      <c r="D45" s="284"/>
      <c r="E45" s="218"/>
      <c r="F45" s="219" t="s">
        <v>1</v>
      </c>
      <c r="G45" s="218"/>
      <c r="H45" s="152" t="s">
        <v>32</v>
      </c>
      <c r="I45" s="221"/>
      <c r="J45" s="155" t="s">
        <v>125</v>
      </c>
      <c r="K45" s="207"/>
      <c r="L45" s="208"/>
      <c r="N45" s="124"/>
    </row>
    <row r="46" spans="1:14" ht="13" customHeight="1">
      <c r="A46" s="280"/>
      <c r="B46" s="282"/>
      <c r="C46" s="284" t="s">
        <v>132</v>
      </c>
      <c r="D46" s="284"/>
      <c r="E46" s="285"/>
      <c r="F46" s="285"/>
      <c r="G46" s="285"/>
      <c r="H46" s="152" t="s">
        <v>33</v>
      </c>
      <c r="I46" s="215"/>
      <c r="J46" s="156" t="s">
        <v>18</v>
      </c>
      <c r="K46" s="207"/>
      <c r="L46" s="208"/>
    </row>
    <row r="47" spans="1:14" ht="13" customHeight="1">
      <c r="A47" s="280"/>
      <c r="B47" s="282"/>
      <c r="C47" s="284" t="s">
        <v>131</v>
      </c>
      <c r="D47" s="284"/>
      <c r="E47" s="287"/>
      <c r="F47" s="287"/>
      <c r="G47" s="287"/>
      <c r="H47" s="213" t="s">
        <v>155</v>
      </c>
      <c r="I47" s="222" t="s">
        <v>144</v>
      </c>
      <c r="J47" s="156" t="s">
        <v>19</v>
      </c>
      <c r="K47" s="207"/>
      <c r="L47" s="209"/>
    </row>
    <row r="48" spans="1:14" ht="13" customHeight="1">
      <c r="A48" s="280"/>
      <c r="B48" s="283"/>
      <c r="C48" s="289" t="s">
        <v>154</v>
      </c>
      <c r="D48" s="290"/>
      <c r="E48" s="291"/>
      <c r="F48" s="291"/>
      <c r="G48" s="291"/>
      <c r="H48" s="153" t="s">
        <v>126</v>
      </c>
      <c r="I48" s="223"/>
      <c r="J48" s="157" t="s">
        <v>127</v>
      </c>
      <c r="K48" s="125">
        <f>K44+K45+K46+K47</f>
        <v>0</v>
      </c>
      <c r="L48" s="126">
        <f>L44+L45+L46+L47</f>
        <v>0</v>
      </c>
    </row>
    <row r="49" spans="1:14" ht="13" customHeight="1">
      <c r="A49" s="280"/>
      <c r="B49" s="282" t="s">
        <v>140</v>
      </c>
      <c r="C49" s="288" t="s">
        <v>0</v>
      </c>
      <c r="D49" s="288"/>
      <c r="E49" s="286"/>
      <c r="F49" s="286"/>
      <c r="G49" s="286"/>
      <c r="H49" s="151" t="s">
        <v>123</v>
      </c>
      <c r="I49" s="220" t="s">
        <v>144</v>
      </c>
      <c r="J49" s="154" t="s">
        <v>124</v>
      </c>
      <c r="K49" s="205"/>
      <c r="L49" s="206"/>
      <c r="N49" s="123"/>
    </row>
    <row r="50" spans="1:14" ht="13" customHeight="1">
      <c r="A50" s="280"/>
      <c r="B50" s="282"/>
      <c r="C50" s="284" t="s">
        <v>128</v>
      </c>
      <c r="D50" s="284"/>
      <c r="E50" s="218"/>
      <c r="F50" s="219" t="s">
        <v>1</v>
      </c>
      <c r="G50" s="218"/>
      <c r="H50" s="152" t="s">
        <v>32</v>
      </c>
      <c r="I50" s="221"/>
      <c r="J50" s="155" t="s">
        <v>125</v>
      </c>
      <c r="K50" s="207"/>
      <c r="L50" s="208"/>
      <c r="N50" s="124"/>
    </row>
    <row r="51" spans="1:14" ht="13" customHeight="1">
      <c r="A51" s="280"/>
      <c r="B51" s="282"/>
      <c r="C51" s="284" t="s">
        <v>132</v>
      </c>
      <c r="D51" s="284"/>
      <c r="E51" s="285"/>
      <c r="F51" s="285"/>
      <c r="G51" s="285"/>
      <c r="H51" s="152" t="s">
        <v>33</v>
      </c>
      <c r="I51" s="215"/>
      <c r="J51" s="156" t="s">
        <v>18</v>
      </c>
      <c r="K51" s="207"/>
      <c r="L51" s="208"/>
    </row>
    <row r="52" spans="1:14" ht="13" customHeight="1">
      <c r="A52" s="280"/>
      <c r="B52" s="282"/>
      <c r="C52" s="284" t="s">
        <v>131</v>
      </c>
      <c r="D52" s="284"/>
      <c r="E52" s="287"/>
      <c r="F52" s="287"/>
      <c r="G52" s="287"/>
      <c r="H52" s="213" t="s">
        <v>155</v>
      </c>
      <c r="I52" s="222" t="s">
        <v>144</v>
      </c>
      <c r="J52" s="156" t="s">
        <v>19</v>
      </c>
      <c r="K52" s="207"/>
      <c r="L52" s="209"/>
    </row>
    <row r="53" spans="1:14" ht="13" customHeight="1">
      <c r="A53" s="280"/>
      <c r="B53" s="283"/>
      <c r="C53" s="289" t="s">
        <v>154</v>
      </c>
      <c r="D53" s="290"/>
      <c r="E53" s="291"/>
      <c r="F53" s="291"/>
      <c r="G53" s="291"/>
      <c r="H53" s="153" t="s">
        <v>126</v>
      </c>
      <c r="I53" s="223"/>
      <c r="J53" s="157" t="s">
        <v>127</v>
      </c>
      <c r="K53" s="125">
        <f>K49+K50+K51+K52</f>
        <v>0</v>
      </c>
      <c r="L53" s="126">
        <f>L49+L50+L51+L52</f>
        <v>0</v>
      </c>
    </row>
    <row r="54" spans="1:14" ht="19" customHeight="1">
      <c r="A54" s="187"/>
      <c r="B54" s="188"/>
      <c r="C54" s="189"/>
      <c r="D54" s="189"/>
      <c r="E54" s="192"/>
      <c r="F54" s="192"/>
      <c r="G54" s="192"/>
      <c r="H54" s="190"/>
      <c r="I54" s="193"/>
      <c r="J54" s="191"/>
      <c r="K54" s="202" t="s">
        <v>149</v>
      </c>
      <c r="L54" s="186" t="s">
        <v>151</v>
      </c>
    </row>
    <row r="55" spans="1:14" ht="13" customHeight="1">
      <c r="A55" s="295" t="s">
        <v>141</v>
      </c>
      <c r="B55" s="296"/>
      <c r="C55" s="296"/>
      <c r="D55" s="296"/>
      <c r="E55" s="296"/>
      <c r="F55" s="296"/>
      <c r="G55" s="296"/>
      <c r="H55" s="296"/>
      <c r="I55" s="297"/>
      <c r="J55" s="154" t="s">
        <v>124</v>
      </c>
      <c r="K55" s="133">
        <f>SUM(K4,K9,K14,K19,K24,K29,K34,K39,K44,K49)</f>
        <v>0</v>
      </c>
      <c r="L55" s="135">
        <f>L4+L9+L14+L19+L24+L29+L34+L39+L44+L49</f>
        <v>0</v>
      </c>
    </row>
    <row r="56" spans="1:14" ht="13" customHeight="1">
      <c r="A56" s="295"/>
      <c r="B56" s="296"/>
      <c r="C56" s="296"/>
      <c r="D56" s="296"/>
      <c r="E56" s="296"/>
      <c r="F56" s="296"/>
      <c r="G56" s="296"/>
      <c r="H56" s="296"/>
      <c r="I56" s="297"/>
      <c r="J56" s="155" t="s">
        <v>125</v>
      </c>
      <c r="K56" s="134">
        <f>K5+K10+K15+K20+K25+K30+K35+K40+K45+K50</f>
        <v>0</v>
      </c>
      <c r="L56" s="136">
        <f t="shared" ref="L56:L58" si="0">L5+L10+L15+L20+L25+L30+L35+L40+L45+L50</f>
        <v>0</v>
      </c>
    </row>
    <row r="57" spans="1:14" ht="13" customHeight="1">
      <c r="A57" s="295"/>
      <c r="B57" s="296"/>
      <c r="C57" s="296"/>
      <c r="D57" s="296"/>
      <c r="E57" s="296"/>
      <c r="F57" s="296"/>
      <c r="G57" s="296"/>
      <c r="H57" s="296"/>
      <c r="I57" s="297"/>
      <c r="J57" s="156" t="s">
        <v>18</v>
      </c>
      <c r="K57" s="134">
        <f>K6+K11+K16+K21+K26+K31+K36+K41+K46+K51</f>
        <v>0</v>
      </c>
      <c r="L57" s="136">
        <f t="shared" si="0"/>
        <v>0</v>
      </c>
    </row>
    <row r="58" spans="1:14" ht="13" customHeight="1">
      <c r="A58" s="295"/>
      <c r="B58" s="296"/>
      <c r="C58" s="296"/>
      <c r="D58" s="296"/>
      <c r="E58" s="296"/>
      <c r="F58" s="296"/>
      <c r="G58" s="296"/>
      <c r="H58" s="296"/>
      <c r="I58" s="297"/>
      <c r="J58" s="156" t="s">
        <v>19</v>
      </c>
      <c r="K58" s="134">
        <f>K7+K12+K17+K22+K27+K32+K37+K42+K47+K52</f>
        <v>0</v>
      </c>
      <c r="L58" s="136">
        <f t="shared" si="0"/>
        <v>0</v>
      </c>
    </row>
    <row r="59" spans="1:14" ht="13" customHeight="1">
      <c r="A59" s="298"/>
      <c r="B59" s="299"/>
      <c r="C59" s="299"/>
      <c r="D59" s="299"/>
      <c r="E59" s="299"/>
      <c r="F59" s="299"/>
      <c r="G59" s="299"/>
      <c r="H59" s="299"/>
      <c r="I59" s="300"/>
      <c r="J59" s="157" t="s">
        <v>127</v>
      </c>
      <c r="K59" s="125">
        <f>K55+K56+K57+K58</f>
        <v>0</v>
      </c>
      <c r="L59" s="126">
        <f>L55+L56+L57+L58</f>
        <v>0</v>
      </c>
    </row>
  </sheetData>
  <sheetProtection sheet="1" objects="1" scenarios="1"/>
  <mergeCells count="104">
    <mergeCell ref="A3:I3"/>
    <mergeCell ref="C53:D53"/>
    <mergeCell ref="E53:G53"/>
    <mergeCell ref="A55:I59"/>
    <mergeCell ref="B49:B53"/>
    <mergeCell ref="C49:D49"/>
    <mergeCell ref="E49:G49"/>
    <mergeCell ref="C50:D50"/>
    <mergeCell ref="C51:D51"/>
    <mergeCell ref="E51:G51"/>
    <mergeCell ref="C52:D52"/>
    <mergeCell ref="E52:G52"/>
    <mergeCell ref="B44:B48"/>
    <mergeCell ref="C44:D44"/>
    <mergeCell ref="E44:G44"/>
    <mergeCell ref="B39:B43"/>
    <mergeCell ref="C39:D39"/>
    <mergeCell ref="E39:G39"/>
    <mergeCell ref="C40:D40"/>
    <mergeCell ref="C41:D41"/>
    <mergeCell ref="E41:G41"/>
    <mergeCell ref="C42:D42"/>
    <mergeCell ref="E42:G42"/>
    <mergeCell ref="C45:D45"/>
    <mergeCell ref="C46:D46"/>
    <mergeCell ref="E46:G46"/>
    <mergeCell ref="C47:D47"/>
    <mergeCell ref="E47:G47"/>
    <mergeCell ref="C48:D48"/>
    <mergeCell ref="E48:G48"/>
    <mergeCell ref="C43:D43"/>
    <mergeCell ref="E43:G43"/>
    <mergeCell ref="B34:B38"/>
    <mergeCell ref="C34:D34"/>
    <mergeCell ref="E34:G34"/>
    <mergeCell ref="C36:D36"/>
    <mergeCell ref="E36:G36"/>
    <mergeCell ref="C37:D37"/>
    <mergeCell ref="E37:G37"/>
    <mergeCell ref="C38:D38"/>
    <mergeCell ref="E38:G38"/>
    <mergeCell ref="C35:D35"/>
    <mergeCell ref="C28:D28"/>
    <mergeCell ref="E28:G28"/>
    <mergeCell ref="C23:D23"/>
    <mergeCell ref="E23:G23"/>
    <mergeCell ref="B29:B33"/>
    <mergeCell ref="C29:D29"/>
    <mergeCell ref="E29:G29"/>
    <mergeCell ref="C30:D30"/>
    <mergeCell ref="C31:D31"/>
    <mergeCell ref="E31:G31"/>
    <mergeCell ref="C32:D32"/>
    <mergeCell ref="E32:G32"/>
    <mergeCell ref="C33:D33"/>
    <mergeCell ref="E33:G33"/>
    <mergeCell ref="E9:G9"/>
    <mergeCell ref="C15:D15"/>
    <mergeCell ref="C16:D16"/>
    <mergeCell ref="E16:G16"/>
    <mergeCell ref="C17:D17"/>
    <mergeCell ref="E17:G17"/>
    <mergeCell ref="C18:D18"/>
    <mergeCell ref="E18:G18"/>
    <mergeCell ref="B24:B28"/>
    <mergeCell ref="C24:D24"/>
    <mergeCell ref="E24:G24"/>
    <mergeCell ref="B19:B23"/>
    <mergeCell ref="C19:D19"/>
    <mergeCell ref="E19:G19"/>
    <mergeCell ref="C20:D20"/>
    <mergeCell ref="C21:D21"/>
    <mergeCell ref="E21:G21"/>
    <mergeCell ref="C22:D22"/>
    <mergeCell ref="E22:G22"/>
    <mergeCell ref="C25:D25"/>
    <mergeCell ref="C26:D26"/>
    <mergeCell ref="E26:G26"/>
    <mergeCell ref="C27:D27"/>
    <mergeCell ref="E27:G27"/>
    <mergeCell ref="G1:I1"/>
    <mergeCell ref="A4:A53"/>
    <mergeCell ref="B4:B8"/>
    <mergeCell ref="C10:D10"/>
    <mergeCell ref="C11:D11"/>
    <mergeCell ref="E11:G11"/>
    <mergeCell ref="C12:D12"/>
    <mergeCell ref="E6:G6"/>
    <mergeCell ref="C5:D5"/>
    <mergeCell ref="E4:G4"/>
    <mergeCell ref="E7:G7"/>
    <mergeCell ref="C4:D4"/>
    <mergeCell ref="C8:D8"/>
    <mergeCell ref="C6:D6"/>
    <mergeCell ref="C7:D7"/>
    <mergeCell ref="E12:G12"/>
    <mergeCell ref="C13:D13"/>
    <mergeCell ref="E13:G13"/>
    <mergeCell ref="B14:B18"/>
    <mergeCell ref="C14:D14"/>
    <mergeCell ref="E14:G14"/>
    <mergeCell ref="E8:G8"/>
    <mergeCell ref="B9:B13"/>
    <mergeCell ref="C9:D9"/>
  </mergeCells>
  <phoneticPr fontId="2"/>
  <conditionalFormatting sqref="K5:L7">
    <cfRule type="expression" dxfId="328" priority="29">
      <formula>$I$4="オンラインのみ"</formula>
    </cfRule>
  </conditionalFormatting>
  <conditionalFormatting sqref="K10:L12">
    <cfRule type="expression" dxfId="327" priority="10">
      <formula>$I$9="オンラインのみ"</formula>
    </cfRule>
  </conditionalFormatting>
  <conditionalFormatting sqref="K15:L17">
    <cfRule type="expression" dxfId="326" priority="9">
      <formula>$I$14="オンラインのみ"</formula>
    </cfRule>
  </conditionalFormatting>
  <conditionalFormatting sqref="K20:L22">
    <cfRule type="expression" dxfId="325" priority="8">
      <formula>$I$19="オンラインのみ"</formula>
    </cfRule>
  </conditionalFormatting>
  <conditionalFormatting sqref="K25:L27">
    <cfRule type="expression" dxfId="324" priority="7">
      <formula>$I$24="オンラインのみ"</formula>
    </cfRule>
  </conditionalFormatting>
  <conditionalFormatting sqref="K30:L32">
    <cfRule type="expression" dxfId="323" priority="6">
      <formula>$I$29="オンラインのみ"</formula>
    </cfRule>
  </conditionalFormatting>
  <conditionalFormatting sqref="K35:L37">
    <cfRule type="expression" dxfId="322" priority="5">
      <formula>$I$34="オンラインのみ"</formula>
    </cfRule>
  </conditionalFormatting>
  <conditionalFormatting sqref="K40:L42">
    <cfRule type="expression" dxfId="321" priority="4">
      <formula>$I$39="オンラインのみ"</formula>
    </cfRule>
  </conditionalFormatting>
  <conditionalFormatting sqref="K45:L47">
    <cfRule type="expression" dxfId="320" priority="3">
      <formula>$I$44="オンラインのみ"</formula>
    </cfRule>
  </conditionalFormatting>
  <conditionalFormatting sqref="K50:L52">
    <cfRule type="expression" dxfId="319" priority="2">
      <formula>$I$49="オンラインのみ"</formula>
    </cfRule>
  </conditionalFormatting>
  <dataValidations xWindow="988" yWindow="479" count="18">
    <dataValidation allowBlank="1" showInputMessage="1" showErrorMessage="1" prompt="経費の入力前に「展示会種別」を選択してください" sqref="L9 L14 L19 L24 L29 L34 L39 L44 L49 L55:L58 K4:L4" xr:uid="{00000000-0002-0000-0100-000000000000}"/>
    <dataValidation type="custom" allowBlank="1" showInputMessage="1" showErrorMessage="1" errorTitle="「展示会種別」選択後、 数値を入力ください" error="展示会種別「オンラインのみ」の場合、この経費は対象外です" prompt="経費の入力前に「展示会種別」を選択してください" sqref="K50:L52" xr:uid="{00000000-0002-0000-0100-000001000000}">
      <formula1>AND(ISNUMBER(K50),OR($I$49="リアル＋オンライン",$I$49="リアルのみ"))</formula1>
    </dataValidation>
    <dataValidation type="custom" allowBlank="1" showInputMessage="1" showErrorMessage="1" prompt="経費の入力前に「展示会種別」を選択してください" sqref="K55:K58 K9 K14 K19 K24 K29 K34 K39 K44 K49" xr:uid="{00000000-0002-0000-0100-000002000000}">
      <formula1>AND(ISNUMBER(K9),OR(#REF!="リアル＋オンライン（小間代込）","リアル＋オンライン（小間代別）",$J$2="リアルのみ"))</formula1>
    </dataValidation>
    <dataValidation allowBlank="1" showInputMessage="1" prompt="西暦年/月/日　を半角で入力_x000a_例）_x000a_2025年12月1日_x000a_→2025/12/1" sqref="I45 I5 I10 I15 I20 I25 I30 I35 I40 I50" xr:uid="{00000000-0002-0000-0100-000003000000}"/>
    <dataValidation type="date" allowBlank="1" showInputMessage="1" showErrorMessage="1" errorTitle="助成対象期間外" error="入力された日付は助成対象期間外です。会期は2025/10/1～2026/12/31間で有る必要があります" prompt="西暦年/月/日　を半角で入力_x000a_例）_x000a_2025年12月1日_x000a_→2025/12/1_x000a_" sqref="E5 G5 E10 G10 E15 G15 E20 G20 E25 G25 E30 G30 E35 G35 E40 G40 E45 G45 E50 G50" xr:uid="{00000000-0002-0000-0100-000004000000}">
      <formula1>45931</formula1>
      <formula2>46387</formula2>
    </dataValidation>
    <dataValidation type="list" allowBlank="1" showInputMessage="1" showErrorMessage="1" prompt="プルダウンして選択" sqref="E54 I7 I12 I17 I22 I27 I32 I37 I42 I47 I52" xr:uid="{00000000-0002-0000-0100-000005000000}">
      <formula1>"選択してください,自社単独ブース,共同出展,パビリオン,共同出展＋パビリオン"</formula1>
    </dataValidation>
    <dataValidation type="list" allowBlank="1" showInputMessage="1" showErrorMessage="1" sqref="I49 I19 I4 I9 I14 I24 I29 I34 I39 I44" xr:uid="{00000000-0002-0000-0100-000006000000}">
      <formula1>"選択してください,リアルのみ,リアル＋オンライン,オンラインのみ"</formula1>
    </dataValidation>
    <dataValidation type="custom" allowBlank="1" showInputMessage="1" showErrorMessage="1" errorTitle="「展示会種別」選択後、 数値を入力ください" error="展示会種別「オンラインのみ」の場合、この経費は対象外です" prompt="経費の入力前に「展示会種別」を選択してください" sqref="K5:L7" xr:uid="{00000000-0002-0000-0100-000007000000}">
      <formula1>AND(ISNUMBER(K5),OR($I$4="リアル＋オンライン",$I$4="リアルのみ"))</formula1>
    </dataValidation>
    <dataValidation type="custom" allowBlank="1" showInputMessage="1" showErrorMessage="1" errorTitle="「展示会種別」選択後、 数値を入力ください" error="展示会種別「オンラインのみ」の場合、この経費は対象外です" prompt="経費の入力前に「展示会種別」を選択してください" sqref="K10:L12" xr:uid="{00000000-0002-0000-0100-000008000000}">
      <formula1>AND(ISNUMBER(K10),OR($I$9="リアル＋オンライン",$I$9="リアルのみ"))</formula1>
    </dataValidation>
    <dataValidation type="custom" allowBlank="1" showInputMessage="1" showErrorMessage="1" errorTitle="「展示会種別」選択後、 数値を入力ください" error="展示会種別「オンラインのみ」の場合、この経費は対象外です" prompt="経費の入力前に「展示会種別」を選択してください" sqref="K15:L17" xr:uid="{00000000-0002-0000-0100-000009000000}">
      <formula1>AND(ISNUMBER(K15),OR($I$14="リアル＋オンライン",$I$14="リアルのみ"))</formula1>
    </dataValidation>
    <dataValidation type="custom" allowBlank="1" showInputMessage="1" showErrorMessage="1" errorTitle="「展示会種別」選択後、 数値を入力ください" error="展示会種別「オンラインのみ」の場合、この経費は対象外です" prompt="経費の入力前に「展示会種別」を選択してください" sqref="K20:L22" xr:uid="{00000000-0002-0000-0100-00000A000000}">
      <formula1>AND(ISNUMBER(K20),OR($I$19="リアル＋オンライン",$I$19="リアルのみ"))</formula1>
    </dataValidation>
    <dataValidation type="custom" allowBlank="1" showInputMessage="1" showErrorMessage="1" errorTitle="「展示会種別」選択後、 数値を入力ください" error="展示会種別「オンラインのみ」の場合、この経費は対象外です" prompt="経費の入力前に「展示会種別」を選択してください" sqref="K25:L27" xr:uid="{00000000-0002-0000-0100-00000B000000}">
      <formula1>AND(ISNUMBER(K25),OR($I$24="リアル＋オンライン",$I$24="リアルのみ"))</formula1>
    </dataValidation>
    <dataValidation type="custom" allowBlank="1" showInputMessage="1" showErrorMessage="1" errorTitle="「展示会種別」選択後、 数値を入力ください" error="展示会種別「オンラインのみ」の場合、この経費は対象外です" prompt="経費の入力前に「展示会種別」を選択してください" sqref="K30:L32" xr:uid="{00000000-0002-0000-0100-00000C000000}">
      <formula1>AND(ISNUMBER(K30),OR($I$29="リアル＋オンライン",$I$29="リアルのみ"))</formula1>
    </dataValidation>
    <dataValidation type="custom" allowBlank="1" showInputMessage="1" showErrorMessage="1" errorTitle="「展示会種別」選択後、 数値を入力ください" error="展示会種別「オンラインのみ」の場合、この経費は対象外です" prompt="経費の入力前に「展示会種別」を選択してください" sqref="K35:L37" xr:uid="{00000000-0002-0000-0100-00000D000000}">
      <formula1>AND(ISNUMBER(K35),OR($I$34="リアル＋オンライン",$I$34="リアルのみ"))</formula1>
    </dataValidation>
    <dataValidation type="custom" allowBlank="1" showInputMessage="1" showErrorMessage="1" errorTitle="「展示会種別」選択後、 数値を入力ください" error="展示会種別「オンラインのみ」の場合、この経費は対象外です" prompt="経費の入力前に「展示会種別」を選択してください" sqref="K40:L42" xr:uid="{00000000-0002-0000-0100-00000E000000}">
      <formula1>AND(ISNUMBER(K40),OR($I$39="リアル＋オンライン",$I$39="リアルのみ"))</formula1>
    </dataValidation>
    <dataValidation type="custom" allowBlank="1" showInputMessage="1" showErrorMessage="1" errorTitle="「展示会種別」選択後、 数値を入力ください" error="展示会種別「オンラインのみ」の場合、この経費は対象外です" prompt="経費の入力前に「展示会種別」を選択してください" sqref="K45:L47" xr:uid="{00000000-0002-0000-0100-00000F000000}">
      <formula1>AND(ISNUMBER(K45),OR($I$44="リアル＋オンライン",$I$44="リアルのみ"))</formula1>
    </dataValidation>
    <dataValidation type="date" imeMode="halfAlpha" allowBlank="1" showInputMessage="1" showErrorMessage="1" errorTitle="助成対象期間をご確認ください" error="支払いは令和7年10月1日から令和８年12月31日まで（助成対象期間内）に行う必要があります" prompt="2025/10/1～2026/12/31_x000a_西暦年/月/日 を半角で入力_x000a_例）2025/11/1" sqref="I6 I11 I16 I21 I26 I31 I36 I41 I46 I51" xr:uid="{00000000-0002-0000-0100-000010000000}">
      <formula1>45931</formula1>
      <formula2>46387</formula2>
    </dataValidation>
    <dataValidation allowBlank="1" showInputMessage="1" showErrorMessage="1" prompt="会場名と（国名）を両方記入してください" sqref="E8:G8 E13:G13 E23:G23 E28:G28 E33:G33 E38:G38 E43:G43 E48:G48 E53:G53" xr:uid="{B638E6FC-66C0-4B08-A9CE-DC702AEAA438}"/>
  </dataValidations>
  <pageMargins left="0.51181102362204722" right="0.51181102362204722" top="0.55118110236220474" bottom="0.55118110236220474" header="0.31496062992125984" footer="0.31496062992125984"/>
  <pageSetup paperSize="9" scale="94" fitToWidth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</sheetPr>
  <dimension ref="A1:Q59"/>
  <sheetViews>
    <sheetView view="pageBreakPreview" zoomScale="110" zoomScaleNormal="100" zoomScaleSheetLayoutView="110" workbookViewId="0">
      <selection activeCell="N13" sqref="N13"/>
    </sheetView>
  </sheetViews>
  <sheetFormatPr defaultColWidth="8.58203125" defaultRowHeight="18"/>
  <cols>
    <col min="1" max="1" width="1.83203125" customWidth="1"/>
    <col min="2" max="2" width="2.83203125" customWidth="1"/>
    <col min="3" max="4" width="4.83203125" customWidth="1"/>
    <col min="5" max="5" width="8.33203125" customWidth="1"/>
    <col min="6" max="6" width="1.58203125" customWidth="1"/>
    <col min="7" max="7" width="8.33203125" style="120" customWidth="1"/>
    <col min="8" max="8" width="10.08203125" style="120" customWidth="1"/>
    <col min="9" max="9" width="8.33203125" style="120" customWidth="1"/>
    <col min="10" max="10" width="6.58203125" style="121" customWidth="1"/>
    <col min="11" max="11" width="12.58203125" style="121" customWidth="1"/>
    <col min="12" max="12" width="12.25" style="120" customWidth="1"/>
    <col min="13" max="13" width="9.33203125" customWidth="1"/>
  </cols>
  <sheetData>
    <row r="1" spans="1:17" ht="18" customHeight="1">
      <c r="A1" s="166" t="s">
        <v>76</v>
      </c>
      <c r="B1" s="115"/>
      <c r="C1" s="116"/>
      <c r="D1" s="116"/>
      <c r="E1" s="116"/>
      <c r="F1" s="116"/>
      <c r="G1" s="279"/>
      <c r="H1" s="279"/>
      <c r="I1" s="279"/>
      <c r="J1" s="117"/>
      <c r="K1" s="117"/>
      <c r="L1" s="118"/>
    </row>
    <row r="2" spans="1:17" ht="17.149999999999999" customHeight="1">
      <c r="A2" s="119" t="s">
        <v>98</v>
      </c>
      <c r="B2" s="115"/>
      <c r="C2" s="116"/>
      <c r="D2" s="116"/>
      <c r="E2" s="116"/>
      <c r="F2" s="116"/>
      <c r="G2" s="122"/>
      <c r="H2" s="122"/>
      <c r="I2" s="122"/>
      <c r="J2" s="117"/>
      <c r="K2" s="117"/>
      <c r="L2" s="118"/>
    </row>
    <row r="3" spans="1:17" ht="21" customHeight="1">
      <c r="A3" s="293" t="s">
        <v>122</v>
      </c>
      <c r="B3" s="294"/>
      <c r="C3" s="294"/>
      <c r="D3" s="294"/>
      <c r="E3" s="294"/>
      <c r="F3" s="294"/>
      <c r="G3" s="294"/>
      <c r="H3" s="294"/>
      <c r="I3" s="294"/>
      <c r="J3" s="195" t="s">
        <v>7</v>
      </c>
      <c r="K3" s="194" t="s">
        <v>150</v>
      </c>
      <c r="L3" s="186" t="s">
        <v>152</v>
      </c>
    </row>
    <row r="4" spans="1:17" ht="13" customHeight="1">
      <c r="A4" s="280"/>
      <c r="B4" s="281" t="s">
        <v>219</v>
      </c>
      <c r="C4" s="288" t="s">
        <v>0</v>
      </c>
      <c r="D4" s="288"/>
      <c r="E4" s="301"/>
      <c r="F4" s="301"/>
      <c r="G4" s="301"/>
      <c r="H4" s="212" t="s">
        <v>123</v>
      </c>
      <c r="I4" s="214" t="s">
        <v>144</v>
      </c>
      <c r="J4" s="154" t="s">
        <v>124</v>
      </c>
      <c r="K4" s="205"/>
      <c r="L4" s="206"/>
      <c r="N4" s="123"/>
    </row>
    <row r="5" spans="1:17" ht="13" customHeight="1">
      <c r="A5" s="280"/>
      <c r="B5" s="282"/>
      <c r="C5" s="284" t="s">
        <v>128</v>
      </c>
      <c r="D5" s="284"/>
      <c r="E5" s="143"/>
      <c r="F5" s="144" t="s">
        <v>1</v>
      </c>
      <c r="G5" s="143"/>
      <c r="H5" s="213" t="s">
        <v>32</v>
      </c>
      <c r="I5" s="141"/>
      <c r="J5" s="155" t="s">
        <v>125</v>
      </c>
      <c r="K5" s="207"/>
      <c r="L5" s="208"/>
      <c r="N5" s="124"/>
    </row>
    <row r="6" spans="1:17" ht="13" customHeight="1">
      <c r="A6" s="280"/>
      <c r="B6" s="282"/>
      <c r="C6" s="284" t="s">
        <v>132</v>
      </c>
      <c r="D6" s="284"/>
      <c r="E6" s="302"/>
      <c r="F6" s="302"/>
      <c r="G6" s="302"/>
      <c r="H6" s="213" t="s">
        <v>33</v>
      </c>
      <c r="I6" s="215"/>
      <c r="J6" s="156" t="s">
        <v>18</v>
      </c>
      <c r="K6" s="207"/>
      <c r="L6" s="208"/>
    </row>
    <row r="7" spans="1:17" ht="13" customHeight="1">
      <c r="A7" s="280"/>
      <c r="B7" s="282"/>
      <c r="C7" s="284" t="s">
        <v>131</v>
      </c>
      <c r="D7" s="284"/>
      <c r="E7" s="303"/>
      <c r="F7" s="303"/>
      <c r="G7" s="303"/>
      <c r="H7" s="213" t="s">
        <v>155</v>
      </c>
      <c r="I7" s="216" t="s">
        <v>144</v>
      </c>
      <c r="J7" s="156" t="s">
        <v>19</v>
      </c>
      <c r="K7" s="207"/>
      <c r="L7" s="209"/>
    </row>
    <row r="8" spans="1:17" ht="13" customHeight="1">
      <c r="A8" s="280"/>
      <c r="B8" s="283"/>
      <c r="C8" s="289" t="s">
        <v>154</v>
      </c>
      <c r="D8" s="290"/>
      <c r="E8" s="304"/>
      <c r="F8" s="304"/>
      <c r="G8" s="304"/>
      <c r="H8" s="153" t="s">
        <v>126</v>
      </c>
      <c r="I8" s="142"/>
      <c r="J8" s="157" t="s">
        <v>127</v>
      </c>
      <c r="K8" s="125">
        <f>K4+K5+K6+K7</f>
        <v>0</v>
      </c>
      <c r="L8" s="126">
        <f>L4+L5+L6+L7</f>
        <v>0</v>
      </c>
    </row>
    <row r="9" spans="1:17" ht="13" customHeight="1">
      <c r="A9" s="280"/>
      <c r="B9" s="282" t="s">
        <v>220</v>
      </c>
      <c r="C9" s="288" t="s">
        <v>0</v>
      </c>
      <c r="D9" s="288"/>
      <c r="E9" s="301"/>
      <c r="F9" s="301"/>
      <c r="G9" s="301"/>
      <c r="H9" s="212" t="s">
        <v>123</v>
      </c>
      <c r="I9" s="214" t="s">
        <v>144</v>
      </c>
      <c r="J9" s="154" t="s">
        <v>124</v>
      </c>
      <c r="K9" s="205"/>
      <c r="L9" s="206"/>
      <c r="N9" s="123"/>
    </row>
    <row r="10" spans="1:17" ht="13" customHeight="1">
      <c r="A10" s="280"/>
      <c r="B10" s="282"/>
      <c r="C10" s="284" t="s">
        <v>128</v>
      </c>
      <c r="D10" s="284"/>
      <c r="E10" s="143"/>
      <c r="F10" s="144" t="s">
        <v>1</v>
      </c>
      <c r="G10" s="143"/>
      <c r="H10" s="213" t="s">
        <v>32</v>
      </c>
      <c r="I10" s="141"/>
      <c r="J10" s="155" t="s">
        <v>125</v>
      </c>
      <c r="K10" s="207"/>
      <c r="L10" s="208"/>
      <c r="N10" s="124"/>
      <c r="Q10" s="120"/>
    </row>
    <row r="11" spans="1:17" ht="13" customHeight="1">
      <c r="A11" s="280"/>
      <c r="B11" s="282"/>
      <c r="C11" s="284" t="s">
        <v>132</v>
      </c>
      <c r="D11" s="284"/>
      <c r="E11" s="302"/>
      <c r="F11" s="302"/>
      <c r="G11" s="302"/>
      <c r="H11" s="213" t="s">
        <v>33</v>
      </c>
      <c r="I11" s="215"/>
      <c r="J11" s="156" t="s">
        <v>18</v>
      </c>
      <c r="K11" s="207"/>
      <c r="L11" s="208"/>
    </row>
    <row r="12" spans="1:17" ht="13" customHeight="1">
      <c r="A12" s="280"/>
      <c r="B12" s="282"/>
      <c r="C12" s="284" t="s">
        <v>131</v>
      </c>
      <c r="D12" s="284"/>
      <c r="E12" s="303"/>
      <c r="F12" s="303"/>
      <c r="G12" s="303"/>
      <c r="H12" s="213" t="s">
        <v>155</v>
      </c>
      <c r="I12" s="216" t="s">
        <v>144</v>
      </c>
      <c r="J12" s="156" t="s">
        <v>19</v>
      </c>
      <c r="K12" s="207"/>
      <c r="L12" s="209"/>
    </row>
    <row r="13" spans="1:17" ht="13" customHeight="1">
      <c r="A13" s="280"/>
      <c r="B13" s="283"/>
      <c r="C13" s="289" t="s">
        <v>154</v>
      </c>
      <c r="D13" s="290"/>
      <c r="E13" s="304"/>
      <c r="F13" s="304"/>
      <c r="G13" s="304"/>
      <c r="H13" s="153" t="s">
        <v>126</v>
      </c>
      <c r="I13" s="142"/>
      <c r="J13" s="157" t="s">
        <v>127</v>
      </c>
      <c r="K13" s="125">
        <f>K9+K10+K11+K12</f>
        <v>0</v>
      </c>
      <c r="L13" s="126">
        <f>L9+L10+L11+L12</f>
        <v>0</v>
      </c>
    </row>
    <row r="14" spans="1:17" ht="13" customHeight="1">
      <c r="A14" s="280"/>
      <c r="B14" s="282" t="s">
        <v>221</v>
      </c>
      <c r="C14" s="288" t="s">
        <v>0</v>
      </c>
      <c r="D14" s="288"/>
      <c r="E14" s="301"/>
      <c r="F14" s="301"/>
      <c r="G14" s="301"/>
      <c r="H14" s="212" t="s">
        <v>123</v>
      </c>
      <c r="I14" s="214" t="s">
        <v>144</v>
      </c>
      <c r="J14" s="154" t="s">
        <v>124</v>
      </c>
      <c r="K14" s="205"/>
      <c r="L14" s="206"/>
      <c r="N14" s="123"/>
    </row>
    <row r="15" spans="1:17" ht="13" customHeight="1">
      <c r="A15" s="280"/>
      <c r="B15" s="282"/>
      <c r="C15" s="284" t="s">
        <v>128</v>
      </c>
      <c r="D15" s="284"/>
      <c r="E15" s="143"/>
      <c r="F15" s="144" t="s">
        <v>1</v>
      </c>
      <c r="G15" s="143"/>
      <c r="H15" s="213" t="s">
        <v>32</v>
      </c>
      <c r="I15" s="141"/>
      <c r="J15" s="155" t="s">
        <v>125</v>
      </c>
      <c r="K15" s="207"/>
      <c r="L15" s="208"/>
      <c r="N15" s="124"/>
    </row>
    <row r="16" spans="1:17" ht="13" customHeight="1">
      <c r="A16" s="280"/>
      <c r="B16" s="282"/>
      <c r="C16" s="284" t="s">
        <v>132</v>
      </c>
      <c r="D16" s="284"/>
      <c r="E16" s="302"/>
      <c r="F16" s="302"/>
      <c r="G16" s="302"/>
      <c r="H16" s="213" t="s">
        <v>33</v>
      </c>
      <c r="I16" s="215"/>
      <c r="J16" s="156" t="s">
        <v>18</v>
      </c>
      <c r="K16" s="207"/>
      <c r="L16" s="208"/>
    </row>
    <row r="17" spans="1:14" ht="13" customHeight="1">
      <c r="A17" s="280"/>
      <c r="B17" s="282"/>
      <c r="C17" s="284" t="s">
        <v>131</v>
      </c>
      <c r="D17" s="284"/>
      <c r="E17" s="303"/>
      <c r="F17" s="303"/>
      <c r="G17" s="303"/>
      <c r="H17" s="213" t="s">
        <v>155</v>
      </c>
      <c r="I17" s="216" t="s">
        <v>144</v>
      </c>
      <c r="J17" s="156" t="s">
        <v>19</v>
      </c>
      <c r="K17" s="207"/>
      <c r="L17" s="209"/>
    </row>
    <row r="18" spans="1:14" ht="13" customHeight="1">
      <c r="A18" s="280"/>
      <c r="B18" s="283"/>
      <c r="C18" s="289" t="s">
        <v>154</v>
      </c>
      <c r="D18" s="290"/>
      <c r="E18" s="304"/>
      <c r="F18" s="304"/>
      <c r="G18" s="304"/>
      <c r="H18" s="153" t="s">
        <v>126</v>
      </c>
      <c r="I18" s="142"/>
      <c r="J18" s="157" t="s">
        <v>127</v>
      </c>
      <c r="K18" s="125">
        <f>K14+K15+K16+K17</f>
        <v>0</v>
      </c>
      <c r="L18" s="126">
        <f>L14+L15+L16+L17</f>
        <v>0</v>
      </c>
    </row>
    <row r="19" spans="1:14" ht="13" customHeight="1">
      <c r="A19" s="280"/>
      <c r="B19" s="282" t="s">
        <v>222</v>
      </c>
      <c r="C19" s="288" t="s">
        <v>0</v>
      </c>
      <c r="D19" s="288"/>
      <c r="E19" s="301"/>
      <c r="F19" s="301"/>
      <c r="G19" s="301"/>
      <c r="H19" s="212" t="s">
        <v>123</v>
      </c>
      <c r="I19" s="214" t="s">
        <v>144</v>
      </c>
      <c r="J19" s="154" t="s">
        <v>124</v>
      </c>
      <c r="K19" s="205"/>
      <c r="L19" s="206"/>
      <c r="N19" s="123"/>
    </row>
    <row r="20" spans="1:14" ht="13" customHeight="1">
      <c r="A20" s="280"/>
      <c r="B20" s="282"/>
      <c r="C20" s="284" t="s">
        <v>128</v>
      </c>
      <c r="D20" s="284"/>
      <c r="E20" s="143"/>
      <c r="F20" s="144" t="s">
        <v>1</v>
      </c>
      <c r="G20" s="143"/>
      <c r="H20" s="213" t="s">
        <v>32</v>
      </c>
      <c r="I20" s="141"/>
      <c r="J20" s="155" t="s">
        <v>125</v>
      </c>
      <c r="K20" s="207"/>
      <c r="L20" s="208"/>
      <c r="N20" s="124"/>
    </row>
    <row r="21" spans="1:14" ht="13" customHeight="1">
      <c r="A21" s="280"/>
      <c r="B21" s="282"/>
      <c r="C21" s="284" t="s">
        <v>132</v>
      </c>
      <c r="D21" s="284"/>
      <c r="E21" s="302"/>
      <c r="F21" s="302"/>
      <c r="G21" s="302"/>
      <c r="H21" s="213" t="s">
        <v>33</v>
      </c>
      <c r="I21" s="215"/>
      <c r="J21" s="156" t="s">
        <v>18</v>
      </c>
      <c r="K21" s="207"/>
      <c r="L21" s="208"/>
      <c r="N21" s="137"/>
    </row>
    <row r="22" spans="1:14" ht="13" customHeight="1">
      <c r="A22" s="280"/>
      <c r="B22" s="282"/>
      <c r="C22" s="284" t="s">
        <v>131</v>
      </c>
      <c r="D22" s="284"/>
      <c r="E22" s="303"/>
      <c r="F22" s="303"/>
      <c r="G22" s="303"/>
      <c r="H22" s="213" t="s">
        <v>155</v>
      </c>
      <c r="I22" s="216" t="s">
        <v>144</v>
      </c>
      <c r="J22" s="156" t="s">
        <v>19</v>
      </c>
      <c r="K22" s="207"/>
      <c r="L22" s="209"/>
    </row>
    <row r="23" spans="1:14" ht="13" customHeight="1">
      <c r="A23" s="280"/>
      <c r="B23" s="283"/>
      <c r="C23" s="289" t="s">
        <v>154</v>
      </c>
      <c r="D23" s="290"/>
      <c r="E23" s="304"/>
      <c r="F23" s="304"/>
      <c r="G23" s="304"/>
      <c r="H23" s="153" t="s">
        <v>126</v>
      </c>
      <c r="I23" s="142"/>
      <c r="J23" s="157" t="s">
        <v>127</v>
      </c>
      <c r="K23" s="125">
        <f>K19+K20+K21+K22</f>
        <v>0</v>
      </c>
      <c r="L23" s="126">
        <f>L19+L20+L21+L22</f>
        <v>0</v>
      </c>
    </row>
    <row r="24" spans="1:14" ht="13" customHeight="1">
      <c r="A24" s="280"/>
      <c r="B24" s="282" t="s">
        <v>223</v>
      </c>
      <c r="C24" s="288" t="s">
        <v>0</v>
      </c>
      <c r="D24" s="288"/>
      <c r="E24" s="301"/>
      <c r="F24" s="301"/>
      <c r="G24" s="301"/>
      <c r="H24" s="212" t="s">
        <v>123</v>
      </c>
      <c r="I24" s="214" t="s">
        <v>144</v>
      </c>
      <c r="J24" s="154" t="s">
        <v>124</v>
      </c>
      <c r="K24" s="205"/>
      <c r="L24" s="206"/>
      <c r="N24" s="123"/>
    </row>
    <row r="25" spans="1:14" ht="13" customHeight="1">
      <c r="A25" s="280"/>
      <c r="B25" s="282"/>
      <c r="C25" s="284" t="s">
        <v>128</v>
      </c>
      <c r="D25" s="284"/>
      <c r="E25" s="143"/>
      <c r="F25" s="144" t="s">
        <v>1</v>
      </c>
      <c r="G25" s="143"/>
      <c r="H25" s="213" t="s">
        <v>32</v>
      </c>
      <c r="I25" s="141"/>
      <c r="J25" s="155" t="s">
        <v>125</v>
      </c>
      <c r="K25" s="207"/>
      <c r="L25" s="208"/>
      <c r="N25" s="124"/>
    </row>
    <row r="26" spans="1:14" ht="13" customHeight="1">
      <c r="A26" s="280"/>
      <c r="B26" s="282"/>
      <c r="C26" s="284" t="s">
        <v>132</v>
      </c>
      <c r="D26" s="284"/>
      <c r="E26" s="302"/>
      <c r="F26" s="302"/>
      <c r="G26" s="302"/>
      <c r="H26" s="213" t="s">
        <v>33</v>
      </c>
      <c r="I26" s="215"/>
      <c r="J26" s="156" t="s">
        <v>18</v>
      </c>
      <c r="K26" s="207"/>
      <c r="L26" s="208"/>
    </row>
    <row r="27" spans="1:14" ht="13" customHeight="1">
      <c r="A27" s="280"/>
      <c r="B27" s="282"/>
      <c r="C27" s="284" t="s">
        <v>131</v>
      </c>
      <c r="D27" s="284"/>
      <c r="E27" s="303"/>
      <c r="F27" s="303"/>
      <c r="G27" s="303"/>
      <c r="H27" s="213" t="s">
        <v>155</v>
      </c>
      <c r="I27" s="216" t="s">
        <v>144</v>
      </c>
      <c r="J27" s="156" t="s">
        <v>19</v>
      </c>
      <c r="K27" s="207"/>
      <c r="L27" s="209"/>
    </row>
    <row r="28" spans="1:14" ht="13" customHeight="1">
      <c r="A28" s="280"/>
      <c r="B28" s="283"/>
      <c r="C28" s="289" t="s">
        <v>154</v>
      </c>
      <c r="D28" s="290"/>
      <c r="E28" s="304"/>
      <c r="F28" s="304"/>
      <c r="G28" s="304"/>
      <c r="H28" s="153" t="s">
        <v>126</v>
      </c>
      <c r="I28" s="142"/>
      <c r="J28" s="157" t="s">
        <v>127</v>
      </c>
      <c r="K28" s="125">
        <f>K24+K25+K26+K27</f>
        <v>0</v>
      </c>
      <c r="L28" s="126">
        <f>L24+L25+L26+L27</f>
        <v>0</v>
      </c>
    </row>
    <row r="29" spans="1:14" ht="13" customHeight="1">
      <c r="A29" s="280"/>
      <c r="B29" s="282" t="s">
        <v>224</v>
      </c>
      <c r="C29" s="288" t="s">
        <v>0</v>
      </c>
      <c r="D29" s="288"/>
      <c r="E29" s="301"/>
      <c r="F29" s="301"/>
      <c r="G29" s="301"/>
      <c r="H29" s="212" t="s">
        <v>123</v>
      </c>
      <c r="I29" s="214" t="s">
        <v>144</v>
      </c>
      <c r="J29" s="154" t="s">
        <v>124</v>
      </c>
      <c r="K29" s="205"/>
      <c r="L29" s="206"/>
      <c r="N29" s="123"/>
    </row>
    <row r="30" spans="1:14" ht="13" customHeight="1">
      <c r="A30" s="280"/>
      <c r="B30" s="282"/>
      <c r="C30" s="284" t="s">
        <v>128</v>
      </c>
      <c r="D30" s="284"/>
      <c r="E30" s="143"/>
      <c r="F30" s="144" t="s">
        <v>1</v>
      </c>
      <c r="G30" s="143"/>
      <c r="H30" s="213" t="s">
        <v>32</v>
      </c>
      <c r="I30" s="141"/>
      <c r="J30" s="155" t="s">
        <v>125</v>
      </c>
      <c r="K30" s="207"/>
      <c r="L30" s="208"/>
      <c r="N30" s="124"/>
    </row>
    <row r="31" spans="1:14" ht="13" customHeight="1">
      <c r="A31" s="280"/>
      <c r="B31" s="282"/>
      <c r="C31" s="284" t="s">
        <v>132</v>
      </c>
      <c r="D31" s="284"/>
      <c r="E31" s="302"/>
      <c r="F31" s="302"/>
      <c r="G31" s="302"/>
      <c r="H31" s="213" t="s">
        <v>33</v>
      </c>
      <c r="I31" s="215"/>
      <c r="J31" s="156" t="s">
        <v>18</v>
      </c>
      <c r="K31" s="207"/>
      <c r="L31" s="208"/>
    </row>
    <row r="32" spans="1:14" ht="13" customHeight="1">
      <c r="A32" s="280"/>
      <c r="B32" s="282"/>
      <c r="C32" s="284" t="s">
        <v>131</v>
      </c>
      <c r="D32" s="284"/>
      <c r="E32" s="303"/>
      <c r="F32" s="303"/>
      <c r="G32" s="303"/>
      <c r="H32" s="213" t="s">
        <v>155</v>
      </c>
      <c r="I32" s="216" t="s">
        <v>144</v>
      </c>
      <c r="J32" s="156" t="s">
        <v>19</v>
      </c>
      <c r="K32" s="207"/>
      <c r="L32" s="209"/>
    </row>
    <row r="33" spans="1:14" ht="13" customHeight="1">
      <c r="A33" s="280"/>
      <c r="B33" s="283"/>
      <c r="C33" s="289" t="s">
        <v>154</v>
      </c>
      <c r="D33" s="290"/>
      <c r="E33" s="304"/>
      <c r="F33" s="304"/>
      <c r="G33" s="304"/>
      <c r="H33" s="153" t="s">
        <v>126</v>
      </c>
      <c r="I33" s="142"/>
      <c r="J33" s="157" t="s">
        <v>127</v>
      </c>
      <c r="K33" s="125">
        <f>K29+K30+K31+K32</f>
        <v>0</v>
      </c>
      <c r="L33" s="126">
        <f>L29+L30+L31+L32</f>
        <v>0</v>
      </c>
    </row>
    <row r="34" spans="1:14" ht="13" customHeight="1">
      <c r="A34" s="280"/>
      <c r="B34" s="282" t="s">
        <v>225</v>
      </c>
      <c r="C34" s="288" t="s">
        <v>0</v>
      </c>
      <c r="D34" s="288"/>
      <c r="E34" s="301"/>
      <c r="F34" s="301"/>
      <c r="G34" s="301"/>
      <c r="H34" s="212" t="s">
        <v>123</v>
      </c>
      <c r="I34" s="214" t="s">
        <v>144</v>
      </c>
      <c r="J34" s="154" t="s">
        <v>124</v>
      </c>
      <c r="K34" s="205"/>
      <c r="L34" s="206"/>
      <c r="N34" s="123"/>
    </row>
    <row r="35" spans="1:14" ht="13" customHeight="1">
      <c r="A35" s="280"/>
      <c r="B35" s="282"/>
      <c r="C35" s="284" t="s">
        <v>128</v>
      </c>
      <c r="D35" s="284"/>
      <c r="E35" s="143"/>
      <c r="F35" s="144" t="s">
        <v>1</v>
      </c>
      <c r="G35" s="143"/>
      <c r="H35" s="213" t="s">
        <v>32</v>
      </c>
      <c r="I35" s="141"/>
      <c r="J35" s="155" t="s">
        <v>125</v>
      </c>
      <c r="K35" s="207"/>
      <c r="L35" s="208"/>
      <c r="N35" s="124"/>
    </row>
    <row r="36" spans="1:14" ht="13" customHeight="1">
      <c r="A36" s="280"/>
      <c r="B36" s="282"/>
      <c r="C36" s="284" t="s">
        <v>132</v>
      </c>
      <c r="D36" s="284"/>
      <c r="E36" s="285"/>
      <c r="F36" s="285"/>
      <c r="G36" s="285"/>
      <c r="H36" s="213" t="s">
        <v>33</v>
      </c>
      <c r="I36" s="215"/>
      <c r="J36" s="156" t="s">
        <v>18</v>
      </c>
      <c r="K36" s="207"/>
      <c r="L36" s="208"/>
    </row>
    <row r="37" spans="1:14" ht="13" customHeight="1">
      <c r="A37" s="280"/>
      <c r="B37" s="282"/>
      <c r="C37" s="284" t="s">
        <v>131</v>
      </c>
      <c r="D37" s="284"/>
      <c r="E37" s="292"/>
      <c r="F37" s="292"/>
      <c r="G37" s="292"/>
      <c r="H37" s="213" t="s">
        <v>155</v>
      </c>
      <c r="I37" s="216" t="s">
        <v>144</v>
      </c>
      <c r="J37" s="156" t="s">
        <v>19</v>
      </c>
      <c r="K37" s="207"/>
      <c r="L37" s="209"/>
    </row>
    <row r="38" spans="1:14" ht="13" customHeight="1">
      <c r="A38" s="280"/>
      <c r="B38" s="283"/>
      <c r="C38" s="289" t="s">
        <v>154</v>
      </c>
      <c r="D38" s="290"/>
      <c r="E38" s="291"/>
      <c r="F38" s="291"/>
      <c r="G38" s="291"/>
      <c r="H38" s="153" t="s">
        <v>126</v>
      </c>
      <c r="I38" s="142"/>
      <c r="J38" s="157" t="s">
        <v>127</v>
      </c>
      <c r="K38" s="125">
        <f>K34+K35+K36+K37</f>
        <v>0</v>
      </c>
      <c r="L38" s="126">
        <f>L34+L35+L36+L37</f>
        <v>0</v>
      </c>
    </row>
    <row r="39" spans="1:14" ht="13" customHeight="1">
      <c r="A39" s="280"/>
      <c r="B39" s="282" t="s">
        <v>226</v>
      </c>
      <c r="C39" s="288" t="s">
        <v>0</v>
      </c>
      <c r="D39" s="288"/>
      <c r="E39" s="301"/>
      <c r="F39" s="301"/>
      <c r="G39" s="301"/>
      <c r="H39" s="212" t="s">
        <v>123</v>
      </c>
      <c r="I39" s="214" t="s">
        <v>144</v>
      </c>
      <c r="J39" s="154" t="s">
        <v>124</v>
      </c>
      <c r="K39" s="205"/>
      <c r="L39" s="206"/>
      <c r="N39" s="123"/>
    </row>
    <row r="40" spans="1:14" ht="13" customHeight="1">
      <c r="A40" s="280"/>
      <c r="B40" s="282"/>
      <c r="C40" s="284" t="s">
        <v>128</v>
      </c>
      <c r="D40" s="284"/>
      <c r="E40" s="143"/>
      <c r="F40" s="144" t="s">
        <v>1</v>
      </c>
      <c r="G40" s="143"/>
      <c r="H40" s="213" t="s">
        <v>32</v>
      </c>
      <c r="I40" s="141"/>
      <c r="J40" s="155" t="s">
        <v>125</v>
      </c>
      <c r="K40" s="207"/>
      <c r="L40" s="208"/>
      <c r="N40" s="124"/>
    </row>
    <row r="41" spans="1:14" ht="13" customHeight="1">
      <c r="A41" s="280"/>
      <c r="B41" s="282"/>
      <c r="C41" s="284" t="s">
        <v>132</v>
      </c>
      <c r="D41" s="284"/>
      <c r="E41" s="302"/>
      <c r="F41" s="302"/>
      <c r="G41" s="302"/>
      <c r="H41" s="213" t="s">
        <v>33</v>
      </c>
      <c r="I41" s="215"/>
      <c r="J41" s="156" t="s">
        <v>18</v>
      </c>
      <c r="K41" s="207"/>
      <c r="L41" s="208"/>
    </row>
    <row r="42" spans="1:14" ht="13" customHeight="1">
      <c r="A42" s="280"/>
      <c r="B42" s="282"/>
      <c r="C42" s="284" t="s">
        <v>131</v>
      </c>
      <c r="D42" s="284"/>
      <c r="E42" s="303"/>
      <c r="F42" s="303"/>
      <c r="G42" s="303"/>
      <c r="H42" s="213" t="s">
        <v>155</v>
      </c>
      <c r="I42" s="216" t="s">
        <v>144</v>
      </c>
      <c r="J42" s="156" t="s">
        <v>19</v>
      </c>
      <c r="K42" s="207"/>
      <c r="L42" s="209"/>
    </row>
    <row r="43" spans="1:14" ht="13" customHeight="1">
      <c r="A43" s="280"/>
      <c r="B43" s="283"/>
      <c r="C43" s="289" t="s">
        <v>154</v>
      </c>
      <c r="D43" s="290"/>
      <c r="E43" s="304"/>
      <c r="F43" s="304"/>
      <c r="G43" s="304"/>
      <c r="H43" s="153" t="s">
        <v>126</v>
      </c>
      <c r="I43" s="142"/>
      <c r="J43" s="157" t="s">
        <v>127</v>
      </c>
      <c r="K43" s="125">
        <f>K39+K40+K41+K42</f>
        <v>0</v>
      </c>
      <c r="L43" s="126">
        <f>L39+L40+L41+L42</f>
        <v>0</v>
      </c>
    </row>
    <row r="44" spans="1:14" ht="13" customHeight="1">
      <c r="A44" s="280"/>
      <c r="B44" s="282" t="s">
        <v>227</v>
      </c>
      <c r="C44" s="288" t="s">
        <v>0</v>
      </c>
      <c r="D44" s="288"/>
      <c r="E44" s="301"/>
      <c r="F44" s="301"/>
      <c r="G44" s="301"/>
      <c r="H44" s="212" t="s">
        <v>123</v>
      </c>
      <c r="I44" s="214" t="s">
        <v>144</v>
      </c>
      <c r="J44" s="154" t="s">
        <v>124</v>
      </c>
      <c r="K44" s="205"/>
      <c r="L44" s="206"/>
      <c r="N44" s="123"/>
    </row>
    <row r="45" spans="1:14" ht="13" customHeight="1">
      <c r="A45" s="280"/>
      <c r="B45" s="282"/>
      <c r="C45" s="284" t="s">
        <v>128</v>
      </c>
      <c r="D45" s="284"/>
      <c r="E45" s="143"/>
      <c r="F45" s="144" t="s">
        <v>1</v>
      </c>
      <c r="G45" s="143"/>
      <c r="H45" s="213" t="s">
        <v>32</v>
      </c>
      <c r="I45" s="141"/>
      <c r="J45" s="155" t="s">
        <v>125</v>
      </c>
      <c r="K45" s="207"/>
      <c r="L45" s="208"/>
      <c r="N45" s="124"/>
    </row>
    <row r="46" spans="1:14" ht="13" customHeight="1">
      <c r="A46" s="280"/>
      <c r="B46" s="282"/>
      <c r="C46" s="284" t="s">
        <v>132</v>
      </c>
      <c r="D46" s="284"/>
      <c r="E46" s="302"/>
      <c r="F46" s="302"/>
      <c r="G46" s="302"/>
      <c r="H46" s="213" t="s">
        <v>33</v>
      </c>
      <c r="I46" s="215"/>
      <c r="J46" s="156" t="s">
        <v>18</v>
      </c>
      <c r="K46" s="207"/>
      <c r="L46" s="208"/>
    </row>
    <row r="47" spans="1:14" ht="13" customHeight="1">
      <c r="A47" s="280"/>
      <c r="B47" s="282"/>
      <c r="C47" s="284" t="s">
        <v>131</v>
      </c>
      <c r="D47" s="284"/>
      <c r="E47" s="303"/>
      <c r="F47" s="303"/>
      <c r="G47" s="303"/>
      <c r="H47" s="213" t="s">
        <v>155</v>
      </c>
      <c r="I47" s="216" t="s">
        <v>144</v>
      </c>
      <c r="J47" s="156" t="s">
        <v>19</v>
      </c>
      <c r="K47" s="207"/>
      <c r="L47" s="209"/>
    </row>
    <row r="48" spans="1:14" ht="13" customHeight="1">
      <c r="A48" s="280"/>
      <c r="B48" s="283"/>
      <c r="C48" s="289" t="s">
        <v>154</v>
      </c>
      <c r="D48" s="290"/>
      <c r="E48" s="304"/>
      <c r="F48" s="304"/>
      <c r="G48" s="304"/>
      <c r="H48" s="153" t="s">
        <v>126</v>
      </c>
      <c r="I48" s="142"/>
      <c r="J48" s="157" t="s">
        <v>127</v>
      </c>
      <c r="K48" s="125">
        <f>K44+K45+K46+K47</f>
        <v>0</v>
      </c>
      <c r="L48" s="126">
        <f>L44+L45+L46+L47</f>
        <v>0</v>
      </c>
    </row>
    <row r="49" spans="1:14" ht="13" customHeight="1">
      <c r="A49" s="280"/>
      <c r="B49" s="282" t="s">
        <v>228</v>
      </c>
      <c r="C49" s="288" t="s">
        <v>0</v>
      </c>
      <c r="D49" s="288"/>
      <c r="E49" s="301"/>
      <c r="F49" s="301"/>
      <c r="G49" s="301"/>
      <c r="H49" s="212" t="s">
        <v>123</v>
      </c>
      <c r="I49" s="214" t="s">
        <v>144</v>
      </c>
      <c r="J49" s="154" t="s">
        <v>124</v>
      </c>
      <c r="K49" s="205"/>
      <c r="L49" s="206"/>
      <c r="N49" s="123"/>
    </row>
    <row r="50" spans="1:14" ht="13" customHeight="1">
      <c r="A50" s="280"/>
      <c r="B50" s="282"/>
      <c r="C50" s="284" t="s">
        <v>128</v>
      </c>
      <c r="D50" s="284"/>
      <c r="E50" s="143"/>
      <c r="F50" s="144" t="s">
        <v>1</v>
      </c>
      <c r="G50" s="143"/>
      <c r="H50" s="213" t="s">
        <v>32</v>
      </c>
      <c r="I50" s="141"/>
      <c r="J50" s="155" t="s">
        <v>125</v>
      </c>
      <c r="K50" s="207"/>
      <c r="L50" s="208"/>
      <c r="N50" s="124"/>
    </row>
    <row r="51" spans="1:14" ht="13" customHeight="1">
      <c r="A51" s="280"/>
      <c r="B51" s="282"/>
      <c r="C51" s="284" t="s">
        <v>132</v>
      </c>
      <c r="D51" s="284"/>
      <c r="E51" s="302"/>
      <c r="F51" s="302"/>
      <c r="G51" s="302"/>
      <c r="H51" s="213" t="s">
        <v>33</v>
      </c>
      <c r="I51" s="215"/>
      <c r="J51" s="156" t="s">
        <v>18</v>
      </c>
      <c r="K51" s="207"/>
      <c r="L51" s="208"/>
    </row>
    <row r="52" spans="1:14" ht="13" customHeight="1">
      <c r="A52" s="280"/>
      <c r="B52" s="282"/>
      <c r="C52" s="284" t="s">
        <v>131</v>
      </c>
      <c r="D52" s="284"/>
      <c r="E52" s="303"/>
      <c r="F52" s="303"/>
      <c r="G52" s="303"/>
      <c r="H52" s="213" t="s">
        <v>155</v>
      </c>
      <c r="I52" s="216" t="s">
        <v>144</v>
      </c>
      <c r="J52" s="156" t="s">
        <v>19</v>
      </c>
      <c r="K52" s="207"/>
      <c r="L52" s="209"/>
    </row>
    <row r="53" spans="1:14" ht="13" customHeight="1">
      <c r="A53" s="280"/>
      <c r="B53" s="283"/>
      <c r="C53" s="289" t="s">
        <v>154</v>
      </c>
      <c r="D53" s="290"/>
      <c r="E53" s="304"/>
      <c r="F53" s="304"/>
      <c r="G53" s="304"/>
      <c r="H53" s="153" t="s">
        <v>126</v>
      </c>
      <c r="I53" s="142"/>
      <c r="J53" s="157" t="s">
        <v>127</v>
      </c>
      <c r="K53" s="125">
        <f>K49+K50+K51+K52</f>
        <v>0</v>
      </c>
      <c r="L53" s="126">
        <f>L49+L50+L51+L52</f>
        <v>0</v>
      </c>
    </row>
    <row r="54" spans="1:14" ht="19" customHeight="1">
      <c r="A54" s="187"/>
      <c r="B54" s="188"/>
      <c r="C54" s="189"/>
      <c r="D54" s="189"/>
      <c r="E54" s="192"/>
      <c r="F54" s="192"/>
      <c r="G54" s="192"/>
      <c r="H54" s="190"/>
      <c r="I54" s="193"/>
      <c r="J54" s="191"/>
      <c r="K54" s="202" t="s">
        <v>149</v>
      </c>
      <c r="L54" s="186" t="s">
        <v>151</v>
      </c>
    </row>
    <row r="55" spans="1:14" ht="13" customHeight="1">
      <c r="A55" s="295" t="s">
        <v>229</v>
      </c>
      <c r="B55" s="296"/>
      <c r="C55" s="296"/>
      <c r="D55" s="296"/>
      <c r="E55" s="296"/>
      <c r="F55" s="296"/>
      <c r="G55" s="296"/>
      <c r="H55" s="296"/>
      <c r="I55" s="297"/>
      <c r="J55" s="154" t="s">
        <v>124</v>
      </c>
      <c r="K55" s="133">
        <f>SUM(K4,K9,K14,K19,K24,K29,K34,K39,K44,K49)</f>
        <v>0</v>
      </c>
      <c r="L55" s="135">
        <f>L4+L9+L14+L19+L24+L29+L34+L39+L44+L49</f>
        <v>0</v>
      </c>
    </row>
    <row r="56" spans="1:14" ht="13" customHeight="1">
      <c r="A56" s="295"/>
      <c r="B56" s="296"/>
      <c r="C56" s="296"/>
      <c r="D56" s="296"/>
      <c r="E56" s="296"/>
      <c r="F56" s="296"/>
      <c r="G56" s="296"/>
      <c r="H56" s="296"/>
      <c r="I56" s="297"/>
      <c r="J56" s="155" t="s">
        <v>125</v>
      </c>
      <c r="K56" s="134">
        <f>K5+K10+K15+K20+K25+K30+K35+K40+K45+K50</f>
        <v>0</v>
      </c>
      <c r="L56" s="136">
        <f t="shared" ref="L56:L58" si="0">L5+L10+L15+L20+L25+L30+L35+L40+L45+L50</f>
        <v>0</v>
      </c>
    </row>
    <row r="57" spans="1:14" ht="13" customHeight="1">
      <c r="A57" s="295"/>
      <c r="B57" s="296"/>
      <c r="C57" s="296"/>
      <c r="D57" s="296"/>
      <c r="E57" s="296"/>
      <c r="F57" s="296"/>
      <c r="G57" s="296"/>
      <c r="H57" s="296"/>
      <c r="I57" s="297"/>
      <c r="J57" s="156" t="s">
        <v>18</v>
      </c>
      <c r="K57" s="134">
        <f>K6+K11+K16+K21+K26+K31+K36+K41+K46+K51</f>
        <v>0</v>
      </c>
      <c r="L57" s="136">
        <f t="shared" si="0"/>
        <v>0</v>
      </c>
    </row>
    <row r="58" spans="1:14" ht="13" customHeight="1">
      <c r="A58" s="295"/>
      <c r="B58" s="296"/>
      <c r="C58" s="296"/>
      <c r="D58" s="296"/>
      <c r="E58" s="296"/>
      <c r="F58" s="296"/>
      <c r="G58" s="296"/>
      <c r="H58" s="296"/>
      <c r="I58" s="297"/>
      <c r="J58" s="156" t="s">
        <v>19</v>
      </c>
      <c r="K58" s="134">
        <f>K7+K12+K17+K22+K27+K32+K37+K42+K47+K52</f>
        <v>0</v>
      </c>
      <c r="L58" s="136">
        <f t="shared" si="0"/>
        <v>0</v>
      </c>
    </row>
    <row r="59" spans="1:14" ht="13" customHeight="1">
      <c r="A59" s="298"/>
      <c r="B59" s="299"/>
      <c r="C59" s="299"/>
      <c r="D59" s="299"/>
      <c r="E59" s="299"/>
      <c r="F59" s="299"/>
      <c r="G59" s="299"/>
      <c r="H59" s="299"/>
      <c r="I59" s="300"/>
      <c r="J59" s="157" t="s">
        <v>127</v>
      </c>
      <c r="K59" s="125">
        <f>K55+K56+K57+K58</f>
        <v>0</v>
      </c>
      <c r="L59" s="126">
        <f>L55+L56+L57+L58</f>
        <v>0</v>
      </c>
    </row>
  </sheetData>
  <sheetProtection sheet="1" objects="1" scenarios="1"/>
  <mergeCells count="104">
    <mergeCell ref="A55:I59"/>
    <mergeCell ref="E47:G47"/>
    <mergeCell ref="C48:D48"/>
    <mergeCell ref="E48:G48"/>
    <mergeCell ref="B49:B53"/>
    <mergeCell ref="C49:D49"/>
    <mergeCell ref="E49:G49"/>
    <mergeCell ref="C50:D50"/>
    <mergeCell ref="C51:D51"/>
    <mergeCell ref="E51:G51"/>
    <mergeCell ref="C52:D52"/>
    <mergeCell ref="B44:B48"/>
    <mergeCell ref="C44:D44"/>
    <mergeCell ref="E44:G44"/>
    <mergeCell ref="C45:D45"/>
    <mergeCell ref="C46:D46"/>
    <mergeCell ref="E46:G46"/>
    <mergeCell ref="C47:D47"/>
    <mergeCell ref="E52:G52"/>
    <mergeCell ref="C53:D53"/>
    <mergeCell ref="E53:G53"/>
    <mergeCell ref="B39:B43"/>
    <mergeCell ref="C39:D39"/>
    <mergeCell ref="E39:G39"/>
    <mergeCell ref="C40:D40"/>
    <mergeCell ref="C41:D41"/>
    <mergeCell ref="E41:G41"/>
    <mergeCell ref="C42:D42"/>
    <mergeCell ref="E42:G42"/>
    <mergeCell ref="C43:D43"/>
    <mergeCell ref="E43:G43"/>
    <mergeCell ref="B34:B38"/>
    <mergeCell ref="C34:D34"/>
    <mergeCell ref="E34:G34"/>
    <mergeCell ref="C35:D35"/>
    <mergeCell ref="C36:D36"/>
    <mergeCell ref="E36:G36"/>
    <mergeCell ref="C37:D37"/>
    <mergeCell ref="E37:G37"/>
    <mergeCell ref="C38:D38"/>
    <mergeCell ref="E38:G38"/>
    <mergeCell ref="B29:B33"/>
    <mergeCell ref="C29:D29"/>
    <mergeCell ref="E29:G29"/>
    <mergeCell ref="C30:D30"/>
    <mergeCell ref="C31:D31"/>
    <mergeCell ref="E31:G31"/>
    <mergeCell ref="C32:D32"/>
    <mergeCell ref="E32:G32"/>
    <mergeCell ref="C33:D33"/>
    <mergeCell ref="E33:G33"/>
    <mergeCell ref="B24:B28"/>
    <mergeCell ref="C24:D24"/>
    <mergeCell ref="E24:G24"/>
    <mergeCell ref="C25:D25"/>
    <mergeCell ref="C26:D26"/>
    <mergeCell ref="E26:G26"/>
    <mergeCell ref="C27:D27"/>
    <mergeCell ref="E27:G27"/>
    <mergeCell ref="C28:D28"/>
    <mergeCell ref="E28:G28"/>
    <mergeCell ref="B19:B23"/>
    <mergeCell ref="C19:D19"/>
    <mergeCell ref="E19:G19"/>
    <mergeCell ref="C20:D20"/>
    <mergeCell ref="C21:D21"/>
    <mergeCell ref="E21:G21"/>
    <mergeCell ref="C22:D22"/>
    <mergeCell ref="E22:G22"/>
    <mergeCell ref="C23:D23"/>
    <mergeCell ref="E23:G23"/>
    <mergeCell ref="C14:D14"/>
    <mergeCell ref="E14:G14"/>
    <mergeCell ref="C15:D15"/>
    <mergeCell ref="C16:D16"/>
    <mergeCell ref="E16:G16"/>
    <mergeCell ref="C17:D17"/>
    <mergeCell ref="E17:G17"/>
    <mergeCell ref="C18:D18"/>
    <mergeCell ref="E18:G18"/>
    <mergeCell ref="G1:I1"/>
    <mergeCell ref="A3:I3"/>
    <mergeCell ref="A4:A53"/>
    <mergeCell ref="B4:B8"/>
    <mergeCell ref="C4:D4"/>
    <mergeCell ref="E4:G4"/>
    <mergeCell ref="C5:D5"/>
    <mergeCell ref="C6:D6"/>
    <mergeCell ref="E6:G6"/>
    <mergeCell ref="C7:D7"/>
    <mergeCell ref="E7:G7"/>
    <mergeCell ref="C8:D8"/>
    <mergeCell ref="E8:G8"/>
    <mergeCell ref="B9:B13"/>
    <mergeCell ref="C9:D9"/>
    <mergeCell ref="E9:G9"/>
    <mergeCell ref="C10:D10"/>
    <mergeCell ref="C11:D11"/>
    <mergeCell ref="E11:G11"/>
    <mergeCell ref="C12:D12"/>
    <mergeCell ref="E12:G12"/>
    <mergeCell ref="C13:D13"/>
    <mergeCell ref="E13:G13"/>
    <mergeCell ref="B14:B18"/>
  </mergeCells>
  <phoneticPr fontId="2"/>
  <conditionalFormatting sqref="K5:L7">
    <cfRule type="expression" dxfId="318" priority="10">
      <formula>$I$4="オンラインのみ"</formula>
    </cfRule>
  </conditionalFormatting>
  <conditionalFormatting sqref="K10:L12">
    <cfRule type="expression" dxfId="317" priority="9">
      <formula>$I$9="オンラインのみ"</formula>
    </cfRule>
  </conditionalFormatting>
  <conditionalFormatting sqref="K15:L17">
    <cfRule type="expression" dxfId="316" priority="8">
      <formula>$I$14="オンラインのみ"</formula>
    </cfRule>
  </conditionalFormatting>
  <conditionalFormatting sqref="K20:L22">
    <cfRule type="expression" dxfId="315" priority="7">
      <formula>$I$19="オンラインのみ"</formula>
    </cfRule>
  </conditionalFormatting>
  <conditionalFormatting sqref="K25:L27">
    <cfRule type="expression" dxfId="314" priority="6">
      <formula>$I$24="オンラインのみ"</formula>
    </cfRule>
  </conditionalFormatting>
  <conditionalFormatting sqref="K30:L32">
    <cfRule type="expression" dxfId="313" priority="5">
      <formula>$I$29="オンラインのみ"</formula>
    </cfRule>
  </conditionalFormatting>
  <conditionalFormatting sqref="K35:L37">
    <cfRule type="expression" dxfId="312" priority="4">
      <formula>$I$34="オンラインのみ"</formula>
    </cfRule>
  </conditionalFormatting>
  <conditionalFormatting sqref="K40:L42">
    <cfRule type="expression" dxfId="311" priority="3">
      <formula>$I$39="オンラインのみ"</formula>
    </cfRule>
  </conditionalFormatting>
  <conditionalFormatting sqref="K45:L47">
    <cfRule type="expression" dxfId="310" priority="2">
      <formula>$I$44="オンラインのみ"</formula>
    </cfRule>
  </conditionalFormatting>
  <conditionalFormatting sqref="K50:L52">
    <cfRule type="expression" dxfId="309" priority="1">
      <formula>$I$49="オンラインのみ"</formula>
    </cfRule>
  </conditionalFormatting>
  <dataValidations count="17">
    <dataValidation type="list" allowBlank="1" showInputMessage="1" showErrorMessage="1" prompt="プルダウンして選択" sqref="I7 I12 I17 I22 I27 I32 I37 I42 I47 I52 E54" xr:uid="{00000000-0002-0000-0200-000000000000}">
      <formula1>"選択してください,自社単独ブース,共同出展,パビリオン,共同出展＋パビリオン"</formula1>
    </dataValidation>
    <dataValidation type="date" imeMode="halfAlpha" allowBlank="1" showInputMessage="1" showErrorMessage="1" errorTitle="助成対象期間をご確認ください" error="支払いは令和7年10月1日から令和８年12月31日まで（助成対象期間内）に行う必要があります" prompt="2025/10/1～2026/12/31_x000a_西暦年/月/日 を半角で入力_x000a_例）2025/11/1" sqref="I6 I11 I16 I21 I26 I31 I36 I41 I46 I51" xr:uid="{00000000-0002-0000-0200-000001000000}">
      <formula1>45931</formula1>
      <formula2>46387</formula2>
    </dataValidation>
    <dataValidation type="custom" allowBlank="1" showInputMessage="1" showErrorMessage="1" errorTitle="「展示会種別」選択後、 数値を入力ください" error="展示会種別「オンラインのみ」の場合、この経費は対象外です" prompt="経費の入力前に「展示会種別」を選択してください" sqref="K45:L47" xr:uid="{00000000-0002-0000-0200-000002000000}">
      <formula1>AND(ISNUMBER(K45),OR($I$44="リアル＋オンライン",$I$44="リアルのみ"))</formula1>
    </dataValidation>
    <dataValidation type="custom" allowBlank="1" showInputMessage="1" showErrorMessage="1" errorTitle="「展示会種別」選択後、 数値を入力ください" error="展示会種別「オンラインのみ」の場合、この経費は対象外です" prompt="経費の入力前に「展示会種別」を選択してください" sqref="K40:L42" xr:uid="{00000000-0002-0000-0200-000003000000}">
      <formula1>AND(ISNUMBER(K40),OR($I$39="リアル＋オンライン",$I$39="リアルのみ"))</formula1>
    </dataValidation>
    <dataValidation type="custom" allowBlank="1" showInputMessage="1" showErrorMessage="1" errorTitle="「展示会種別」選択後、 数値を入力ください" error="展示会種別「オンラインのみ」の場合、この経費は対象外です" prompt="経費の入力前に「展示会種別」を選択してください" sqref="K35:L37" xr:uid="{00000000-0002-0000-0200-000004000000}">
      <formula1>AND(ISNUMBER(K35),OR($I$34="リアル＋オンライン",$I$34="リアルのみ"))</formula1>
    </dataValidation>
    <dataValidation type="custom" allowBlank="1" showInputMessage="1" showErrorMessage="1" errorTitle="「展示会種別」選択後、 数値を入力ください" error="展示会種別「オンラインのみ」の場合、この経費は対象外です" prompt="経費の入力前に「展示会種別」を選択してください" sqref="K30:L32" xr:uid="{00000000-0002-0000-0200-000005000000}">
      <formula1>AND(ISNUMBER(K30),OR($I$29="リアル＋オンライン",$I$29="リアルのみ"))</formula1>
    </dataValidation>
    <dataValidation type="custom" allowBlank="1" showInputMessage="1" showErrorMessage="1" errorTitle="「展示会種別」選択後、 数値を入力ください" error="展示会種別「オンラインのみ」の場合、この経費は対象外です" prompt="経費の入力前に「展示会種別」を選択してください" sqref="K25:L27" xr:uid="{00000000-0002-0000-0200-000006000000}">
      <formula1>AND(ISNUMBER(K25),OR($I$24="リアル＋オンライン",$I$24="リアルのみ"))</formula1>
    </dataValidation>
    <dataValidation type="custom" allowBlank="1" showInputMessage="1" showErrorMessage="1" errorTitle="「展示会種別」選択後、 数値を入力ください" error="展示会種別「オンラインのみ」の場合、この経費は対象外です" prompt="経費の入力前に「展示会種別」を選択してください" sqref="K20:L22" xr:uid="{00000000-0002-0000-0200-000007000000}">
      <formula1>AND(ISNUMBER(K20),OR($I$19="リアル＋オンライン",$I$19="リアルのみ"))</formula1>
    </dataValidation>
    <dataValidation type="custom" allowBlank="1" showInputMessage="1" showErrorMessage="1" errorTitle="「展示会種別」選択後、 数値を入力ください" error="展示会種別「オンラインのみ」の場合、この経費は対象外です" prompt="経費の入力前に「展示会種別」を選択してください" sqref="K15:L17" xr:uid="{00000000-0002-0000-0200-000008000000}">
      <formula1>AND(ISNUMBER(K15),OR($I$14="リアル＋オンライン",$I$14="リアルのみ"))</formula1>
    </dataValidation>
    <dataValidation type="custom" allowBlank="1" showInputMessage="1" showErrorMessage="1" errorTitle="「展示会種別」選択後、 数値を入力ください" error="展示会種別「オンラインのみ」の場合、この経費は対象外です" prompt="経費の入力前に「展示会種別」を選択してください" sqref="K10:L12" xr:uid="{00000000-0002-0000-0200-000009000000}">
      <formula1>AND(ISNUMBER(K10),OR($I$9="リアル＋オンライン",$I$9="リアルのみ"))</formula1>
    </dataValidation>
    <dataValidation type="custom" allowBlank="1" showInputMessage="1" showErrorMessage="1" errorTitle="「展示会種別」選択後、 数値を入力ください" error="展示会種別「オンラインのみ」の場合、この経費は対象外です" prompt="経費の入力前に「展示会種別」を選択してください" sqref="K5:L7" xr:uid="{00000000-0002-0000-0200-00000A000000}">
      <formula1>AND(ISNUMBER(K5),OR($I$4="リアル＋オンライン",$I$4="リアルのみ"))</formula1>
    </dataValidation>
    <dataValidation type="list" allowBlank="1" showInputMessage="1" showErrorMessage="1" sqref="I49 I19 I4 I9 I14 I24 I29 I34 I39 I44" xr:uid="{00000000-0002-0000-0200-00000B000000}">
      <formula1>"選択してください,リアルのみ,リアル＋オンライン,オンラインのみ"</formula1>
    </dataValidation>
    <dataValidation type="date" allowBlank="1" showInputMessage="1" showErrorMessage="1" errorTitle="助成対象期間外" error="入力された日付は助成対象期間外です。会期は2025/10/1～2026/12/31間で有る必要があります" prompt="西暦年/月/日　を半角で入力_x000a_例）_x000a_2025年12月1日_x000a_→2025/12/1_x000a_" sqref="E5 G5 E10 G10 E15 G15 E20 G20 E25 G25 E30 G30 E35 G35 E40 G40 E45 G45 E50 G50" xr:uid="{00000000-0002-0000-0200-00000C000000}">
      <formula1>45931</formula1>
      <formula2>46387</formula2>
    </dataValidation>
    <dataValidation allowBlank="1" showInputMessage="1" prompt="西暦年/月/日　を半角で入力_x000a_例）_x000a_2025年12月1日_x000a_→2025/12/1" sqref="I45 I5 I10 I15 I20 I25 I30 I35 I40 I50" xr:uid="{00000000-0002-0000-0200-00000D000000}"/>
    <dataValidation type="custom" allowBlank="1" showInputMessage="1" showErrorMessage="1" prompt="経費の入力前に「展示会種別」を選択してください" sqref="K55:K58 K9 K14 K19 K24 K29 K34 K39 K44 K49" xr:uid="{00000000-0002-0000-0200-00000E000000}">
      <formula1>AND(ISNUMBER(K9),OR(#REF!="リアル＋オンライン（小間代込）","リアル＋オンライン（小間代別）",$J$2="リアルのみ"))</formula1>
    </dataValidation>
    <dataValidation type="custom" allowBlank="1" showInputMessage="1" showErrorMessage="1" errorTitle="「展示会種別」選択後、 数値を入力ください" error="展示会種別「オンラインのみ」の場合、この経費は対象外です" prompt="経費の入力前に「展示会種別」を選択してください" sqref="K50:L52" xr:uid="{00000000-0002-0000-0200-00000F000000}">
      <formula1>AND(ISNUMBER(K50),OR($I$49="リアル＋オンライン",$I$49="リアルのみ"))</formula1>
    </dataValidation>
    <dataValidation allowBlank="1" showInputMessage="1" showErrorMessage="1" prompt="経費の入力前に「展示会種別」を選択してください" sqref="L9 L14 L19 L24 L29 L34 L39 L44 L49 L55:L58 K4:L4" xr:uid="{00000000-0002-0000-0200-000010000000}"/>
  </dataValidations>
  <pageMargins left="0.51181102362204722" right="0.51181102362204722" top="0.55118110236220474" bottom="0.55118110236220474" header="0.31496062992125984" footer="0.31496062992125984"/>
  <pageSetup paperSize="9" scale="94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</sheetPr>
  <dimension ref="A1:P55"/>
  <sheetViews>
    <sheetView showGridLines="0" showZeros="0" view="pageBreakPreview" zoomScaleNormal="100" zoomScaleSheetLayoutView="100" workbookViewId="0">
      <selection activeCell="J22" sqref="J22:J23"/>
    </sheetView>
  </sheetViews>
  <sheetFormatPr defaultColWidth="9" defaultRowHeight="24" customHeight="1"/>
  <cols>
    <col min="1" max="1" width="1.33203125" style="7" customWidth="1"/>
    <col min="2" max="2" width="1.08203125" style="7" customWidth="1"/>
    <col min="3" max="3" width="1" style="7" customWidth="1"/>
    <col min="4" max="4" width="2.08203125" style="7" customWidth="1"/>
    <col min="5" max="5" width="5.83203125" style="7" customWidth="1"/>
    <col min="6" max="6" width="5.58203125" style="7" customWidth="1"/>
    <col min="7" max="7" width="22.33203125" style="7" customWidth="1"/>
    <col min="8" max="8" width="8.08203125" style="7" customWidth="1"/>
    <col min="9" max="9" width="11.33203125" style="7" customWidth="1"/>
    <col min="10" max="11" width="14.5" style="17" customWidth="1"/>
    <col min="12" max="12" width="3.08203125" style="7" customWidth="1"/>
    <col min="13" max="31" width="9" style="7"/>
    <col min="32" max="50" width="8.58203125" style="7" customWidth="1"/>
    <col min="51" max="16384" width="9" style="7"/>
  </cols>
  <sheetData>
    <row r="1" spans="1:13" s="4" customFormat="1" ht="18" customHeight="1">
      <c r="A1" s="165" t="s">
        <v>145</v>
      </c>
      <c r="B1" s="3"/>
      <c r="F1" s="16"/>
      <c r="G1" s="16"/>
      <c r="H1" s="16"/>
      <c r="I1" s="16"/>
      <c r="J1" s="18"/>
      <c r="K1" s="18"/>
      <c r="L1" s="23"/>
    </row>
    <row r="2" spans="1:13" ht="18" customHeight="1">
      <c r="A2" s="24" t="s">
        <v>99</v>
      </c>
      <c r="B2" s="25"/>
      <c r="C2" s="25"/>
      <c r="D2" s="25"/>
      <c r="E2" s="26"/>
      <c r="F2" s="26"/>
      <c r="G2" s="26"/>
      <c r="H2" s="26"/>
      <c r="I2" s="26"/>
      <c r="J2" s="26"/>
      <c r="K2" s="26"/>
      <c r="L2" s="22"/>
      <c r="M2" s="20"/>
    </row>
    <row r="3" spans="1:13" ht="9.65" customHeight="1">
      <c r="A3" s="22"/>
      <c r="B3" s="22"/>
      <c r="C3" s="22"/>
      <c r="D3" s="27"/>
      <c r="E3" s="27"/>
      <c r="F3" s="27"/>
      <c r="G3" s="27"/>
      <c r="H3" s="27"/>
      <c r="I3" s="27"/>
      <c r="J3" s="27"/>
      <c r="K3" s="27"/>
      <c r="L3" s="22"/>
    </row>
    <row r="4" spans="1:13" s="28" customFormat="1" ht="18" customHeight="1">
      <c r="B4" s="309" t="s">
        <v>218</v>
      </c>
      <c r="C4" s="310"/>
      <c r="D4" s="310"/>
      <c r="E4" s="310"/>
      <c r="F4" s="310"/>
      <c r="G4" s="310"/>
      <c r="H4" s="310"/>
      <c r="I4" s="310"/>
      <c r="J4" s="310"/>
      <c r="K4" s="311"/>
    </row>
    <row r="5" spans="1:13" s="28" customFormat="1" ht="14.15" customHeight="1">
      <c r="B5" s="29"/>
      <c r="C5" s="196" t="s">
        <v>68</v>
      </c>
      <c r="D5" s="30"/>
      <c r="E5" s="30"/>
      <c r="F5" s="30"/>
      <c r="G5" s="30"/>
      <c r="H5" s="30"/>
      <c r="I5" s="30"/>
      <c r="J5" s="30"/>
      <c r="K5" s="245"/>
    </row>
    <row r="6" spans="1:13" ht="20.149999999999999" customHeight="1">
      <c r="B6" s="31"/>
      <c r="C6" s="312"/>
      <c r="D6" s="313"/>
      <c r="E6" s="314" t="s">
        <v>6</v>
      </c>
      <c r="F6" s="314"/>
      <c r="G6" s="315"/>
      <c r="H6" s="316"/>
      <c r="I6" s="317"/>
      <c r="J6" s="145" t="s">
        <v>149</v>
      </c>
      <c r="K6" s="185" t="s">
        <v>151</v>
      </c>
    </row>
    <row r="7" spans="1:13" ht="15" customHeight="1">
      <c r="B7" s="31"/>
      <c r="C7" s="312"/>
      <c r="D7" s="313"/>
      <c r="E7" s="314" t="s">
        <v>70</v>
      </c>
      <c r="F7" s="314"/>
      <c r="G7" s="147"/>
      <c r="H7" s="32" t="s">
        <v>63</v>
      </c>
      <c r="I7" s="215"/>
      <c r="J7" s="318"/>
      <c r="K7" s="320"/>
      <c r="L7" s="184"/>
    </row>
    <row r="8" spans="1:13" ht="15" customHeight="1">
      <c r="B8" s="31"/>
      <c r="C8" s="312"/>
      <c r="D8" s="313"/>
      <c r="E8" s="314" t="s">
        <v>5</v>
      </c>
      <c r="F8" s="314"/>
      <c r="G8" s="148"/>
      <c r="H8" s="32" t="s">
        <v>53</v>
      </c>
      <c r="I8" s="215"/>
      <c r="J8" s="319"/>
      <c r="K8" s="321"/>
    </row>
    <row r="9" spans="1:13" ht="20.149999999999999" customHeight="1">
      <c r="B9" s="31"/>
      <c r="C9" s="33" t="s">
        <v>130</v>
      </c>
      <c r="D9" s="34"/>
      <c r="E9" s="34"/>
      <c r="F9" s="34"/>
      <c r="G9" s="34"/>
      <c r="H9" s="34"/>
      <c r="I9" s="34"/>
      <c r="J9" s="305" t="s">
        <v>149</v>
      </c>
      <c r="K9" s="307" t="s">
        <v>151</v>
      </c>
    </row>
    <row r="10" spans="1:13" ht="14.15" customHeight="1">
      <c r="B10" s="31"/>
      <c r="C10" s="322"/>
      <c r="D10" s="314" t="s">
        <v>69</v>
      </c>
      <c r="E10" s="314"/>
      <c r="F10" s="314"/>
      <c r="G10" s="198"/>
      <c r="H10" s="199" t="s">
        <v>153</v>
      </c>
      <c r="I10" s="217"/>
      <c r="J10" s="306"/>
      <c r="K10" s="308"/>
    </row>
    <row r="11" spans="1:13" ht="14.15" customHeight="1">
      <c r="B11" s="31"/>
      <c r="C11" s="322"/>
      <c r="D11" s="323" t="s">
        <v>48</v>
      </c>
      <c r="E11" s="314" t="s">
        <v>51</v>
      </c>
      <c r="F11" s="314"/>
      <c r="G11" s="146"/>
      <c r="H11" s="149" t="s">
        <v>52</v>
      </c>
      <c r="I11" s="215"/>
      <c r="J11" s="318"/>
      <c r="K11" s="320"/>
    </row>
    <row r="12" spans="1:13" ht="14.15" customHeight="1">
      <c r="B12" s="31"/>
      <c r="C12" s="322"/>
      <c r="D12" s="323"/>
      <c r="E12" s="314" t="s">
        <v>15</v>
      </c>
      <c r="F12" s="314"/>
      <c r="G12" s="146"/>
      <c r="H12" s="149" t="s">
        <v>53</v>
      </c>
      <c r="I12" s="215"/>
      <c r="J12" s="355"/>
      <c r="K12" s="356"/>
    </row>
    <row r="13" spans="1:13" ht="14.15" customHeight="1">
      <c r="B13" s="31"/>
      <c r="C13" s="322"/>
      <c r="D13" s="323" t="s">
        <v>49</v>
      </c>
      <c r="E13" s="314" t="s">
        <v>51</v>
      </c>
      <c r="F13" s="314"/>
      <c r="G13" s="146"/>
      <c r="H13" s="149" t="s">
        <v>52</v>
      </c>
      <c r="I13" s="215"/>
      <c r="J13" s="318"/>
      <c r="K13" s="320"/>
    </row>
    <row r="14" spans="1:13" ht="14.15" customHeight="1">
      <c r="B14" s="31"/>
      <c r="C14" s="322"/>
      <c r="D14" s="323"/>
      <c r="E14" s="314" t="s">
        <v>15</v>
      </c>
      <c r="F14" s="314"/>
      <c r="G14" s="146"/>
      <c r="H14" s="149" t="s">
        <v>53</v>
      </c>
      <c r="I14" s="215"/>
      <c r="J14" s="355"/>
      <c r="K14" s="356"/>
    </row>
    <row r="15" spans="1:13" ht="14.15" customHeight="1">
      <c r="B15" s="31"/>
      <c r="C15" s="322"/>
      <c r="D15" s="323" t="s">
        <v>50</v>
      </c>
      <c r="E15" s="314" t="s">
        <v>51</v>
      </c>
      <c r="F15" s="314"/>
      <c r="G15" s="146"/>
      <c r="H15" s="149" t="s">
        <v>52</v>
      </c>
      <c r="I15" s="215"/>
      <c r="J15" s="318"/>
      <c r="K15" s="320"/>
    </row>
    <row r="16" spans="1:13" ht="14.15" customHeight="1">
      <c r="B16" s="31"/>
      <c r="C16" s="322"/>
      <c r="D16" s="323"/>
      <c r="E16" s="314" t="s">
        <v>15</v>
      </c>
      <c r="F16" s="314"/>
      <c r="G16" s="146"/>
      <c r="H16" s="149" t="s">
        <v>53</v>
      </c>
      <c r="I16" s="215"/>
      <c r="J16" s="355"/>
      <c r="K16" s="356"/>
    </row>
    <row r="17" spans="1:16" ht="10" customHeight="1">
      <c r="A17" s="22"/>
      <c r="B17" s="31"/>
      <c r="C17" s="324" t="s">
        <v>148</v>
      </c>
      <c r="D17" s="325"/>
      <c r="E17" s="325"/>
      <c r="F17" s="325"/>
      <c r="G17" s="325"/>
      <c r="H17" s="325"/>
      <c r="I17" s="325"/>
      <c r="J17" s="357">
        <f>SUM(J11,J13,J15)</f>
        <v>0</v>
      </c>
      <c r="K17" s="359">
        <f>SUM(K11,K13,K15)</f>
        <v>0</v>
      </c>
    </row>
    <row r="18" spans="1:16" ht="10" customHeight="1">
      <c r="A18" s="183"/>
      <c r="B18" s="31"/>
      <c r="C18" s="326"/>
      <c r="D18" s="327"/>
      <c r="E18" s="327"/>
      <c r="F18" s="327"/>
      <c r="G18" s="327"/>
      <c r="H18" s="327"/>
      <c r="I18" s="327"/>
      <c r="J18" s="358"/>
      <c r="K18" s="360"/>
    </row>
    <row r="19" spans="1:16" ht="20.149999999999999" customHeight="1">
      <c r="B19" s="31"/>
      <c r="C19" s="35" t="s">
        <v>59</v>
      </c>
      <c r="D19" s="36"/>
      <c r="E19" s="36"/>
      <c r="F19" s="36"/>
      <c r="G19" s="36"/>
      <c r="H19" s="36"/>
      <c r="I19" s="36"/>
      <c r="J19" s="145" t="s">
        <v>149</v>
      </c>
      <c r="K19" s="185" t="s">
        <v>151</v>
      </c>
    </row>
    <row r="20" spans="1:16" ht="14.15" customHeight="1">
      <c r="B20" s="31"/>
      <c r="C20" s="312"/>
      <c r="D20" s="323" t="s">
        <v>48</v>
      </c>
      <c r="E20" s="197" t="s">
        <v>22</v>
      </c>
      <c r="F20" s="328"/>
      <c r="G20" s="328"/>
      <c r="H20" s="150" t="s">
        <v>20</v>
      </c>
      <c r="I20" s="215"/>
      <c r="J20" s="333"/>
      <c r="K20" s="335"/>
    </row>
    <row r="21" spans="1:16" ht="14.15" customHeight="1">
      <c r="B21" s="31"/>
      <c r="C21" s="312"/>
      <c r="D21" s="323"/>
      <c r="E21" s="197" t="s">
        <v>15</v>
      </c>
      <c r="F21" s="328"/>
      <c r="G21" s="328"/>
      <c r="H21" s="150" t="s">
        <v>21</v>
      </c>
      <c r="I21" s="215"/>
      <c r="J21" s="334"/>
      <c r="K21" s="336"/>
      <c r="N21" s="130"/>
    </row>
    <row r="22" spans="1:16" ht="14.15" customHeight="1">
      <c r="B22" s="31"/>
      <c r="C22" s="312"/>
      <c r="D22" s="323" t="s">
        <v>49</v>
      </c>
      <c r="E22" s="197" t="s">
        <v>22</v>
      </c>
      <c r="F22" s="328"/>
      <c r="G22" s="328"/>
      <c r="H22" s="150" t="s">
        <v>20</v>
      </c>
      <c r="I22" s="215"/>
      <c r="J22" s="333"/>
      <c r="K22" s="335"/>
    </row>
    <row r="23" spans="1:16" ht="14.15" customHeight="1">
      <c r="B23" s="31"/>
      <c r="C23" s="312"/>
      <c r="D23" s="323"/>
      <c r="E23" s="197" t="s">
        <v>15</v>
      </c>
      <c r="F23" s="328"/>
      <c r="G23" s="328"/>
      <c r="H23" s="150" t="s">
        <v>21</v>
      </c>
      <c r="I23" s="215"/>
      <c r="J23" s="334"/>
      <c r="K23" s="336"/>
    </row>
    <row r="24" spans="1:16" ht="14.15" customHeight="1">
      <c r="B24" s="31"/>
      <c r="C24" s="312"/>
      <c r="D24" s="323" t="s">
        <v>50</v>
      </c>
      <c r="E24" s="197" t="s">
        <v>22</v>
      </c>
      <c r="F24" s="328"/>
      <c r="G24" s="328"/>
      <c r="H24" s="150" t="s">
        <v>20</v>
      </c>
      <c r="I24" s="215"/>
      <c r="J24" s="333"/>
      <c r="K24" s="335"/>
    </row>
    <row r="25" spans="1:16" ht="14.15" customHeight="1">
      <c r="B25" s="31"/>
      <c r="C25" s="312"/>
      <c r="D25" s="323"/>
      <c r="E25" s="197" t="s">
        <v>15</v>
      </c>
      <c r="F25" s="328"/>
      <c r="G25" s="328"/>
      <c r="H25" s="150" t="s">
        <v>21</v>
      </c>
      <c r="I25" s="215"/>
      <c r="J25" s="334"/>
      <c r="K25" s="336"/>
    </row>
    <row r="26" spans="1:16" ht="14.15" customHeight="1">
      <c r="B26" s="31"/>
      <c r="C26" s="312"/>
      <c r="D26" s="323" t="s">
        <v>87</v>
      </c>
      <c r="E26" s="197" t="s">
        <v>22</v>
      </c>
      <c r="F26" s="328"/>
      <c r="G26" s="328"/>
      <c r="H26" s="150" t="s">
        <v>20</v>
      </c>
      <c r="I26" s="215"/>
      <c r="J26" s="333"/>
      <c r="K26" s="335"/>
    </row>
    <row r="27" spans="1:16" ht="14.15" customHeight="1">
      <c r="B27" s="31"/>
      <c r="C27" s="312"/>
      <c r="D27" s="323"/>
      <c r="E27" s="197" t="s">
        <v>15</v>
      </c>
      <c r="F27" s="328"/>
      <c r="G27" s="328"/>
      <c r="H27" s="150" t="s">
        <v>21</v>
      </c>
      <c r="I27" s="215"/>
      <c r="J27" s="334"/>
      <c r="K27" s="336"/>
      <c r="P27" s="130"/>
    </row>
    <row r="28" spans="1:16" ht="14.15" customHeight="1">
      <c r="B28" s="31"/>
      <c r="C28" s="312"/>
      <c r="D28" s="323" t="s">
        <v>88</v>
      </c>
      <c r="E28" s="197" t="s">
        <v>22</v>
      </c>
      <c r="F28" s="328"/>
      <c r="G28" s="328"/>
      <c r="H28" s="150" t="s">
        <v>20</v>
      </c>
      <c r="I28" s="215"/>
      <c r="J28" s="333"/>
      <c r="K28" s="335"/>
    </row>
    <row r="29" spans="1:16" ht="14.15" customHeight="1">
      <c r="B29" s="31"/>
      <c r="C29" s="312"/>
      <c r="D29" s="323"/>
      <c r="E29" s="197" t="s">
        <v>15</v>
      </c>
      <c r="F29" s="328"/>
      <c r="G29" s="328"/>
      <c r="H29" s="150" t="s">
        <v>21</v>
      </c>
      <c r="I29" s="215"/>
      <c r="J29" s="334"/>
      <c r="K29" s="336"/>
    </row>
    <row r="30" spans="1:16" ht="10" customHeight="1">
      <c r="B30" s="31"/>
      <c r="C30" s="329" t="s">
        <v>62</v>
      </c>
      <c r="D30" s="330"/>
      <c r="E30" s="330"/>
      <c r="F30" s="330"/>
      <c r="G30" s="330"/>
      <c r="H30" s="330"/>
      <c r="I30" s="330"/>
      <c r="J30" s="347">
        <f>SUM(J20,J22,J24,J26,J28)</f>
        <v>0</v>
      </c>
      <c r="K30" s="349">
        <f>SUM(K20,K22,K24,K26,K28)</f>
        <v>0</v>
      </c>
    </row>
    <row r="31" spans="1:16" ht="10" customHeight="1">
      <c r="B31" s="31"/>
      <c r="C31" s="331"/>
      <c r="D31" s="332"/>
      <c r="E31" s="332"/>
      <c r="F31" s="332"/>
      <c r="G31" s="332"/>
      <c r="H31" s="332"/>
      <c r="I31" s="332"/>
      <c r="J31" s="348"/>
      <c r="K31" s="350"/>
    </row>
    <row r="32" spans="1:16" ht="20.149999999999999" customHeight="1">
      <c r="B32" s="31"/>
      <c r="C32" s="35" t="s">
        <v>71</v>
      </c>
      <c r="D32" s="36"/>
      <c r="E32" s="36"/>
      <c r="F32" s="36"/>
      <c r="G32" s="36"/>
      <c r="H32" s="36"/>
      <c r="I32" s="36"/>
      <c r="J32" s="145" t="s">
        <v>149</v>
      </c>
      <c r="K32" s="185" t="s">
        <v>151</v>
      </c>
    </row>
    <row r="33" spans="2:16" ht="14.15" customHeight="1">
      <c r="B33" s="31"/>
      <c r="C33" s="312"/>
      <c r="D33" s="323" t="s">
        <v>48</v>
      </c>
      <c r="E33" s="197" t="s">
        <v>22</v>
      </c>
      <c r="F33" s="328"/>
      <c r="G33" s="328"/>
      <c r="H33" s="150" t="s">
        <v>20</v>
      </c>
      <c r="I33" s="215"/>
      <c r="J33" s="343"/>
      <c r="K33" s="345"/>
    </row>
    <row r="34" spans="2:16" ht="14.15" customHeight="1">
      <c r="B34" s="31"/>
      <c r="C34" s="312"/>
      <c r="D34" s="323"/>
      <c r="E34" s="197" t="s">
        <v>15</v>
      </c>
      <c r="F34" s="328"/>
      <c r="G34" s="328"/>
      <c r="H34" s="150" t="s">
        <v>21</v>
      </c>
      <c r="I34" s="215"/>
      <c r="J34" s="344"/>
      <c r="K34" s="346"/>
    </row>
    <row r="35" spans="2:16" ht="14.15" customHeight="1">
      <c r="B35" s="31"/>
      <c r="C35" s="312"/>
      <c r="D35" s="323" t="s">
        <v>49</v>
      </c>
      <c r="E35" s="197" t="s">
        <v>22</v>
      </c>
      <c r="F35" s="328"/>
      <c r="G35" s="328"/>
      <c r="H35" s="150" t="s">
        <v>20</v>
      </c>
      <c r="I35" s="215"/>
      <c r="J35" s="343"/>
      <c r="K35" s="345"/>
    </row>
    <row r="36" spans="2:16" ht="14.15" customHeight="1">
      <c r="B36" s="31"/>
      <c r="C36" s="312"/>
      <c r="D36" s="323"/>
      <c r="E36" s="197" t="s">
        <v>15</v>
      </c>
      <c r="F36" s="328"/>
      <c r="G36" s="328"/>
      <c r="H36" s="150" t="s">
        <v>21</v>
      </c>
      <c r="I36" s="215"/>
      <c r="J36" s="344"/>
      <c r="K36" s="346"/>
    </row>
    <row r="37" spans="2:16" ht="14.15" customHeight="1">
      <c r="B37" s="31"/>
      <c r="C37" s="312"/>
      <c r="D37" s="323" t="s">
        <v>50</v>
      </c>
      <c r="E37" s="197" t="s">
        <v>22</v>
      </c>
      <c r="F37" s="328"/>
      <c r="G37" s="328"/>
      <c r="H37" s="150" t="s">
        <v>20</v>
      </c>
      <c r="I37" s="215"/>
      <c r="J37" s="343"/>
      <c r="K37" s="345"/>
    </row>
    <row r="38" spans="2:16" ht="14.15" customHeight="1">
      <c r="B38" s="31"/>
      <c r="C38" s="312"/>
      <c r="D38" s="323"/>
      <c r="E38" s="197" t="s">
        <v>15</v>
      </c>
      <c r="F38" s="328"/>
      <c r="G38" s="328"/>
      <c r="H38" s="150" t="s">
        <v>21</v>
      </c>
      <c r="I38" s="215"/>
      <c r="J38" s="344"/>
      <c r="K38" s="346"/>
    </row>
    <row r="39" spans="2:16" ht="10" customHeight="1">
      <c r="B39" s="31"/>
      <c r="C39" s="329" t="s">
        <v>119</v>
      </c>
      <c r="D39" s="330"/>
      <c r="E39" s="330"/>
      <c r="F39" s="330"/>
      <c r="G39" s="330"/>
      <c r="H39" s="330"/>
      <c r="I39" s="330"/>
      <c r="J39" s="351">
        <f>SUM(J33,J35,J37)</f>
        <v>0</v>
      </c>
      <c r="K39" s="353">
        <f>SUM(K33,K35,K37)</f>
        <v>0</v>
      </c>
    </row>
    <row r="40" spans="2:16" ht="10" customHeight="1">
      <c r="B40" s="31"/>
      <c r="C40" s="331"/>
      <c r="D40" s="332"/>
      <c r="E40" s="332"/>
      <c r="F40" s="332"/>
      <c r="G40" s="332"/>
      <c r="H40" s="332"/>
      <c r="I40" s="332"/>
      <c r="J40" s="352"/>
      <c r="K40" s="354"/>
    </row>
    <row r="41" spans="2:16" ht="20.149999999999999" customHeight="1">
      <c r="B41" s="31"/>
      <c r="C41" s="35" t="s">
        <v>121</v>
      </c>
      <c r="D41" s="36"/>
      <c r="E41" s="36"/>
      <c r="F41" s="36"/>
      <c r="G41" s="36"/>
      <c r="H41" s="36"/>
      <c r="I41" s="36"/>
      <c r="J41" s="145" t="s">
        <v>149</v>
      </c>
      <c r="K41" s="185" t="s">
        <v>151</v>
      </c>
    </row>
    <row r="42" spans="2:16" ht="14.15" customHeight="1">
      <c r="B42" s="31"/>
      <c r="C42" s="312"/>
      <c r="D42" s="323" t="s">
        <v>48</v>
      </c>
      <c r="E42" s="197" t="s">
        <v>22</v>
      </c>
      <c r="F42" s="328"/>
      <c r="G42" s="328"/>
      <c r="H42" s="150" t="s">
        <v>20</v>
      </c>
      <c r="I42" s="215"/>
      <c r="J42" s="343"/>
      <c r="K42" s="345"/>
      <c r="P42" s="130"/>
    </row>
    <row r="43" spans="2:16" ht="14.15" customHeight="1">
      <c r="B43" s="31"/>
      <c r="C43" s="312"/>
      <c r="D43" s="323"/>
      <c r="E43" s="197" t="s">
        <v>15</v>
      </c>
      <c r="F43" s="328"/>
      <c r="G43" s="328"/>
      <c r="H43" s="150" t="s">
        <v>21</v>
      </c>
      <c r="I43" s="215"/>
      <c r="J43" s="344"/>
      <c r="K43" s="346"/>
    </row>
    <row r="44" spans="2:16" ht="14.15" customHeight="1">
      <c r="B44" s="31"/>
      <c r="C44" s="312"/>
      <c r="D44" s="323" t="s">
        <v>49</v>
      </c>
      <c r="E44" s="197" t="s">
        <v>22</v>
      </c>
      <c r="F44" s="328"/>
      <c r="G44" s="328"/>
      <c r="H44" s="150" t="s">
        <v>20</v>
      </c>
      <c r="I44" s="215"/>
      <c r="J44" s="343"/>
      <c r="K44" s="345"/>
    </row>
    <row r="45" spans="2:16" ht="14.15" customHeight="1">
      <c r="B45" s="31"/>
      <c r="C45" s="312"/>
      <c r="D45" s="323"/>
      <c r="E45" s="197" t="s">
        <v>15</v>
      </c>
      <c r="F45" s="328"/>
      <c r="G45" s="328"/>
      <c r="H45" s="150" t="s">
        <v>21</v>
      </c>
      <c r="I45" s="215"/>
      <c r="J45" s="344"/>
      <c r="K45" s="346"/>
    </row>
    <row r="46" spans="2:16" ht="14.15" customHeight="1">
      <c r="B46" s="31"/>
      <c r="C46" s="312"/>
      <c r="D46" s="323" t="s">
        <v>50</v>
      </c>
      <c r="E46" s="197" t="s">
        <v>22</v>
      </c>
      <c r="F46" s="328"/>
      <c r="G46" s="328"/>
      <c r="H46" s="150" t="s">
        <v>20</v>
      </c>
      <c r="I46" s="215"/>
      <c r="J46" s="343"/>
      <c r="K46" s="345"/>
    </row>
    <row r="47" spans="2:16" ht="14.15" customHeight="1">
      <c r="B47" s="31"/>
      <c r="C47" s="312"/>
      <c r="D47" s="323"/>
      <c r="E47" s="197" t="s">
        <v>15</v>
      </c>
      <c r="F47" s="328"/>
      <c r="G47" s="328"/>
      <c r="H47" s="150" t="s">
        <v>21</v>
      </c>
      <c r="I47" s="215"/>
      <c r="J47" s="344"/>
      <c r="K47" s="346"/>
    </row>
    <row r="48" spans="2:16" ht="14.15" customHeight="1">
      <c r="B48" s="31"/>
      <c r="C48" s="312"/>
      <c r="D48" s="323" t="s">
        <v>54</v>
      </c>
      <c r="E48" s="197" t="s">
        <v>22</v>
      </c>
      <c r="F48" s="328"/>
      <c r="G48" s="328"/>
      <c r="H48" s="150" t="s">
        <v>20</v>
      </c>
      <c r="I48" s="215"/>
      <c r="J48" s="343"/>
      <c r="K48" s="345"/>
    </row>
    <row r="49" spans="2:11" ht="14.15" customHeight="1">
      <c r="B49" s="31"/>
      <c r="C49" s="312"/>
      <c r="D49" s="323"/>
      <c r="E49" s="197" t="s">
        <v>15</v>
      </c>
      <c r="F49" s="328"/>
      <c r="G49" s="328"/>
      <c r="H49" s="150" t="s">
        <v>21</v>
      </c>
      <c r="I49" s="215"/>
      <c r="J49" s="344"/>
      <c r="K49" s="346"/>
    </row>
    <row r="50" spans="2:11" ht="14.15" customHeight="1">
      <c r="B50" s="31"/>
      <c r="C50" s="312"/>
      <c r="D50" s="323" t="s">
        <v>55</v>
      </c>
      <c r="E50" s="197" t="s">
        <v>22</v>
      </c>
      <c r="F50" s="328"/>
      <c r="G50" s="328"/>
      <c r="H50" s="150" t="s">
        <v>20</v>
      </c>
      <c r="I50" s="215"/>
      <c r="J50" s="343"/>
      <c r="K50" s="345"/>
    </row>
    <row r="51" spans="2:11" ht="14.15" customHeight="1">
      <c r="B51" s="31"/>
      <c r="C51" s="312"/>
      <c r="D51" s="323"/>
      <c r="E51" s="197" t="s">
        <v>15</v>
      </c>
      <c r="F51" s="328"/>
      <c r="G51" s="328"/>
      <c r="H51" s="150" t="s">
        <v>21</v>
      </c>
      <c r="I51" s="215"/>
      <c r="J51" s="344"/>
      <c r="K51" s="346"/>
    </row>
    <row r="52" spans="2:11" ht="10" customHeight="1">
      <c r="B52" s="31"/>
      <c r="C52" s="329" t="s">
        <v>120</v>
      </c>
      <c r="D52" s="330"/>
      <c r="E52" s="330"/>
      <c r="F52" s="330"/>
      <c r="G52" s="330"/>
      <c r="H52" s="330"/>
      <c r="I52" s="337"/>
      <c r="J52" s="351">
        <f>SUM(J42,J44,J46,J48,J50)</f>
        <v>0</v>
      </c>
      <c r="K52" s="353">
        <f>SUM(K42,K44,K46,K48,K50)</f>
        <v>0</v>
      </c>
    </row>
    <row r="53" spans="2:11" ht="10" customHeight="1">
      <c r="B53" s="31"/>
      <c r="C53" s="331"/>
      <c r="D53" s="332"/>
      <c r="E53" s="332"/>
      <c r="F53" s="332"/>
      <c r="G53" s="332"/>
      <c r="H53" s="332"/>
      <c r="I53" s="338"/>
      <c r="J53" s="352"/>
      <c r="K53" s="354"/>
    </row>
    <row r="54" spans="2:11" ht="20.5" customHeight="1">
      <c r="B54" s="339" t="s">
        <v>34</v>
      </c>
      <c r="C54" s="340"/>
      <c r="D54" s="340"/>
      <c r="E54" s="340"/>
      <c r="F54" s="340"/>
      <c r="G54" s="340"/>
      <c r="H54" s="340"/>
      <c r="I54" s="340"/>
      <c r="J54" s="200" t="s">
        <v>149</v>
      </c>
      <c r="K54" s="201" t="s">
        <v>151</v>
      </c>
    </row>
    <row r="55" spans="2:11" ht="20.149999999999999" customHeight="1">
      <c r="B55" s="341"/>
      <c r="C55" s="342"/>
      <c r="D55" s="342"/>
      <c r="E55" s="342"/>
      <c r="F55" s="342"/>
      <c r="G55" s="342"/>
      <c r="H55" s="342"/>
      <c r="I55" s="342"/>
      <c r="J55" s="203">
        <f>SUM(J7,J17,J30,J39,J52)</f>
        <v>0</v>
      </c>
      <c r="K55" s="204">
        <f>SUM(K7,K17,K30,K39,K52)</f>
        <v>0</v>
      </c>
    </row>
  </sheetData>
  <sheetProtection sheet="1" formatCells="0"/>
  <mergeCells count="111">
    <mergeCell ref="J52:J53"/>
    <mergeCell ref="K52:K53"/>
    <mergeCell ref="J11:J12"/>
    <mergeCell ref="J13:J14"/>
    <mergeCell ref="J15:J16"/>
    <mergeCell ref="K11:K12"/>
    <mergeCell ref="K13:K14"/>
    <mergeCell ref="K15:K16"/>
    <mergeCell ref="J17:J18"/>
    <mergeCell ref="K17:K18"/>
    <mergeCell ref="J46:J47"/>
    <mergeCell ref="K46:K47"/>
    <mergeCell ref="J48:J49"/>
    <mergeCell ref="K48:K49"/>
    <mergeCell ref="J50:J51"/>
    <mergeCell ref="K50:K51"/>
    <mergeCell ref="J39:J40"/>
    <mergeCell ref="K39:K40"/>
    <mergeCell ref="J42:J43"/>
    <mergeCell ref="K42:K43"/>
    <mergeCell ref="J44:J45"/>
    <mergeCell ref="K44:K45"/>
    <mergeCell ref="J33:J34"/>
    <mergeCell ref="K33:K34"/>
    <mergeCell ref="J35:J36"/>
    <mergeCell ref="K35:K36"/>
    <mergeCell ref="J37:J38"/>
    <mergeCell ref="K37:K38"/>
    <mergeCell ref="J26:J27"/>
    <mergeCell ref="K26:K27"/>
    <mergeCell ref="J28:J29"/>
    <mergeCell ref="K28:K29"/>
    <mergeCell ref="J30:J31"/>
    <mergeCell ref="K30:K31"/>
    <mergeCell ref="J20:J21"/>
    <mergeCell ref="K20:K21"/>
    <mergeCell ref="J22:J23"/>
    <mergeCell ref="K22:K23"/>
    <mergeCell ref="J24:J25"/>
    <mergeCell ref="K24:K25"/>
    <mergeCell ref="C52:I53"/>
    <mergeCell ref="B54:I55"/>
    <mergeCell ref="F46:G46"/>
    <mergeCell ref="F47:G47"/>
    <mergeCell ref="D48:D49"/>
    <mergeCell ref="F48:G48"/>
    <mergeCell ref="F49:G49"/>
    <mergeCell ref="D50:D51"/>
    <mergeCell ref="F50:G50"/>
    <mergeCell ref="F51:G51"/>
    <mergeCell ref="C39:I40"/>
    <mergeCell ref="C42:C51"/>
    <mergeCell ref="D42:D43"/>
    <mergeCell ref="F42:G42"/>
    <mergeCell ref="F43:G43"/>
    <mergeCell ref="D44:D45"/>
    <mergeCell ref="F44:G44"/>
    <mergeCell ref="F45:G45"/>
    <mergeCell ref="D46:D47"/>
    <mergeCell ref="F29:G29"/>
    <mergeCell ref="C30:I31"/>
    <mergeCell ref="C33:C38"/>
    <mergeCell ref="D33:D34"/>
    <mergeCell ref="F33:G33"/>
    <mergeCell ref="F34:G34"/>
    <mergeCell ref="D35:D36"/>
    <mergeCell ref="F35:G35"/>
    <mergeCell ref="F36:G36"/>
    <mergeCell ref="D37:D38"/>
    <mergeCell ref="F37:G37"/>
    <mergeCell ref="F38:G38"/>
    <mergeCell ref="C17:I18"/>
    <mergeCell ref="C20:C29"/>
    <mergeCell ref="D20:D21"/>
    <mergeCell ref="F20:G20"/>
    <mergeCell ref="F21:G21"/>
    <mergeCell ref="D22:D23"/>
    <mergeCell ref="F22:G22"/>
    <mergeCell ref="F23:G23"/>
    <mergeCell ref="D24:D25"/>
    <mergeCell ref="F24:G24"/>
    <mergeCell ref="F25:G25"/>
    <mergeCell ref="D26:D27"/>
    <mergeCell ref="F26:G26"/>
    <mergeCell ref="F27:G27"/>
    <mergeCell ref="D28:D29"/>
    <mergeCell ref="F28:G28"/>
    <mergeCell ref="C13:C14"/>
    <mergeCell ref="D13:D14"/>
    <mergeCell ref="E13:F13"/>
    <mergeCell ref="E14:F14"/>
    <mergeCell ref="C15:C16"/>
    <mergeCell ref="D15:D16"/>
    <mergeCell ref="E15:F15"/>
    <mergeCell ref="E16:F16"/>
    <mergeCell ref="C10:C12"/>
    <mergeCell ref="D10:F10"/>
    <mergeCell ref="D11:D12"/>
    <mergeCell ref="E11:F11"/>
    <mergeCell ref="E12:F12"/>
    <mergeCell ref="J9:J10"/>
    <mergeCell ref="K9:K10"/>
    <mergeCell ref="B4:K4"/>
    <mergeCell ref="C6:C8"/>
    <mergeCell ref="D6:D8"/>
    <mergeCell ref="E6:F6"/>
    <mergeCell ref="E7:F7"/>
    <mergeCell ref="E8:F8"/>
    <mergeCell ref="G6:I6"/>
    <mergeCell ref="J7:J8"/>
    <mergeCell ref="K7:K8"/>
  </mergeCells>
  <phoneticPr fontId="2"/>
  <dataValidations count="8">
    <dataValidation allowBlank="1" showErrorMessage="1" sqref="G7:H8 G6" xr:uid="{00000000-0002-0000-0300-000000000000}"/>
    <dataValidation allowBlank="1" showInputMessage="1" showErrorMessage="1" prompt="助成対象期間内の広告である必要があります。" sqref="F50:G50 F48:G48" xr:uid="{00000000-0002-0000-0300-000001000000}"/>
    <dataValidation allowBlank="1" showInputMessage="1" showErrorMessage="1" prompt="助成事業で実施する内容をご記入ください" sqref="F46 F22 F24 F35 F33 F44 F42 F20:G20 F26:G26 F28:G28 F37:G37" xr:uid="{00000000-0002-0000-0300-000002000000}"/>
    <dataValidation imeMode="disabled" allowBlank="1" showInputMessage="1" showErrorMessage="1" prompt="入力不要（自動計算されます）" sqref="J30:K30 J55:K55" xr:uid="{00000000-0002-0000-0300-000003000000}"/>
    <dataValidation type="date" imeMode="halfAlpha" allowBlank="1" showInputMessage="1" showErrorMessage="1" errorTitle="助成対象期間をご確認ください" error="契約は令和7年10月1日から令和８年12月31日まで（助成対象期間内）に行う必要があります" prompt="2025/10/1～2026/12/31_x000a_西暦年/月/日 を半角で入力_x000a_例）2025/11/1" sqref="I7 I11 I13 I15 I20 I22 I24 I26 I28 I33 I35 I37 I42 I44 I46 I48 I50" xr:uid="{00000000-0002-0000-0300-000004000000}">
      <formula1>45931</formula1>
      <formula2>46387</formula2>
    </dataValidation>
    <dataValidation type="date" imeMode="halfAlpha" allowBlank="1" showInputMessage="1" showErrorMessage="1" errorTitle="助成対象期間をご確認ください" error="支払いは令和7年10月1日から令和８年12月31日まで（助成対象期間内）に行う必要があります" prompt="2025/10/1～2026/12/31_x000a_西暦年/月/日 を半角で入力_x000a_例）2025/11/1" sqref="I8 I12 I14 I16 I21 I23 I25 I27 I29 I34 I36 I38 I43 I45 I47 I49 I51" xr:uid="{00000000-0002-0000-0300-000005000000}">
      <formula1>45931</formula1>
      <formula2>46387</formula2>
    </dataValidation>
    <dataValidation type="list" allowBlank="1" showErrorMessage="1" sqref="I10" xr:uid="{00000000-0002-0000-0300-000006000000}">
      <formula1>"選択,新規,既存HPﾘﾆｭｰｱﾙ"</formula1>
    </dataValidation>
    <dataValidation allowBlank="1" showInputMessage="1" showErrorMessage="1" promptTitle="リニューアルの場合のみ記入してください" prompt="新規制作の場合は記入不要" sqref="G10" xr:uid="{00000000-0002-0000-0300-000007000000}"/>
  </dataValidations>
  <printOptions horizontalCentered="1"/>
  <pageMargins left="0.78740157480314965" right="0.59055118110236227" top="0.59055118110236227" bottom="0.59055118110236227" header="0.31496062992125984" footer="0.31496062992125984"/>
  <pageSetup paperSize="9" scale="89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79998168889431442"/>
  </sheetPr>
  <dimension ref="A1:AO135"/>
  <sheetViews>
    <sheetView showGridLines="0" showZeros="0" view="pageBreakPreview" zoomScale="115" zoomScaleNormal="100" zoomScaleSheetLayoutView="115" workbookViewId="0">
      <selection activeCell="W29" sqref="W29"/>
    </sheetView>
  </sheetViews>
  <sheetFormatPr defaultColWidth="8.08203125" defaultRowHeight="13"/>
  <cols>
    <col min="1" max="1" width="1.58203125" style="4" customWidth="1"/>
    <col min="2" max="2" width="1.08203125" style="4" customWidth="1"/>
    <col min="3" max="3" width="3" style="4" bestFit="1" customWidth="1"/>
    <col min="4" max="4" width="21.58203125" style="4" customWidth="1"/>
    <col min="5" max="20" width="3.08203125" style="4" customWidth="1"/>
    <col min="21" max="21" width="0.83203125" style="4" customWidth="1"/>
    <col min="22" max="22" width="8.25" style="4" bestFit="1" customWidth="1"/>
    <col min="23" max="25" width="8.08203125" style="4"/>
    <col min="26" max="26" width="10" style="99" bestFit="1" customWidth="1"/>
    <col min="27" max="16384" width="8.08203125" style="4"/>
  </cols>
  <sheetData>
    <row r="1" spans="1:41" ht="18" customHeight="1">
      <c r="A1" s="165" t="s">
        <v>86</v>
      </c>
      <c r="B1" s="16"/>
      <c r="C1" s="16"/>
      <c r="T1" s="18"/>
      <c r="U1" s="37"/>
      <c r="V1" s="38"/>
      <c r="W1" s="38"/>
      <c r="X1" s="38"/>
      <c r="Y1" s="38"/>
      <c r="Z1" s="39"/>
      <c r="AA1" s="40"/>
      <c r="AB1" s="40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</row>
    <row r="2" spans="1:41" ht="17.149999999999999" customHeight="1">
      <c r="A2" s="41" t="s">
        <v>100</v>
      </c>
      <c r="B2" s="42"/>
      <c r="C2" s="42"/>
      <c r="V2" s="38"/>
      <c r="W2" s="38"/>
      <c r="X2" s="38"/>
      <c r="Y2" s="38"/>
      <c r="Z2" s="39"/>
      <c r="AA2" s="40"/>
      <c r="AB2" s="40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</row>
    <row r="3" spans="1:41" ht="11.15" customHeight="1">
      <c r="B3" s="403" t="s">
        <v>35</v>
      </c>
      <c r="C3" s="404"/>
      <c r="D3" s="368" t="s">
        <v>22</v>
      </c>
      <c r="E3" s="362" t="s">
        <v>163</v>
      </c>
      <c r="F3" s="363"/>
      <c r="G3" s="363"/>
      <c r="H3" s="363"/>
      <c r="I3" s="362" t="s">
        <v>164</v>
      </c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364"/>
      <c r="V3" s="40"/>
      <c r="W3" s="40"/>
      <c r="X3" s="40"/>
      <c r="Y3" s="40"/>
      <c r="Z3" s="39"/>
      <c r="AA3" s="40"/>
      <c r="AB3" s="40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30.65" customHeight="1">
      <c r="B4" s="405"/>
      <c r="C4" s="406"/>
      <c r="D4" s="369"/>
      <c r="E4" s="43" t="s">
        <v>103</v>
      </c>
      <c r="F4" s="44" t="s">
        <v>90</v>
      </c>
      <c r="G4" s="44" t="s">
        <v>91</v>
      </c>
      <c r="H4" s="44" t="s">
        <v>92</v>
      </c>
      <c r="I4" s="44" t="s">
        <v>104</v>
      </c>
      <c r="J4" s="45" t="s">
        <v>105</v>
      </c>
      <c r="K4" s="45" t="s">
        <v>106</v>
      </c>
      <c r="L4" s="45" t="s">
        <v>107</v>
      </c>
      <c r="M4" s="45" t="s">
        <v>108</v>
      </c>
      <c r="N4" s="45" t="s">
        <v>109</v>
      </c>
      <c r="O4" s="45" t="s">
        <v>110</v>
      </c>
      <c r="P4" s="45" t="s">
        <v>111</v>
      </c>
      <c r="Q4" s="45" t="s">
        <v>112</v>
      </c>
      <c r="R4" s="44" t="s">
        <v>90</v>
      </c>
      <c r="S4" s="44" t="s">
        <v>91</v>
      </c>
      <c r="T4" s="44" t="s">
        <v>92</v>
      </c>
      <c r="V4" s="40"/>
      <c r="W4" s="40"/>
      <c r="X4" s="40"/>
      <c r="Y4" s="40"/>
      <c r="Z4" s="39"/>
      <c r="AA4" s="40"/>
      <c r="AB4" s="40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5.5" customHeight="1">
      <c r="B5" s="405"/>
      <c r="C5" s="406"/>
      <c r="D5" s="401" t="s">
        <v>23</v>
      </c>
      <c r="E5" s="46"/>
      <c r="F5" s="47"/>
      <c r="G5" s="47"/>
      <c r="H5" s="47"/>
      <c r="I5" s="48"/>
      <c r="J5" s="48"/>
      <c r="K5" s="48"/>
      <c r="L5" s="48"/>
      <c r="M5" s="48"/>
      <c r="N5" s="48"/>
      <c r="O5" s="48"/>
      <c r="P5" s="48"/>
      <c r="Q5" s="47"/>
      <c r="R5" s="47"/>
      <c r="S5" s="47"/>
      <c r="T5" s="47"/>
      <c r="V5" s="40"/>
      <c r="W5" s="40"/>
      <c r="X5" s="40"/>
      <c r="Y5" s="40"/>
      <c r="Z5" s="39"/>
      <c r="AA5" s="40"/>
      <c r="AB5" s="40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</row>
    <row r="6" spans="1:41" ht="7" customHeight="1">
      <c r="B6" s="405"/>
      <c r="C6" s="406"/>
      <c r="D6" s="402"/>
      <c r="E6" s="49"/>
      <c r="F6" s="210"/>
      <c r="G6" s="210"/>
      <c r="H6" s="210"/>
      <c r="I6" s="211"/>
      <c r="J6" s="211"/>
      <c r="K6" s="211"/>
      <c r="L6" s="211"/>
      <c r="M6" s="211"/>
      <c r="N6" s="211"/>
      <c r="O6" s="211"/>
      <c r="P6" s="211"/>
      <c r="Q6" s="210"/>
      <c r="R6" s="210"/>
      <c r="S6" s="210"/>
      <c r="T6" s="210"/>
      <c r="V6" s="40"/>
      <c r="W6" s="52"/>
      <c r="X6" s="52"/>
      <c r="Y6" s="52"/>
      <c r="Z6" s="39"/>
      <c r="AA6" s="40"/>
      <c r="AB6" s="40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41" ht="4.5" customHeight="1">
      <c r="B7" s="405"/>
      <c r="C7" s="406"/>
      <c r="D7" s="402"/>
      <c r="E7" s="46"/>
      <c r="F7" s="50"/>
      <c r="G7" s="50"/>
      <c r="H7" s="50"/>
      <c r="I7" s="51"/>
      <c r="J7" s="51"/>
      <c r="K7" s="51"/>
      <c r="L7" s="51"/>
      <c r="M7" s="51"/>
      <c r="N7" s="51"/>
      <c r="O7" s="51"/>
      <c r="P7" s="51"/>
      <c r="Q7" s="50"/>
      <c r="R7" s="50"/>
      <c r="S7" s="50"/>
      <c r="T7" s="50"/>
      <c r="V7" s="40"/>
      <c r="W7" s="52"/>
      <c r="X7" s="52"/>
      <c r="Y7" s="52"/>
      <c r="Z7" s="39"/>
      <c r="AA7" s="40"/>
      <c r="AB7" s="40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</row>
    <row r="8" spans="1:41" ht="14.15" customHeight="1">
      <c r="B8" s="405"/>
      <c r="C8" s="406"/>
      <c r="D8" s="402"/>
      <c r="E8" s="53"/>
      <c r="F8" s="54"/>
      <c r="G8" s="54"/>
      <c r="H8" s="54"/>
      <c r="I8" s="55"/>
      <c r="J8" s="55"/>
      <c r="K8" s="55"/>
      <c r="L8" s="399"/>
      <c r="M8" s="399"/>
      <c r="N8" s="399"/>
      <c r="O8" s="399"/>
      <c r="P8" s="399"/>
      <c r="Q8" s="399"/>
      <c r="R8" s="399"/>
      <c r="S8" s="399"/>
      <c r="T8" s="400"/>
      <c r="V8" s="40"/>
      <c r="W8" s="52"/>
      <c r="X8" s="52"/>
      <c r="Y8" s="52"/>
      <c r="Z8" s="39"/>
      <c r="AA8" s="40"/>
      <c r="AB8" s="40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</row>
    <row r="9" spans="1:41" ht="14.5" customHeight="1">
      <c r="B9" s="405"/>
      <c r="C9" s="406"/>
      <c r="D9" s="402"/>
      <c r="E9" s="56"/>
      <c r="F9" s="371">
        <v>45931</v>
      </c>
      <c r="G9" s="372"/>
      <c r="H9" s="372"/>
      <c r="I9" s="372"/>
      <c r="J9" s="372"/>
      <c r="K9" s="373" t="s">
        <v>66</v>
      </c>
      <c r="L9" s="373"/>
      <c r="M9" s="374">
        <v>46387</v>
      </c>
      <c r="N9" s="375"/>
      <c r="O9" s="375"/>
      <c r="P9" s="375"/>
      <c r="Q9" s="375"/>
      <c r="R9" s="373" t="s">
        <v>67</v>
      </c>
      <c r="S9" s="373"/>
      <c r="T9" s="57"/>
      <c r="V9" s="40"/>
      <c r="W9" s="127"/>
      <c r="X9" s="127"/>
      <c r="Y9" s="127"/>
      <c r="Z9" s="39"/>
      <c r="AA9" s="40"/>
      <c r="AB9" s="40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</row>
    <row r="10" spans="1:41" ht="5.5" customHeight="1">
      <c r="B10" s="407" t="s">
        <v>36</v>
      </c>
      <c r="C10" s="408"/>
      <c r="D10" s="408"/>
      <c r="E10" s="58"/>
      <c r="F10" s="59"/>
      <c r="G10" s="59"/>
      <c r="H10" s="59"/>
      <c r="I10" s="60"/>
      <c r="J10" s="60"/>
      <c r="K10" s="60"/>
      <c r="L10" s="60"/>
      <c r="M10" s="60"/>
      <c r="N10" s="60"/>
      <c r="O10" s="60"/>
      <c r="P10" s="60"/>
      <c r="Q10" s="59"/>
      <c r="R10" s="59"/>
      <c r="S10" s="59"/>
      <c r="T10" s="61"/>
      <c r="V10" s="131">
        <v>45930</v>
      </c>
      <c r="W10" s="128"/>
      <c r="X10" s="127"/>
      <c r="Y10" s="127"/>
      <c r="Z10" s="39"/>
      <c r="AA10" s="40"/>
      <c r="AB10" s="40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</row>
    <row r="11" spans="1:41" ht="5.5" customHeight="1">
      <c r="B11" s="409"/>
      <c r="C11" s="410"/>
      <c r="D11" s="410"/>
      <c r="E11" s="63"/>
      <c r="F11" s="64"/>
      <c r="G11" s="64"/>
      <c r="H11" s="64"/>
      <c r="I11" s="65"/>
      <c r="J11" s="65"/>
      <c r="K11" s="65"/>
      <c r="L11" s="65"/>
      <c r="M11" s="65"/>
      <c r="N11" s="65"/>
      <c r="O11" s="65"/>
      <c r="P11" s="65"/>
      <c r="Q11" s="64"/>
      <c r="R11" s="64"/>
      <c r="S11" s="64"/>
      <c r="T11" s="66"/>
      <c r="V11" s="131">
        <v>45931</v>
      </c>
      <c r="W11" s="128"/>
      <c r="X11" s="127"/>
      <c r="Y11" s="127"/>
      <c r="Z11" s="39"/>
      <c r="AA11" s="40"/>
      <c r="AB11" s="40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</row>
    <row r="12" spans="1:41" ht="5.5" customHeight="1">
      <c r="B12" s="409"/>
      <c r="C12" s="411"/>
      <c r="D12" s="411"/>
      <c r="E12" s="67"/>
      <c r="F12" s="68"/>
      <c r="G12" s="68"/>
      <c r="H12" s="68"/>
      <c r="I12" s="69"/>
      <c r="J12" s="69"/>
      <c r="K12" s="69"/>
      <c r="L12" s="69"/>
      <c r="M12" s="69"/>
      <c r="N12" s="69"/>
      <c r="O12" s="69"/>
      <c r="P12" s="69"/>
      <c r="Q12" s="68"/>
      <c r="R12" s="68"/>
      <c r="S12" s="68"/>
      <c r="T12" s="70"/>
      <c r="V12" s="131">
        <v>45961</v>
      </c>
      <c r="W12" s="128"/>
      <c r="X12" s="127"/>
      <c r="Y12" s="127"/>
      <c r="Z12" s="39"/>
      <c r="AA12" s="40"/>
      <c r="AB12" s="40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</row>
    <row r="13" spans="1:41" ht="6" customHeight="1">
      <c r="A13" s="376"/>
      <c r="B13" s="377"/>
      <c r="C13" s="379">
        <v>1</v>
      </c>
      <c r="D13" s="370" t="str">
        <f>IF(別紙２_展示会等!E4="","",別紙２_展示会等!E4)</f>
        <v/>
      </c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2"/>
      <c r="T13" s="71"/>
      <c r="V13" s="131">
        <v>45962</v>
      </c>
      <c r="W13" s="128"/>
      <c r="X13" s="127"/>
      <c r="Y13" s="127"/>
      <c r="Z13" s="39"/>
      <c r="AA13" s="40"/>
      <c r="AB13" s="40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</row>
    <row r="14" spans="1:41" ht="6" customHeight="1">
      <c r="A14" s="376"/>
      <c r="B14" s="377"/>
      <c r="C14" s="380"/>
      <c r="D14" s="365"/>
      <c r="E14" s="71"/>
      <c r="F14" s="73" t="str">
        <f>IF(OR(AND($V$11&lt;=別紙２_展示会等!$E$5,別紙２_展示会等!$E$5&lt;=$V$12),AND($V$11&lt;=別紙２_展示会等!$G$5,別紙２_展示会等!$G$5&lt;=$V$12)),"▲","")</f>
        <v/>
      </c>
      <c r="G14" s="73" t="str">
        <f>IF(OR(AND($V$13&lt;=別紙２_展示会等!$E$5,別紙２_展示会等!$E$5&lt;=$V$14),AND($V$13&lt;=別紙２_展示会等!$G$5,別紙２_展示会等!$G$5&lt;=$V$14)),"▲","")</f>
        <v/>
      </c>
      <c r="H14" s="73" t="str">
        <f>IF(OR(AND($V$15&lt;=別紙２_展示会等!$E$5,別紙２_展示会等!$E$5&lt;=$V$16),AND($V$15&lt;=別紙２_展示会等!$G$5,別紙２_展示会等!$G$5&lt;=$V$16)),"▲","")</f>
        <v/>
      </c>
      <c r="I14" s="73" t="str">
        <f>IF(OR(AND($V$17&lt;=別紙２_展示会等!$E$5,別紙２_展示会等!$E$5&lt;=$V$18),AND($V$17&lt;=別紙２_展示会等!$G$5,別紙２_展示会等!$G$5&lt;=$V$18)),"▲","")</f>
        <v/>
      </c>
      <c r="J14" s="73" t="str">
        <f>IF(OR(AND($V$19&lt;=別紙２_展示会等!$E$5,別紙２_展示会等!$E$5&lt;=$V$20),AND($V$19&lt;=別紙２_展示会等!$G$5,別紙２_展示会等!$G$5&lt;=$V$20)),"▲","")</f>
        <v/>
      </c>
      <c r="K14" s="73" t="str">
        <f>IF(OR(AND($V$21&lt;=別紙２_展示会等!$E$5,別紙２_展示会等!$E$5&lt;=$V$22),AND($V$21&lt;=別紙２_展示会等!$G$5,別紙２_展示会等!$G$5&lt;=$V$22)),"▲","")</f>
        <v/>
      </c>
      <c r="L14" s="73" t="str">
        <f>IF(OR(AND($V$23&lt;=別紙２_展示会等!$E$5,別紙２_展示会等!$E$5&lt;=$V$24),AND($V$23&lt;=別紙２_展示会等!$G$5,別紙２_展示会等!$G$5&lt;=$V$24)),"▲","")</f>
        <v/>
      </c>
      <c r="M14" s="73" t="str">
        <f>IF(OR(AND($V$25&lt;=別紙２_展示会等!$E$5,別紙２_展示会等!$E$5&lt;=$V$26),AND($V$25&lt;=別紙２_展示会等!$G$5,別紙２_展示会等!$G$5&lt;=$V$26)),"▲","")</f>
        <v/>
      </c>
      <c r="N14" s="73" t="str">
        <f>IF(OR(AND($V$27&lt;=別紙２_展示会等!$E$5,別紙２_展示会等!$E$5&lt;=$V$28),AND($V$27&lt;=別紙２_展示会等!$G$5,別紙２_展示会等!$G$5&lt;=$V$28)),"▲","")</f>
        <v/>
      </c>
      <c r="O14" s="73" t="str">
        <f>IF(OR(AND($V$29&lt;=別紙２_展示会等!$E$5,別紙２_展示会等!$E$5&lt;=$V$30),AND($V$29&lt;=別紙２_展示会等!$G$5,別紙２_展示会等!$G$5&lt;=$V$30)),"▲","")</f>
        <v/>
      </c>
      <c r="P14" s="73" t="str">
        <f>IF(OR(AND($V$31&lt;=別紙２_展示会等!$E$5,別紙２_展示会等!$E$5&lt;=$V$32),AND($V$31&lt;=別紙２_展示会等!$G$5,別紙２_展示会等!$G$5&lt;=$V$32)),"▲","")</f>
        <v/>
      </c>
      <c r="Q14" s="73" t="str">
        <f>IF(OR(AND($V$33&lt;=別紙２_展示会等!$E$5,別紙２_展示会等!$E$5&lt;=$V$34),AND($V$33&lt;=別紙２_展示会等!$G$5,別紙２_展示会等!$G$5&lt;=$V$34)),"▲","")</f>
        <v/>
      </c>
      <c r="R14" s="73" t="str">
        <f>IF(OR(AND($V$35&lt;=別紙２_展示会等!$E$5,別紙２_展示会等!$E$5&lt;=$V$36),AND($V$35&lt;=別紙２_展示会等!$G$5,別紙２_展示会等!$G$5&lt;=$V$36)),"▲","")</f>
        <v/>
      </c>
      <c r="S14" s="73" t="str">
        <f>IF(OR(AND($V$37&lt;=別紙２_展示会等!$E$5,別紙２_展示会等!$E$5&lt;=$V$38),AND($V$37&lt;=別紙２_展示会等!$G$5,別紙２_展示会等!$G$5&lt;=$V$38)),"▲","")</f>
        <v/>
      </c>
      <c r="T14" s="73" t="str">
        <f>IF(OR(AND($V$39&lt;=別紙２_展示会等!$E$5,別紙２_展示会等!$E$5&lt;=$V$40),AND($V$39&lt;=別紙２_展示会等!$G$5,別紙２_展示会等!$G$5&lt;=$V$40)),"▲","")</f>
        <v/>
      </c>
      <c r="V14" s="131">
        <v>45991</v>
      </c>
      <c r="W14" s="128"/>
      <c r="X14" s="127"/>
      <c r="Y14" s="129"/>
      <c r="Z14" s="39"/>
      <c r="AA14" s="40"/>
      <c r="AB14" s="40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</row>
    <row r="15" spans="1:41" ht="6" customHeight="1">
      <c r="A15" s="376"/>
      <c r="B15" s="377"/>
      <c r="C15" s="380"/>
      <c r="D15" s="365"/>
      <c r="E15" s="71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V15" s="131">
        <v>45992</v>
      </c>
      <c r="W15" s="128"/>
      <c r="X15" s="127"/>
      <c r="Y15" s="127"/>
      <c r="Z15" s="39"/>
      <c r="AA15" s="40"/>
      <c r="AB15" s="40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</row>
    <row r="16" spans="1:41" ht="6" customHeight="1">
      <c r="A16" s="376"/>
      <c r="B16" s="377"/>
      <c r="C16" s="380">
        <v>2</v>
      </c>
      <c r="D16" s="365" t="str">
        <f>IF(別紙２_展示会等!E9="","",別紙２_展示会等!E9)</f>
        <v/>
      </c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V16" s="131">
        <v>46022</v>
      </c>
      <c r="W16" s="128"/>
      <c r="X16" s="129"/>
      <c r="Y16" s="127"/>
      <c r="Z16" s="39"/>
      <c r="AA16" s="40"/>
      <c r="AB16" s="40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</row>
    <row r="17" spans="1:41" ht="6" customHeight="1">
      <c r="A17" s="376"/>
      <c r="B17" s="377"/>
      <c r="C17" s="380"/>
      <c r="D17" s="365"/>
      <c r="E17" s="71"/>
      <c r="F17" s="73" t="str">
        <f>IF(OR(AND($V$11&lt;=別紙２_展示会等!$E$10,別紙２_展示会等!$E$10&lt;=$V$12),AND($V$11&lt;=別紙２_展示会等!$G$10,別紙２_展示会等!$G$10&lt;=$V$12)),"▲","")</f>
        <v/>
      </c>
      <c r="G17" s="73" t="str">
        <f>IF(OR(AND($V$13&lt;=別紙２_展示会等!$E$10,別紙２_展示会等!$E$10&lt;=$V$14),AND($V$13&lt;=別紙２_展示会等!$G$10,別紙２_展示会等!$G$10&lt;=$V$14)),"▲","")</f>
        <v/>
      </c>
      <c r="H17" s="73" t="str">
        <f>IF(OR(AND($V$15&lt;=別紙２_展示会等!$E$10,別紙２_展示会等!$E$10&lt;=$V$16),AND($V$15&lt;=別紙２_展示会等!$G$10,別紙２_展示会等!$G$10&lt;=$V$16)),"▲","")</f>
        <v/>
      </c>
      <c r="I17" s="73" t="str">
        <f>IF(OR(AND($V$17&lt;=別紙２_展示会等!$E$10,別紙２_展示会等!$E$10&lt;=$V$18),AND($V$17&lt;=別紙２_展示会等!$G$10,別紙２_展示会等!$G$10&lt;=$V$18)),"▲","")</f>
        <v/>
      </c>
      <c r="J17" s="73" t="str">
        <f>IF(OR(AND($V$19&lt;=別紙２_展示会等!$E$10,別紙２_展示会等!$E$10&lt;=$V$20),AND($V$19&lt;=別紙２_展示会等!$G$10,別紙２_展示会等!$G$10&lt;=$V$20)),"▲","")</f>
        <v/>
      </c>
      <c r="K17" s="73" t="str">
        <f>IF(OR(AND($V$21&lt;=別紙２_展示会等!$E$10,別紙２_展示会等!$E$10&lt;=$V$22),AND($V$21&lt;=別紙２_展示会等!$G$10,別紙２_展示会等!$G$10&lt;=$V$22)),"▲","")</f>
        <v/>
      </c>
      <c r="L17" s="73" t="str">
        <f>IF(OR(AND($V$23&lt;=別紙２_展示会等!$E$10,別紙２_展示会等!$E$10&lt;=$V$24),AND($V$23&lt;=別紙２_展示会等!$G$10,別紙２_展示会等!$G$10&lt;=$V$24)),"▲","")</f>
        <v/>
      </c>
      <c r="M17" s="73" t="str">
        <f>IF(OR(AND($V$25&lt;=別紙２_展示会等!$E$10,別紙２_展示会等!$E$10&lt;=$V$26),AND($V$25&lt;=別紙２_展示会等!$G$10,別紙２_展示会等!$G$10&lt;=$V$26)),"▲","")</f>
        <v/>
      </c>
      <c r="N17" s="73" t="str">
        <f>IF(OR(AND($V$27&lt;=別紙２_展示会等!$E$10,別紙２_展示会等!$E$10&lt;=$V$28),AND($V$27&lt;=別紙２_展示会等!$G$10,別紙２_展示会等!$G$10&lt;=$V$28)),"▲","")</f>
        <v/>
      </c>
      <c r="O17" s="73" t="str">
        <f>IF(OR(AND($V$29&lt;=別紙２_展示会等!$E$10,別紙２_展示会等!$E$10&lt;=$V$30),AND($V$29&lt;=別紙２_展示会等!$G$10,別紙２_展示会等!$G$10&lt;=$V$30)),"▲","")</f>
        <v/>
      </c>
      <c r="P17" s="73" t="str">
        <f>IF(OR(AND($V$31&lt;=別紙２_展示会等!$E$10,別紙２_展示会等!$E$10&lt;=$V$32),AND($V$31&lt;=別紙２_展示会等!$G$10,別紙２_展示会等!$G$10&lt;=$V$32)),"▲","")</f>
        <v/>
      </c>
      <c r="Q17" s="73" t="str">
        <f>IF(OR(AND($V$33&lt;=別紙２_展示会等!$E$10,別紙２_展示会等!$E$10&lt;=$V$34),AND($V$33&lt;=別紙２_展示会等!$G$10,別紙２_展示会等!$G$10&lt;=$V$34)),"▲","")</f>
        <v/>
      </c>
      <c r="R17" s="73" t="str">
        <f>IF(OR(AND($V$35&lt;=別紙２_展示会等!$E$10,別紙２_展示会等!$E$10&lt;=$V$36),AND($V$35&lt;=別紙２_展示会等!$G$10,別紙２_展示会等!$G$10&lt;=$V$36)),"▲","")</f>
        <v/>
      </c>
      <c r="S17" s="73" t="str">
        <f>IF(OR(AND($V$37&lt;=別紙２_展示会等!$E$10,別紙２_展示会等!$E$10&lt;=$V$38),AND($V$37&lt;=別紙２_展示会等!$G$10,別紙２_展示会等!$G$10&lt;=$V$38)),"▲","")</f>
        <v/>
      </c>
      <c r="T17" s="73" t="str">
        <f>IF(OR(AND($V$39&lt;=別紙２_展示会等!$E$10,別紙２_展示会等!$E$10&lt;=$V$40),AND($V$39&lt;=別紙２_展示会等!$G$10,別紙２_展示会等!$G$10&lt;=$V$40)),"▲","")</f>
        <v/>
      </c>
      <c r="V17" s="131">
        <v>46023</v>
      </c>
      <c r="W17" s="128"/>
      <c r="X17" s="127"/>
      <c r="Y17" s="127"/>
      <c r="Z17" s="39"/>
      <c r="AA17" s="40"/>
      <c r="AB17" s="40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</row>
    <row r="18" spans="1:41" ht="6" customHeight="1">
      <c r="A18" s="376"/>
      <c r="B18" s="377"/>
      <c r="C18" s="380"/>
      <c r="D18" s="365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V18" s="131">
        <v>46053</v>
      </c>
      <c r="W18" s="128"/>
      <c r="X18" s="127"/>
      <c r="Y18" s="127"/>
      <c r="Z18" s="39"/>
      <c r="AA18" s="40"/>
      <c r="AB18" s="40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</row>
    <row r="19" spans="1:41" ht="6" customHeight="1">
      <c r="A19" s="376"/>
      <c r="B19" s="377"/>
      <c r="C19" s="380">
        <v>3</v>
      </c>
      <c r="D19" s="365" t="str">
        <f>IF(別紙２_展示会等!E14="","",別紙２_展示会等!E14)</f>
        <v/>
      </c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V19" s="131">
        <v>46054</v>
      </c>
      <c r="W19" s="128"/>
      <c r="X19" s="127"/>
      <c r="Y19" s="127"/>
      <c r="Z19" s="39"/>
      <c r="AA19" s="40"/>
      <c r="AB19" s="40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</row>
    <row r="20" spans="1:41" ht="6" customHeight="1">
      <c r="A20" s="376"/>
      <c r="B20" s="377"/>
      <c r="C20" s="380"/>
      <c r="D20" s="365"/>
      <c r="E20" s="71"/>
      <c r="F20" s="73" t="str">
        <f>IF(OR(AND($V$11&lt;=別紙２_展示会等!$E$15,別紙２_展示会等!$E$15&lt;=$V$12),AND($V$11&lt;=別紙２_展示会等!$G$15,別紙２_展示会等!$G$15&lt;=$V$12)),"▲","")</f>
        <v/>
      </c>
      <c r="G20" s="73" t="str">
        <f>IF(OR(AND($V$13&lt;=別紙２_展示会等!$E$15,別紙２_展示会等!$E$15&lt;=$V$14),AND($V$13&lt;=別紙２_展示会等!$G$15,別紙２_展示会等!$G$15&lt;=$V$14)),"▲","")</f>
        <v/>
      </c>
      <c r="H20" s="73" t="str">
        <f>IF(OR(AND($V$15&lt;=別紙２_展示会等!$E$15,別紙２_展示会等!$E$15&lt;=$V$16),AND($V$15&lt;=別紙２_展示会等!$G$15,別紙２_展示会等!$G$15&lt;=$V$16)),"▲","")</f>
        <v/>
      </c>
      <c r="I20" s="73" t="str">
        <f>IF(OR(AND($V$17&lt;=別紙２_展示会等!$E$15,別紙２_展示会等!$E$15&lt;=$V$18),AND($V$17&lt;=別紙２_展示会等!$G$15,別紙２_展示会等!$G$15&lt;=$V$18)),"▲","")</f>
        <v/>
      </c>
      <c r="J20" s="73" t="str">
        <f>IF(OR(AND($V$19&lt;=別紙２_展示会等!$E$15,別紙２_展示会等!$E$15&lt;=$V$20),AND($V$19&lt;=別紙２_展示会等!$G$15,別紙２_展示会等!$G$15&lt;=$V$20)),"▲","")</f>
        <v/>
      </c>
      <c r="K20" s="73" t="str">
        <f>IF(OR(AND($V$21&lt;=別紙２_展示会等!$E$15,別紙２_展示会等!$E$15&lt;=$V$22),AND($V$21&lt;=別紙２_展示会等!$G$15,別紙２_展示会等!$G$15&lt;=$V$22)),"▲","")</f>
        <v/>
      </c>
      <c r="L20" s="73" t="str">
        <f>IF(OR(AND($V$23&lt;=別紙２_展示会等!$E$15,別紙２_展示会等!$E$15&lt;=$V$24),AND($V$23&lt;=別紙２_展示会等!$G$15,別紙２_展示会等!$G$15&lt;=$V$24)),"▲","")</f>
        <v/>
      </c>
      <c r="M20" s="73" t="str">
        <f>IF(OR(AND($V$25&lt;=別紙２_展示会等!$E$15,別紙２_展示会等!$E$15&lt;=$V$26),AND($V$25&lt;=別紙２_展示会等!$G$15,別紙２_展示会等!$G$15&lt;=$V$26)),"▲","")</f>
        <v/>
      </c>
      <c r="N20" s="73" t="str">
        <f>IF(OR(AND($V$27&lt;=別紙２_展示会等!$E$15,別紙２_展示会等!$E$15&lt;=$V$28),AND($V$27&lt;=別紙２_展示会等!$G$15,別紙２_展示会等!$G$15&lt;=$V$28)),"▲","")</f>
        <v/>
      </c>
      <c r="O20" s="73" t="str">
        <f>IF(OR(AND($V$29&lt;=別紙２_展示会等!$E$15,別紙２_展示会等!$E$15&lt;=$V$30),AND($V$29&lt;=別紙２_展示会等!$G$15,別紙２_展示会等!$G$15&lt;=$V$30)),"▲","")</f>
        <v/>
      </c>
      <c r="P20" s="73" t="str">
        <f>IF(OR(AND($V$31&lt;=別紙２_展示会等!$E$15,別紙２_展示会等!$E$15&lt;=$V$32),AND($V$31&lt;=別紙２_展示会等!$G$15,別紙２_展示会等!$G$15&lt;=$V$32)),"▲","")</f>
        <v/>
      </c>
      <c r="Q20" s="73" t="str">
        <f>IF(OR(AND($V$33&lt;=別紙２_展示会等!$E$15,別紙２_展示会等!$E$15&lt;=$V$34),AND($V$33&lt;=別紙２_展示会等!$G$15,別紙２_展示会等!$G$15&lt;=$V$34)),"▲","")</f>
        <v/>
      </c>
      <c r="R20" s="73" t="str">
        <f>IF(OR(AND($V$35&lt;=別紙２_展示会等!$E$15,別紙２_展示会等!$E$15&lt;=$V$36),AND($V$35&lt;=別紙２_展示会等!$G$15,別紙２_展示会等!$G$15&lt;=$V$36)),"▲","")</f>
        <v/>
      </c>
      <c r="S20" s="73" t="str">
        <f>IF(OR(AND($V$37&lt;=別紙２_展示会等!$E$15,別紙２_展示会等!$E$15&lt;=$V$38),AND($V$37&lt;=別紙２_展示会等!$G$15,別紙２_展示会等!$G$15&lt;=$V$38)),"▲","")</f>
        <v/>
      </c>
      <c r="T20" s="73" t="str">
        <f>IF(OR(AND($V$39&lt;=別紙２_展示会等!$E$15,別紙２_展示会等!$E$15&lt;=$V$40),AND($V$39&lt;=別紙２_展示会等!$G$15,別紙２_展示会等!$G$15&lt;=$V$40)),"▲","")</f>
        <v/>
      </c>
      <c r="V20" s="131">
        <v>46081</v>
      </c>
      <c r="W20" s="128"/>
      <c r="X20" s="127"/>
      <c r="Y20" s="127"/>
      <c r="Z20" s="39"/>
      <c r="AA20" s="40"/>
      <c r="AB20" s="40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</row>
    <row r="21" spans="1:41" ht="6" customHeight="1">
      <c r="A21" s="376"/>
      <c r="B21" s="377"/>
      <c r="C21" s="380"/>
      <c r="D21" s="365"/>
      <c r="E21" s="71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V21" s="131">
        <v>46082</v>
      </c>
      <c r="W21" s="128"/>
      <c r="X21" s="127"/>
      <c r="Y21" s="127"/>
      <c r="Z21" s="39"/>
      <c r="AA21" s="40"/>
      <c r="AB21" s="40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</row>
    <row r="22" spans="1:41" ht="6" customHeight="1">
      <c r="A22" s="376"/>
      <c r="B22" s="377"/>
      <c r="C22" s="380">
        <v>4</v>
      </c>
      <c r="D22" s="365" t="str">
        <f>IF(別紙２_展示会等!E19="","",別紙２_展示会等!E19)</f>
        <v/>
      </c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V22" s="131">
        <v>46112</v>
      </c>
      <c r="W22" s="128"/>
      <c r="X22" s="129"/>
      <c r="Y22" s="127"/>
      <c r="Z22" s="39"/>
      <c r="AA22" s="40"/>
      <c r="AB22" s="40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</row>
    <row r="23" spans="1:41" ht="6" customHeight="1">
      <c r="A23" s="376"/>
      <c r="B23" s="377"/>
      <c r="C23" s="380"/>
      <c r="D23" s="365"/>
      <c r="E23" s="71"/>
      <c r="F23" s="73" t="str">
        <f>IF(OR(AND($V$11&lt;=別紙２_展示会等!$E$20,別紙２_展示会等!$E$20&lt;=$V$12),AND($V$11&lt;=別紙２_展示会等!$G$20,別紙２_展示会等!$G$20&lt;=$V$12)),"▲","")</f>
        <v/>
      </c>
      <c r="G23" s="73" t="str">
        <f>IF(OR(AND($V$13&lt;=別紙２_展示会等!$E$20,別紙２_展示会等!$E$20&lt;=$V$14),AND($V$13&lt;=別紙２_展示会等!$G$20,別紙２_展示会等!$G$20&lt;=$V$14)),"▲","")</f>
        <v/>
      </c>
      <c r="H23" s="73" t="str">
        <f>IF(OR(AND($V$15&lt;=別紙２_展示会等!$E$20,別紙２_展示会等!$E$20&lt;=$V$16),AND($V$15&lt;=別紙２_展示会等!$G$20,別紙２_展示会等!$G$20&lt;=$V$16)),"▲","")</f>
        <v/>
      </c>
      <c r="I23" s="73" t="str">
        <f>IF(OR(AND($V$17&lt;=別紙２_展示会等!$E$20,別紙２_展示会等!$E$20&lt;=$V$18),AND($V$17&lt;=別紙２_展示会等!$G$20,別紙２_展示会等!$G$20&lt;=$V$18)),"▲","")</f>
        <v/>
      </c>
      <c r="J23" s="73" t="str">
        <f>IF(OR(AND($V$19&lt;=別紙２_展示会等!$E$20,別紙２_展示会等!$E$20&lt;=$V$20),AND($V$19&lt;=別紙２_展示会等!$G$20,別紙２_展示会等!$G$20&lt;=$V$20)),"▲","")</f>
        <v/>
      </c>
      <c r="K23" s="73" t="str">
        <f>IF(OR(AND($V$21&lt;=別紙２_展示会等!$E$20,別紙２_展示会等!$E$20&lt;=$V$22),AND($V$21&lt;=別紙２_展示会等!$G$20,別紙２_展示会等!$G$20&lt;=$V$22)),"▲","")</f>
        <v/>
      </c>
      <c r="L23" s="73" t="str">
        <f>IF(OR(AND($V$23&lt;=別紙２_展示会等!$E$20,別紙２_展示会等!$E$20&lt;=$V$24),AND($V$23&lt;=別紙２_展示会等!$G$20,別紙２_展示会等!$G$20&lt;=$V$24)),"▲","")</f>
        <v/>
      </c>
      <c r="M23" s="73" t="str">
        <f>IF(OR(AND($V$25&lt;=別紙２_展示会等!$E$20,別紙２_展示会等!$E$20&lt;=$V$26),AND($V$25&lt;=別紙２_展示会等!$G$20,別紙２_展示会等!$G$20&lt;=$V$26)),"▲","")</f>
        <v/>
      </c>
      <c r="N23" s="73" t="str">
        <f>IF(OR(AND($V$27&lt;=別紙２_展示会等!$E$20,別紙２_展示会等!$E$20&lt;=$V$28),AND($V$27&lt;=別紙２_展示会等!$G$20,別紙２_展示会等!$G$20&lt;=$V$28)),"▲","")</f>
        <v/>
      </c>
      <c r="O23" s="73" t="str">
        <f>IF(OR(AND($V$29&lt;=別紙２_展示会等!$E$20,別紙２_展示会等!$E$20&lt;=$V$30),AND($V$29&lt;=別紙２_展示会等!$G$20,別紙２_展示会等!$G$20&lt;=$V$30)),"▲","")</f>
        <v/>
      </c>
      <c r="P23" s="73" t="str">
        <f>IF(OR(AND($V$31&lt;=別紙２_展示会等!$E$20,別紙２_展示会等!$E$20&lt;=$V$32),AND($V$31&lt;=別紙２_展示会等!$G$20,別紙２_展示会等!$G$20&lt;=$V$32)),"▲","")</f>
        <v/>
      </c>
      <c r="Q23" s="73" t="str">
        <f>IF(OR(AND($V$33&lt;=別紙２_展示会等!$E$20,別紙２_展示会等!$E$20&lt;=$V$34),AND($V$33&lt;=別紙２_展示会等!$G$20,別紙２_展示会等!$G$20&lt;=$V$34)),"▲","")</f>
        <v/>
      </c>
      <c r="R23" s="73" t="str">
        <f>IF(OR(AND($V$35&lt;=別紙２_展示会等!$E$20,別紙２_展示会等!$E$20&lt;=$V$36),AND($V$35&lt;=別紙２_展示会等!$G$20,別紙２_展示会等!$G$20&lt;=$V$36)),"▲","")</f>
        <v/>
      </c>
      <c r="S23" s="73" t="str">
        <f>IF(OR(AND($V$37&lt;=別紙２_展示会等!$E$20,別紙２_展示会等!$E$20&lt;=$V$38),AND($V$37&lt;=別紙２_展示会等!$G$20,別紙２_展示会等!$G$20&lt;=$V$38)),"▲","")</f>
        <v/>
      </c>
      <c r="T23" s="73" t="str">
        <f>IF(OR(AND($V$39&lt;=別紙２_展示会等!$E$20,別紙２_展示会等!$E$20&lt;=$V$40),AND($V$39&lt;=別紙２_展示会等!$G$20,別紙２_展示会等!$G$20&lt;=$V$40)),"▲","")</f>
        <v/>
      </c>
      <c r="V23" s="131">
        <v>46113</v>
      </c>
      <c r="W23" s="128"/>
      <c r="X23" s="127"/>
      <c r="Y23" s="127"/>
      <c r="Z23" s="39"/>
      <c r="AA23" s="40"/>
      <c r="AB23" s="40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</row>
    <row r="24" spans="1:41" ht="6" customHeight="1">
      <c r="A24" s="376"/>
      <c r="B24" s="377"/>
      <c r="C24" s="380"/>
      <c r="D24" s="365"/>
      <c r="E24" s="71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V24" s="131">
        <v>46142</v>
      </c>
      <c r="W24" s="128"/>
      <c r="X24" s="127"/>
      <c r="Y24" s="127"/>
      <c r="Z24" s="39"/>
      <c r="AA24" s="40"/>
      <c r="AB24" s="40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</row>
    <row r="25" spans="1:41" ht="6" customHeight="1">
      <c r="A25" s="376"/>
      <c r="B25" s="377"/>
      <c r="C25" s="380">
        <v>5</v>
      </c>
      <c r="D25" s="365" t="str">
        <f>IF(別紙２_展示会等!E24="","",別紙２_展示会等!E24)</f>
        <v/>
      </c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V25" s="131">
        <v>46143</v>
      </c>
      <c r="W25" s="128"/>
      <c r="X25" s="127"/>
      <c r="Y25" s="127"/>
      <c r="Z25" s="39"/>
      <c r="AA25" s="40"/>
      <c r="AB25" s="40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</row>
    <row r="26" spans="1:41" ht="6" customHeight="1">
      <c r="A26" s="376"/>
      <c r="B26" s="377"/>
      <c r="C26" s="380"/>
      <c r="D26" s="365"/>
      <c r="E26" s="71"/>
      <c r="F26" s="73" t="str">
        <f>IF(OR(AND($V$11&lt;=別紙２_展示会等!$E$25,別紙２_展示会等!$E$25&lt;=$V$12),AND($V$11&lt;=別紙２_展示会等!$G$25,別紙２_展示会等!$G$25&lt;=$V$12)),"▲","")</f>
        <v/>
      </c>
      <c r="G26" s="73" t="str">
        <f>IF(OR(AND($V$13&lt;=別紙２_展示会等!$E$25,別紙２_展示会等!$E$25&lt;=$V$14),AND($V$13&lt;=別紙２_展示会等!$G$25,別紙２_展示会等!$G$25&lt;=$V$14)),"▲","")</f>
        <v/>
      </c>
      <c r="H26" s="73" t="str">
        <f>IF(OR(AND($V$15&lt;=別紙２_展示会等!$E$25,別紙２_展示会等!$E$25&lt;=$V$16),AND($V$15&lt;=別紙２_展示会等!$G$25,別紙２_展示会等!$G$25&lt;=$V$16)),"▲","")</f>
        <v/>
      </c>
      <c r="I26" s="73" t="str">
        <f>IF(OR(AND($V$17&lt;=別紙２_展示会等!$E$25,別紙２_展示会等!$E$25&lt;=$V$18),AND($V$17&lt;=別紙２_展示会等!$G$25,別紙２_展示会等!$G$25&lt;=$V$18)),"▲","")</f>
        <v/>
      </c>
      <c r="J26" s="73" t="str">
        <f>IF(OR(AND($V$19&lt;=別紙２_展示会等!$E$25,別紙２_展示会等!$E$25&lt;=$V$20),AND($V$19&lt;=別紙２_展示会等!$G$25,別紙２_展示会等!$G$25&lt;=$V$20)),"▲","")</f>
        <v/>
      </c>
      <c r="K26" s="73" t="str">
        <f>IF(OR(AND($V$21&lt;=別紙２_展示会等!$E$25,別紙２_展示会等!$E$25&lt;=$V$22),AND($V$21&lt;=別紙２_展示会等!$G$25,別紙２_展示会等!$G$25&lt;=$V$22)),"▲","")</f>
        <v/>
      </c>
      <c r="L26" s="73" t="str">
        <f>IF(OR(AND($V$23&lt;=別紙２_展示会等!$E$25,別紙２_展示会等!$E$25&lt;=$V$24),AND($V$23&lt;=別紙２_展示会等!$G$25,別紙２_展示会等!$G$25&lt;=$V$24)),"▲","")</f>
        <v/>
      </c>
      <c r="M26" s="73" t="str">
        <f>IF(OR(AND($V$25&lt;=別紙２_展示会等!$E$25,別紙２_展示会等!$E$25&lt;=$V$26),AND($V$25&lt;=別紙２_展示会等!$G$25,別紙２_展示会等!$G$25&lt;=$V$26)),"▲","")</f>
        <v/>
      </c>
      <c r="N26" s="73" t="str">
        <f>IF(OR(AND($V$27&lt;=別紙２_展示会等!$E$25,別紙２_展示会等!$E$25&lt;=$V$28),AND($V$27&lt;=別紙２_展示会等!$G$25,別紙２_展示会等!$G$25&lt;=$V$28)),"▲","")</f>
        <v/>
      </c>
      <c r="O26" s="73" t="str">
        <f>IF(OR(AND($V$29&lt;=別紙２_展示会等!$E$25,別紙２_展示会等!$E$25&lt;=$V$30),AND($V$29&lt;=別紙２_展示会等!$G$25,別紙２_展示会等!$G$25&lt;=$V$30)),"▲","")</f>
        <v/>
      </c>
      <c r="P26" s="73" t="str">
        <f>IF(OR(AND($V$31&lt;=別紙２_展示会等!$E$25,別紙２_展示会等!$E$25&lt;=$V$32),AND($V$31&lt;=別紙２_展示会等!$G$25,別紙２_展示会等!$G$25&lt;=$V$32)),"▲","")</f>
        <v/>
      </c>
      <c r="Q26" s="73" t="str">
        <f>IF(OR(AND($V$33&lt;=別紙２_展示会等!$E$25,別紙２_展示会等!$E$25&lt;=$V$34),AND($V$33&lt;=別紙２_展示会等!$G$25,別紙２_展示会等!$G$25&lt;=$V$34)),"▲","")</f>
        <v/>
      </c>
      <c r="R26" s="73" t="str">
        <f>IF(OR(AND($V$35&lt;=別紙２_展示会等!$E$25,別紙２_展示会等!$E$25&lt;=$V$36),AND($V$35&lt;=別紙２_展示会等!$G$25,別紙２_展示会等!$G$25&lt;=$V$36)),"▲","")</f>
        <v/>
      </c>
      <c r="S26" s="73" t="str">
        <f>IF(OR(AND($V$37&lt;=別紙２_展示会等!$E$25,別紙２_展示会等!$E$25&lt;=$V$38),AND($V$37&lt;=別紙２_展示会等!$G$25,別紙２_展示会等!$G$25&lt;=$V$38)),"▲","")</f>
        <v/>
      </c>
      <c r="T26" s="73" t="str">
        <f>IF(OR(AND($V$39&lt;=別紙２_展示会等!$E$25,別紙２_展示会等!$E$25&lt;=$V$40),AND($V$39&lt;=別紙２_展示会等!$G$25,別紙２_展示会等!$G$25&lt;=$V$40)),"▲","")</f>
        <v/>
      </c>
      <c r="V26" s="131">
        <v>46173</v>
      </c>
      <c r="W26" s="128"/>
      <c r="X26" s="127"/>
      <c r="Y26" s="127"/>
      <c r="Z26" s="39"/>
      <c r="AA26" s="40"/>
      <c r="AB26" s="40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</row>
    <row r="27" spans="1:41" ht="6" customHeight="1">
      <c r="A27" s="376"/>
      <c r="B27" s="377"/>
      <c r="C27" s="380"/>
      <c r="D27" s="365"/>
      <c r="E27" s="71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V27" s="131">
        <v>46174</v>
      </c>
      <c r="W27" s="128"/>
      <c r="X27" s="127"/>
      <c r="Y27" s="127"/>
      <c r="Z27" s="39"/>
      <c r="AA27" s="40"/>
      <c r="AB27" s="40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</row>
    <row r="28" spans="1:41" ht="6" customHeight="1">
      <c r="A28" s="376"/>
      <c r="B28" s="377"/>
      <c r="C28" s="380">
        <v>6</v>
      </c>
      <c r="D28" s="367" t="str">
        <f>IF(別紙２_展示会等!E29="","",別紙２_展示会等!E29)</f>
        <v/>
      </c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V28" s="131">
        <v>46203</v>
      </c>
      <c r="W28" s="128"/>
      <c r="X28" s="127"/>
      <c r="Y28" s="127"/>
      <c r="Z28" s="39"/>
      <c r="AA28" s="40"/>
      <c r="AB28" s="40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</row>
    <row r="29" spans="1:41" ht="6" customHeight="1">
      <c r="A29" s="376"/>
      <c r="B29" s="377"/>
      <c r="C29" s="380"/>
      <c r="D29" s="365"/>
      <c r="E29" s="71"/>
      <c r="F29" s="73" t="str">
        <f>IF(OR(AND($V$11&lt;=別紙２_展示会等!$E$30,別紙２_展示会等!$E$30&lt;=$V$12),AND($V$11&lt;=別紙２_展示会等!$G$30,別紙２_展示会等!$G$30&lt;=$V$12)),"▲","")</f>
        <v/>
      </c>
      <c r="G29" s="73" t="str">
        <f>IF(OR(AND($V$13&lt;=別紙２_展示会等!$E$30,別紙２_展示会等!$E$30&lt;=$V$14),AND($V$13&lt;=別紙２_展示会等!$G$30,別紙２_展示会等!$G$30&lt;=$V$14)),"▲","")</f>
        <v/>
      </c>
      <c r="H29" s="73" t="str">
        <f>IF(OR(AND($V$15&lt;=別紙２_展示会等!$E$30,別紙２_展示会等!$E$30&lt;=$V$16),AND($V$15&lt;=別紙２_展示会等!$G$30,別紙２_展示会等!$G$30&lt;=$V$16)),"▲","")</f>
        <v/>
      </c>
      <c r="I29" s="73" t="str">
        <f>IF(OR(AND($V$17&lt;=別紙２_展示会等!$E$30,別紙２_展示会等!$E$30&lt;=$V$18),AND($V$17&lt;=別紙２_展示会等!$G$30,別紙２_展示会等!$G$30&lt;=$V$18)),"▲","")</f>
        <v/>
      </c>
      <c r="J29" s="73" t="str">
        <f>IF(OR(AND($V$19&lt;=別紙２_展示会等!$E$30,別紙２_展示会等!$E$30&lt;=$V$20),AND($V$19&lt;=別紙２_展示会等!$G$30,別紙２_展示会等!$G$30&lt;=$V$20)),"▲","")</f>
        <v/>
      </c>
      <c r="K29" s="73" t="str">
        <f>IF(OR(AND($V$21&lt;=別紙２_展示会等!$E$30,別紙２_展示会等!$E$30&lt;=$V$22),AND($V$21&lt;=別紙２_展示会等!$G$30,別紙２_展示会等!$G$30&lt;=$V$22)),"▲","")</f>
        <v/>
      </c>
      <c r="L29" s="73" t="str">
        <f>IF(OR(AND($V$23&lt;=別紙２_展示会等!$E$30,別紙２_展示会等!$E$30&lt;=$V$24),AND($V$23&lt;=別紙２_展示会等!$G$30,別紙２_展示会等!$G$30&lt;=$V$24)),"▲","")</f>
        <v/>
      </c>
      <c r="M29" s="73" t="str">
        <f>IF(OR(AND($V$25&lt;=別紙２_展示会等!$E$30,別紙２_展示会等!$E$30&lt;=$V$26),AND($V$25&lt;=別紙２_展示会等!$G$30,別紙２_展示会等!$G$30&lt;=$V$26)),"▲","")</f>
        <v/>
      </c>
      <c r="N29" s="73" t="str">
        <f>IF(OR(AND($V$27&lt;=別紙２_展示会等!$E$30,別紙２_展示会等!$E$30&lt;=$V$28),AND($V$27&lt;=別紙２_展示会等!$G$30,別紙２_展示会等!$G$30&lt;=$V$28)),"▲","")</f>
        <v/>
      </c>
      <c r="O29" s="73" t="str">
        <f>IF(OR(AND($V$29&lt;=別紙２_展示会等!$E$30,別紙２_展示会等!$E$30&lt;=$V$30),AND($V$29&lt;=別紙２_展示会等!$G$30,別紙２_展示会等!$G$30&lt;=$V$30)),"▲","")</f>
        <v/>
      </c>
      <c r="P29" s="73" t="str">
        <f>IF(OR(AND($V$31&lt;=別紙２_展示会等!$E$30,別紙２_展示会等!$E$30&lt;=$V$32),AND($V$31&lt;=別紙２_展示会等!$G$30,別紙２_展示会等!$G$30&lt;=$V$32)),"▲","")</f>
        <v/>
      </c>
      <c r="Q29" s="73" t="str">
        <f>IF(OR(AND($V$33&lt;=別紙２_展示会等!$E$30,別紙２_展示会等!$E$30&lt;=$V$34),AND($V$33&lt;=別紙２_展示会等!$G$30,別紙２_展示会等!$G$30&lt;=$V$34)),"▲","")</f>
        <v/>
      </c>
      <c r="R29" s="73" t="str">
        <f>IF(OR(AND($V$35&lt;=別紙２_展示会等!$E$30,別紙２_展示会等!$E$30&lt;=$V$36),AND($V$35&lt;=別紙２_展示会等!$G$30,別紙２_展示会等!$G$30&lt;=$V$36)),"▲","")</f>
        <v/>
      </c>
      <c r="S29" s="73" t="str">
        <f>IF(OR(AND($V$37&lt;=別紙２_展示会等!$E$30,別紙２_展示会等!$E$30&lt;=$V$38),AND($V$37&lt;=別紙２_展示会等!$G$30,別紙２_展示会等!$G$30&lt;=$V$38)),"▲","")</f>
        <v/>
      </c>
      <c r="T29" s="73" t="str">
        <f>IF(OR(AND($V$39&lt;=別紙２_展示会等!$E$30,別紙２_展示会等!$E$30&lt;=$V$40),AND($V$39&lt;=別紙２_展示会等!$G$30,別紙２_展示会等!$G$30&lt;=$V$40)),"▲","")</f>
        <v/>
      </c>
      <c r="V29" s="131">
        <v>46204</v>
      </c>
      <c r="W29" s="128"/>
      <c r="X29" s="7"/>
      <c r="Y29" s="7"/>
      <c r="Z29" s="39"/>
      <c r="AA29" s="40"/>
      <c r="AB29" s="40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</row>
    <row r="30" spans="1:41" ht="6" customHeight="1">
      <c r="A30" s="376"/>
      <c r="B30" s="377"/>
      <c r="C30" s="380"/>
      <c r="D30" s="365"/>
      <c r="E30" s="71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V30" s="131">
        <v>46234</v>
      </c>
      <c r="W30" s="128"/>
      <c r="X30" s="7"/>
      <c r="Y30" s="7"/>
      <c r="Z30" s="39"/>
      <c r="AA30" s="40"/>
      <c r="AB30" s="40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</row>
    <row r="31" spans="1:41" ht="6" customHeight="1">
      <c r="A31" s="376"/>
      <c r="B31" s="377"/>
      <c r="C31" s="380">
        <v>7</v>
      </c>
      <c r="D31" s="365" t="str">
        <f>IF(別紙２_展示会等!E34="","",別紙２_展示会等!E34)</f>
        <v/>
      </c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V31" s="131">
        <v>46235</v>
      </c>
      <c r="W31" s="128"/>
      <c r="X31" s="7"/>
      <c r="Y31" s="7"/>
      <c r="Z31" s="39"/>
      <c r="AA31" s="40"/>
      <c r="AB31" s="40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</row>
    <row r="32" spans="1:41" ht="6" customHeight="1">
      <c r="A32" s="376"/>
      <c r="B32" s="377"/>
      <c r="C32" s="380"/>
      <c r="D32" s="365"/>
      <c r="E32" s="71"/>
      <c r="F32" s="73" t="str">
        <f>IF(OR(AND($V$11&lt;=別紙２_展示会等!$E$35,別紙２_展示会等!$E$35&lt;=$V$12),AND($V$11&lt;=別紙２_展示会等!$G$35,別紙２_展示会等!$G$35&lt;=$V$12)),"▲","")</f>
        <v/>
      </c>
      <c r="G32" s="73" t="str">
        <f>IF(OR(AND($V$13&lt;=別紙２_展示会等!$E$35,別紙２_展示会等!$E$35&lt;=$V$14),AND($V$13&lt;=別紙２_展示会等!$G$35,別紙２_展示会等!$G$35&lt;=$V$14)),"▲","")</f>
        <v/>
      </c>
      <c r="H32" s="73" t="str">
        <f>IF(OR(AND($V$15&lt;=別紙２_展示会等!$E$35,別紙２_展示会等!$E$35&lt;=$V$16),AND($V$15&lt;=別紙２_展示会等!$G$35,別紙２_展示会等!$G$35&lt;=$V$16)),"▲","")</f>
        <v/>
      </c>
      <c r="I32" s="73" t="str">
        <f>IF(OR(AND($V$17&lt;=別紙２_展示会等!$E$35,別紙２_展示会等!$E$35&lt;=$V$18),AND($V$17&lt;=別紙２_展示会等!$G$35,別紙２_展示会等!$G$35&lt;=$V$18)),"▲","")</f>
        <v/>
      </c>
      <c r="J32" s="73" t="str">
        <f>IF(OR(AND($V$19&lt;=別紙２_展示会等!$E$35,別紙２_展示会等!$E$35&lt;=$V$20),AND($V$19&lt;=別紙２_展示会等!$G$35,別紙２_展示会等!$G$35&lt;=$V$20)),"▲","")</f>
        <v/>
      </c>
      <c r="K32" s="73" t="str">
        <f>IF(OR(AND($V$21&lt;=別紙２_展示会等!$E$35,別紙２_展示会等!$E$35&lt;=$V$22),AND($V$21&lt;=別紙２_展示会等!$G$35,別紙２_展示会等!$G$35&lt;=$V$22)),"▲","")</f>
        <v/>
      </c>
      <c r="L32" s="73" t="str">
        <f>IF(OR(AND($V$23&lt;=別紙２_展示会等!$E$35,別紙２_展示会等!$E$35&lt;=$V$24),AND($V$23&lt;=別紙２_展示会等!$G$35,別紙２_展示会等!$G$35&lt;=$V$24)),"▲","")</f>
        <v/>
      </c>
      <c r="M32" s="73" t="str">
        <f>IF(OR(AND($V$25&lt;=別紙２_展示会等!$E$35,別紙２_展示会等!$E$35&lt;=$V$26),AND($V$25&lt;=別紙２_展示会等!$G$35,別紙２_展示会等!$G$35&lt;=$V$26)),"▲","")</f>
        <v/>
      </c>
      <c r="N32" s="73" t="str">
        <f>IF(OR(AND($V$27&lt;=別紙２_展示会等!$E$35,別紙２_展示会等!$E$35&lt;=$V$28),AND($V$27&lt;=別紙２_展示会等!$G$35,別紙２_展示会等!$G$35&lt;=$V$28)),"▲","")</f>
        <v/>
      </c>
      <c r="O32" s="73" t="str">
        <f>IF(OR(AND($V$29&lt;=別紙２_展示会等!$E$35,別紙２_展示会等!$E$35&lt;=$V$30),AND($V$29&lt;=別紙２_展示会等!$G$35,別紙２_展示会等!$G$35&lt;=$V$30)),"▲","")</f>
        <v/>
      </c>
      <c r="P32" s="73" t="str">
        <f>IF(OR(AND($V$31&lt;=別紙２_展示会等!$E$35,別紙２_展示会等!$E$35&lt;=$V$32),AND($V$31&lt;=別紙２_展示会等!$G$35,別紙２_展示会等!$G$35&lt;=$V$32)),"▲","")</f>
        <v/>
      </c>
      <c r="Q32" s="73" t="str">
        <f>IF(OR(AND($V$33&lt;=別紙２_展示会等!$E$35,別紙２_展示会等!$E$35&lt;=$V$34),AND($V$33&lt;=別紙２_展示会等!$G$35,別紙２_展示会等!$G$35&lt;=$V$34)),"▲","")</f>
        <v/>
      </c>
      <c r="R32" s="73" t="str">
        <f>IF(OR(AND($V$35&lt;=別紙２_展示会等!$E$35,別紙２_展示会等!$E$35&lt;=$V$36),AND($V$35&lt;=別紙２_展示会等!$G$35,別紙２_展示会等!$G$35&lt;=$V$36)),"▲","")</f>
        <v/>
      </c>
      <c r="S32" s="73" t="str">
        <f>IF(OR(AND($V$37&lt;=別紙２_展示会等!$E$35,別紙２_展示会等!$E$35&lt;=$V$38),AND($V$37&lt;=別紙２_展示会等!$G$35,別紙２_展示会等!$G$35&lt;=$V$38)),"▲","")</f>
        <v/>
      </c>
      <c r="T32" s="73" t="str">
        <f>IF(OR(AND($V$39&lt;=別紙２_展示会等!$E$35,別紙２_展示会等!$E$35&lt;=$V$40),AND($V$39&lt;=別紙２_展示会等!$G$35,別紙２_展示会等!$G$35&lt;=$V$40)),"▲","")</f>
        <v/>
      </c>
      <c r="U32" s="23"/>
      <c r="V32" s="131">
        <v>46265</v>
      </c>
      <c r="W32" s="128"/>
      <c r="X32" s="7"/>
      <c r="Y32" s="7"/>
      <c r="Z32" s="39"/>
      <c r="AA32" s="40"/>
      <c r="AB32" s="40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</row>
    <row r="33" spans="1:41" ht="6" customHeight="1">
      <c r="A33" s="376"/>
      <c r="B33" s="377"/>
      <c r="C33" s="380"/>
      <c r="D33" s="365"/>
      <c r="E33" s="71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V33" s="131">
        <v>46266</v>
      </c>
      <c r="W33" s="128"/>
      <c r="X33" s="7"/>
      <c r="Y33" s="7"/>
      <c r="Z33" s="39"/>
      <c r="AA33" s="40"/>
      <c r="AB33" s="40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</row>
    <row r="34" spans="1:41" ht="6" customHeight="1">
      <c r="A34" s="376"/>
      <c r="B34" s="377"/>
      <c r="C34" s="380">
        <v>8</v>
      </c>
      <c r="D34" s="365" t="str">
        <f>IF(別紙２_展示会等!E39="","",別紙２_展示会等!E39)</f>
        <v/>
      </c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V34" s="131">
        <v>46295</v>
      </c>
      <c r="W34" s="128"/>
      <c r="X34" s="7"/>
      <c r="Y34" s="7"/>
      <c r="Z34" s="39"/>
      <c r="AA34" s="40"/>
      <c r="AB34" s="40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</row>
    <row r="35" spans="1:41" ht="6" customHeight="1">
      <c r="A35" s="376"/>
      <c r="B35" s="377"/>
      <c r="C35" s="380"/>
      <c r="D35" s="365"/>
      <c r="E35" s="71"/>
      <c r="F35" s="73" t="str">
        <f>IF(OR(AND($V$11&lt;=別紙２_展示会等!$E$40,別紙２_展示会等!$E$40&lt;=$V$12),AND($V$11&lt;=別紙２_展示会等!$G$40,別紙２_展示会等!$G$40&lt;=$V$12)),"▲","")</f>
        <v/>
      </c>
      <c r="G35" s="73" t="str">
        <f>IF(OR(AND($V$13&lt;=別紙２_展示会等!$E$40,別紙２_展示会等!$E$40&lt;=$V$14),AND($V$13&lt;=別紙２_展示会等!$G$40,別紙２_展示会等!$G$40&lt;=$V$14)),"▲","")</f>
        <v/>
      </c>
      <c r="H35" s="73" t="str">
        <f>IF(OR(AND($V$15&lt;=別紙２_展示会等!$E$40,別紙２_展示会等!$E$40&lt;=$V$16),AND($V$15&lt;=別紙２_展示会等!$G$40,別紙２_展示会等!$G$40&lt;=$V$16)),"▲","")</f>
        <v/>
      </c>
      <c r="I35" s="73" t="str">
        <f>IF(OR(AND($V$17&lt;=別紙２_展示会等!$E$40,別紙２_展示会等!$E$40&lt;=$V$18),AND($V$17&lt;=別紙２_展示会等!$G$40,別紙２_展示会等!$G$40&lt;=$V$18)),"▲","")</f>
        <v/>
      </c>
      <c r="J35" s="73" t="str">
        <f>IF(OR(AND($V$19&lt;=別紙２_展示会等!$E$40,別紙２_展示会等!$E$40&lt;=$V$20),AND($V$19&lt;=別紙２_展示会等!$G$40,別紙２_展示会等!$G$40&lt;=$V$20)),"▲","")</f>
        <v/>
      </c>
      <c r="K35" s="73" t="str">
        <f>IF(OR(AND($V$21&lt;=別紙２_展示会等!$E$40,別紙２_展示会等!$E$40&lt;=$V$22),AND($V$21&lt;=別紙２_展示会等!$G$40,別紙２_展示会等!$G$40&lt;=$V$22)),"▲","")</f>
        <v/>
      </c>
      <c r="L35" s="73" t="str">
        <f>IF(OR(AND($V$23&lt;=別紙２_展示会等!$E$40,別紙２_展示会等!$E$40&lt;=$V$24),AND($V$23&lt;=別紙２_展示会等!$G$40,別紙２_展示会等!$G$40&lt;=$V$24)),"▲","")</f>
        <v/>
      </c>
      <c r="M35" s="73" t="str">
        <f>IF(OR(AND($V$25&lt;=別紙２_展示会等!$E$40,別紙２_展示会等!$E$40&lt;=$V$26),AND($V$25&lt;=別紙２_展示会等!$G$40,別紙２_展示会等!$G$40&lt;=$V$26)),"▲","")</f>
        <v/>
      </c>
      <c r="N35" s="73" t="str">
        <f>IF(OR(AND($V$27&lt;=別紙２_展示会等!$E$40,別紙２_展示会等!$E$40&lt;=$V$28),AND($V$27&lt;=別紙２_展示会等!$G$40,別紙２_展示会等!$G$40&lt;=$V$28)),"▲","")</f>
        <v/>
      </c>
      <c r="O35" s="73" t="str">
        <f>IF(OR(AND($V$29&lt;=別紙２_展示会等!$E$40,別紙２_展示会等!$E$40&lt;=$V$30),AND($V$29&lt;=別紙２_展示会等!$G$40,別紙２_展示会等!$G$40&lt;=$V$30)),"▲","")</f>
        <v/>
      </c>
      <c r="P35" s="73" t="str">
        <f>IF(OR(AND($V$31&lt;=別紙２_展示会等!$E$40,別紙２_展示会等!$E$40&lt;=$V$32),AND($V$31&lt;=別紙２_展示会等!$G$40,別紙２_展示会等!$G$40&lt;=$V$32)),"▲","")</f>
        <v/>
      </c>
      <c r="Q35" s="73" t="str">
        <f>IF(OR(AND($V$33&lt;=別紙２_展示会等!$E$40,別紙２_展示会等!$E$40&lt;=$V$34),AND($V$33&lt;=別紙２_展示会等!$G$40,別紙２_展示会等!$G$40&lt;=$V$34)),"▲","")</f>
        <v/>
      </c>
      <c r="R35" s="73" t="str">
        <f>IF(OR(AND($V$35&lt;=別紙２_展示会等!$E$40,別紙２_展示会等!$E$40&lt;=$V$36),AND($V$35&lt;=別紙２_展示会等!$G$40,別紙２_展示会等!$G$40&lt;=$V$36)),"▲","")</f>
        <v/>
      </c>
      <c r="S35" s="73" t="str">
        <f>IF(OR(AND($V$37&lt;=別紙２_展示会等!$E$40,別紙２_展示会等!$E$40&lt;=$V$38),AND($V$37&lt;=別紙２_展示会等!$G$40,別紙２_展示会等!$G$40&lt;=$V$38)),"▲","")</f>
        <v/>
      </c>
      <c r="T35" s="73" t="str">
        <f>IF(OR(AND($V$39&lt;=別紙２_展示会等!$E$40,別紙２_展示会等!$E$40&lt;=$V$40),AND($V$39&lt;=別紙２_展示会等!$G$40,別紙２_展示会等!$G$40&lt;=$V$40)),"▲","")</f>
        <v/>
      </c>
      <c r="V35" s="131">
        <v>46296</v>
      </c>
      <c r="W35" s="128"/>
      <c r="X35" s="7"/>
      <c r="Y35" s="7"/>
      <c r="Z35" s="39"/>
      <c r="AA35" s="40"/>
      <c r="AB35" s="40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</row>
    <row r="36" spans="1:41" ht="6" customHeight="1">
      <c r="A36" s="376"/>
      <c r="B36" s="377"/>
      <c r="C36" s="380"/>
      <c r="D36" s="365"/>
      <c r="E36" s="71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V36" s="131">
        <v>46326</v>
      </c>
      <c r="W36" s="128"/>
      <c r="X36" s="7"/>
      <c r="Y36" s="7"/>
      <c r="Z36" s="39"/>
      <c r="AA36" s="40"/>
      <c r="AB36" s="40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</row>
    <row r="37" spans="1:41" ht="6" customHeight="1">
      <c r="A37" s="376"/>
      <c r="B37" s="377"/>
      <c r="C37" s="380">
        <v>9</v>
      </c>
      <c r="D37" s="365" t="str">
        <f>IF(別紙２_展示会等!E44="","",別紙２_展示会等!E44)</f>
        <v/>
      </c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V37" s="131">
        <v>46327</v>
      </c>
      <c r="W37" s="128"/>
      <c r="X37" s="7"/>
      <c r="Y37" s="7"/>
      <c r="Z37" s="39"/>
      <c r="AA37" s="40"/>
      <c r="AB37" s="40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</row>
    <row r="38" spans="1:41" ht="6" customHeight="1">
      <c r="A38" s="376"/>
      <c r="B38" s="377"/>
      <c r="C38" s="380"/>
      <c r="D38" s="365"/>
      <c r="E38" s="71"/>
      <c r="F38" s="73" t="str">
        <f>IF(OR(AND($V$11&lt;=別紙２_展示会等!$E$45,別紙２_展示会等!$E$45&lt;=$V$12),AND($V$11&lt;=別紙２_展示会等!$G$45,別紙２_展示会等!$G$45&lt;=$V$12)),"▲","")</f>
        <v/>
      </c>
      <c r="G38" s="73" t="str">
        <f>IF(OR(AND($V$13&lt;=別紙２_展示会等!$E$45,別紙２_展示会等!$E$45&lt;=$V$14),AND($V$13&lt;=別紙２_展示会等!$G$45,別紙２_展示会等!$G$45&lt;=$V$14)),"▲","")</f>
        <v/>
      </c>
      <c r="H38" s="73" t="str">
        <f>IF(OR(AND($V$15&lt;=別紙２_展示会等!$E$45,別紙２_展示会等!$E$45&lt;=$V$16),AND($V$15&lt;=別紙２_展示会等!$G$45,別紙２_展示会等!$G$45&lt;=$V$16)),"▲","")</f>
        <v/>
      </c>
      <c r="I38" s="73" t="str">
        <f>IF(OR(AND($V$17&lt;=別紙２_展示会等!$E$45,別紙２_展示会等!$E$45&lt;=$V$18),AND($V$17&lt;=別紙２_展示会等!$G$45,別紙２_展示会等!$G$45&lt;=$V$18)),"▲","")</f>
        <v/>
      </c>
      <c r="J38" s="73" t="str">
        <f>IF(OR(AND($V$19&lt;=別紙２_展示会等!$E$45,別紙２_展示会等!$E$45&lt;=$V$20),AND($V$19&lt;=別紙２_展示会等!$G$45,別紙２_展示会等!$G$45&lt;=$V$20)),"▲","")</f>
        <v/>
      </c>
      <c r="K38" s="73" t="str">
        <f>IF(OR(AND($V$21&lt;=別紙２_展示会等!$E$45,別紙２_展示会等!$E$45&lt;=$V$22),AND($V$21&lt;=別紙２_展示会等!$G$45,別紙２_展示会等!$G$45&lt;=$V$22)),"▲","")</f>
        <v/>
      </c>
      <c r="L38" s="73" t="str">
        <f>IF(OR(AND($V$23&lt;=別紙２_展示会等!$E$45,別紙２_展示会等!$E$45&lt;=$V$24),AND($V$23&lt;=別紙２_展示会等!$G$45,別紙２_展示会等!$G$45&lt;=$V$24)),"▲","")</f>
        <v/>
      </c>
      <c r="M38" s="73" t="str">
        <f>IF(OR(AND($V$25&lt;=別紙２_展示会等!$E$45,別紙２_展示会等!$E$45&lt;=$V$26),AND($V$25&lt;=別紙２_展示会等!$G$45,別紙２_展示会等!$G$45&lt;=$V$26)),"▲","")</f>
        <v/>
      </c>
      <c r="N38" s="73" t="str">
        <f>IF(OR(AND($V$27&lt;=別紙２_展示会等!$E$45,別紙２_展示会等!$E$45&lt;=$V$28),AND($V$27&lt;=別紙２_展示会等!$G$45,別紙２_展示会等!$G$45&lt;=$V$28)),"▲","")</f>
        <v/>
      </c>
      <c r="O38" s="73" t="str">
        <f>IF(OR(AND($V$29&lt;=別紙２_展示会等!$E$45,別紙２_展示会等!$E$45&lt;=$V$30),AND($V$29&lt;=別紙２_展示会等!$G$45,別紙２_展示会等!$G$45&lt;=$V$30)),"▲","")</f>
        <v/>
      </c>
      <c r="P38" s="73" t="str">
        <f>IF(OR(AND($V$31&lt;=別紙２_展示会等!$E$45,別紙２_展示会等!$E$45&lt;=$V$32),AND($V$31&lt;=別紙２_展示会等!$G$45,別紙２_展示会等!$G$45&lt;=$V$32)),"▲","")</f>
        <v/>
      </c>
      <c r="Q38" s="73" t="str">
        <f>IF(OR(AND($V$33&lt;=別紙２_展示会等!$E$45,別紙２_展示会等!$E$45&lt;=$V$34),AND($V$33&lt;=別紙２_展示会等!$G$45,別紙２_展示会等!$G$45&lt;=$V$34)),"▲","")</f>
        <v/>
      </c>
      <c r="R38" s="73" t="str">
        <f>IF(OR(AND($V$35&lt;=別紙２_展示会等!$E$45,別紙２_展示会等!$E$45&lt;=$V$36),AND($V$35&lt;=別紙２_展示会等!$G$45,別紙２_展示会等!$G$45&lt;=$V$36)),"▲","")</f>
        <v/>
      </c>
      <c r="S38" s="73" t="str">
        <f>IF(OR(AND($V$37&lt;=別紙２_展示会等!$E$45,別紙２_展示会等!$E$45&lt;=$V$38),AND($V$37&lt;=別紙２_展示会等!$G$45,別紙２_展示会等!$G$45&lt;=$V$38)),"▲","")</f>
        <v/>
      </c>
      <c r="T38" s="73" t="str">
        <f>IF(OR(AND($V$39&lt;=別紙２_展示会等!$E$45,別紙２_展示会等!$E$45&lt;=$V$40),AND($V$39&lt;=別紙２_展示会等!$G$45,別紙２_展示会等!$G$45&lt;=$V$40)),"▲","")</f>
        <v/>
      </c>
      <c r="V38" s="131">
        <v>46356</v>
      </c>
      <c r="W38" s="128"/>
      <c r="X38" s="7"/>
      <c r="Y38" s="7"/>
      <c r="Z38" s="39"/>
      <c r="AA38" s="40"/>
      <c r="AB38" s="40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</row>
    <row r="39" spans="1:41" ht="6" customHeight="1">
      <c r="A39" s="376"/>
      <c r="B39" s="377"/>
      <c r="C39" s="380"/>
      <c r="D39" s="365"/>
      <c r="E39" s="71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V39" s="131">
        <v>46357</v>
      </c>
      <c r="W39" s="128"/>
      <c r="X39" s="7"/>
      <c r="Y39" s="7"/>
      <c r="Z39" s="39"/>
      <c r="AA39" s="40"/>
      <c r="AB39" s="40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</row>
    <row r="40" spans="1:41" ht="6" customHeight="1">
      <c r="A40" s="376"/>
      <c r="B40" s="377"/>
      <c r="C40" s="380">
        <v>10</v>
      </c>
      <c r="D40" s="365" t="str">
        <f>IF(別紙２_展示会等!E49="","",別紙２_展示会等!E49)</f>
        <v/>
      </c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V40" s="131">
        <v>46387</v>
      </c>
      <c r="W40" s="128"/>
      <c r="X40" s="7"/>
      <c r="Y40" s="7"/>
      <c r="Z40" s="39"/>
      <c r="AA40" s="40"/>
      <c r="AB40" s="40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</row>
    <row r="41" spans="1:41" ht="6" customHeight="1">
      <c r="A41" s="376"/>
      <c r="B41" s="377"/>
      <c r="C41" s="380"/>
      <c r="D41" s="365"/>
      <c r="E41" s="71"/>
      <c r="F41" s="73" t="str">
        <f>IF(OR(AND($V$11&lt;=別紙２_展示会等!$E$50,別紙２_展示会等!$E$50&lt;=$V$12),AND($V$11&lt;=別紙２_展示会等!$G$50,別紙２_展示会等!$G$50&lt;=$V$12)),"▲","")</f>
        <v/>
      </c>
      <c r="G41" s="73" t="str">
        <f>IF(OR(AND($V$13&lt;=別紙２_展示会等!$E$50,別紙２_展示会等!$E$50&lt;=$V$14),AND($V$13&lt;=別紙２_展示会等!$G$50,別紙２_展示会等!$G$50&lt;=$V$14)),"▲","")</f>
        <v/>
      </c>
      <c r="H41" s="73" t="str">
        <f>IF(OR(AND($V$15&lt;=別紙２_展示会等!$E$50,別紙２_展示会等!$E$50&lt;=$V$16),AND($V$15&lt;=別紙２_展示会等!$G$50,別紙２_展示会等!$G$50&lt;=$V$16)),"▲","")</f>
        <v/>
      </c>
      <c r="I41" s="73" t="str">
        <f>IF(OR(AND($V$17&lt;=別紙２_展示会等!$E$50,別紙２_展示会等!$E$50&lt;=$V$18),AND($V$17&lt;=別紙２_展示会等!$G$50,別紙２_展示会等!$G$50&lt;=$V$18)),"▲","")</f>
        <v/>
      </c>
      <c r="J41" s="73" t="str">
        <f>IF(OR(AND($V$19&lt;=別紙２_展示会等!$E$50,別紙２_展示会等!$E$50&lt;=$V$20),AND($V$19&lt;=別紙２_展示会等!$G$50,別紙２_展示会等!$G$50&lt;=$V$20)),"▲","")</f>
        <v/>
      </c>
      <c r="K41" s="73" t="str">
        <f>IF(OR(AND($V$21&lt;=別紙２_展示会等!$E$50,別紙２_展示会等!$E$50&lt;=$V$22),AND($V$21&lt;=別紙２_展示会等!$G$50,別紙２_展示会等!$G$50&lt;=$V$22)),"▲","")</f>
        <v/>
      </c>
      <c r="L41" s="73" t="str">
        <f>IF(OR(AND($V$23&lt;=別紙２_展示会等!$E$50,別紙２_展示会等!$E$50&lt;=$V$24),AND($V$23&lt;=別紙２_展示会等!$G$50,別紙２_展示会等!$G$50&lt;=$V$24)),"▲","")</f>
        <v/>
      </c>
      <c r="M41" s="73" t="str">
        <f>IF(OR(AND($V$25&lt;=別紙２_展示会等!$E$50,別紙２_展示会等!$E$50&lt;=$V$26),AND($V$25&lt;=別紙２_展示会等!$G$50,別紙２_展示会等!$G$50&lt;=$V$26)),"▲","")</f>
        <v/>
      </c>
      <c r="N41" s="73" t="str">
        <f>IF(OR(AND($V$27&lt;=別紙２_展示会等!$E$50,別紙２_展示会等!$E$50&lt;=$V$28),AND($V$27&lt;=別紙２_展示会等!$G$50,別紙２_展示会等!$G$50&lt;=$V$28)),"▲","")</f>
        <v/>
      </c>
      <c r="O41" s="73" t="str">
        <f>IF(OR(AND($V$29&lt;=別紙２_展示会等!$E$50,別紙２_展示会等!$E$50&lt;=$V$30),AND($V$29&lt;=別紙２_展示会等!$G$50,別紙２_展示会等!$G$50&lt;=$V$30)),"▲","")</f>
        <v/>
      </c>
      <c r="P41" s="73" t="str">
        <f>IF(OR(AND($V$31&lt;=別紙２_展示会等!$E$50,別紙２_展示会等!$E$50&lt;=$V$32),AND($V$31&lt;=別紙２_展示会等!$G$50,別紙２_展示会等!$G$50&lt;=$V$32)),"▲","")</f>
        <v/>
      </c>
      <c r="Q41" s="73" t="str">
        <f>IF(OR(AND($V$33&lt;=別紙２_展示会等!$E$50,別紙２_展示会等!$E$50&lt;=$V$34),AND($V$33&lt;=別紙２_展示会等!$G$50,別紙２_展示会等!$G$50&lt;=$V$34)),"▲","")</f>
        <v/>
      </c>
      <c r="R41" s="73" t="str">
        <f>IF(OR(AND($V$35&lt;=別紙２_展示会等!$E$50,別紙２_展示会等!$E$50&lt;=$V$36),AND($V$35&lt;=別紙２_展示会等!$G$50,別紙２_展示会等!$G$50&lt;=$V$36)),"▲","")</f>
        <v/>
      </c>
      <c r="S41" s="73" t="str">
        <f>IF(OR(AND($V$37&lt;=別紙２_展示会等!$E$50,別紙２_展示会等!$E$50&lt;=$V$38),AND($V$37&lt;=別紙２_展示会等!$G$50,別紙２_展示会等!$G$50&lt;=$V$38)),"▲","")</f>
        <v/>
      </c>
      <c r="T41" s="73" t="str">
        <f>IF(OR(AND($V$39&lt;=別紙２_展示会等!$E$50,別紙２_展示会等!$E$50&lt;=$V$40),AND($V$39&lt;=別紙２_展示会等!$G$50,別紙２_展示会等!$G$50&lt;=$V$40)),"▲","")</f>
        <v/>
      </c>
      <c r="V41" s="132"/>
      <c r="W41" s="128"/>
      <c r="X41" s="7"/>
      <c r="Y41" s="7"/>
      <c r="Z41" s="39"/>
      <c r="AA41" s="40"/>
      <c r="AB41" s="40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</row>
    <row r="42" spans="1:41" ht="6" customHeight="1">
      <c r="A42" s="376"/>
      <c r="B42" s="378"/>
      <c r="C42" s="381"/>
      <c r="D42" s="366"/>
      <c r="E42" s="71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V42" s="40"/>
      <c r="W42" s="128"/>
      <c r="X42" s="7"/>
      <c r="Y42" s="7"/>
      <c r="Z42" s="39"/>
      <c r="AA42" s="40"/>
      <c r="AB42" s="40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</row>
    <row r="43" spans="1:41" ht="5.5" customHeight="1">
      <c r="A43" s="19"/>
      <c r="B43" s="394" t="s">
        <v>37</v>
      </c>
      <c r="C43" s="395"/>
      <c r="D43" s="395"/>
      <c r="E43" s="75"/>
      <c r="F43" s="76"/>
      <c r="G43" s="76"/>
      <c r="H43" s="76"/>
      <c r="I43" s="77"/>
      <c r="J43" s="77" t="s">
        <v>129</v>
      </c>
      <c r="K43" s="77"/>
      <c r="L43" s="77"/>
      <c r="M43" s="77"/>
      <c r="N43" s="77"/>
      <c r="O43" s="77"/>
      <c r="P43" s="77"/>
      <c r="Q43" s="76"/>
      <c r="R43" s="76"/>
      <c r="S43" s="76"/>
      <c r="T43" s="78"/>
      <c r="V43" s="128"/>
      <c r="W43" s="127"/>
      <c r="X43" s="127"/>
      <c r="Y43" s="127"/>
      <c r="Z43" s="39"/>
      <c r="AA43" s="40"/>
      <c r="AB43" s="40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</row>
    <row r="44" spans="1:41" ht="5.5" customHeight="1">
      <c r="A44" s="19"/>
      <c r="B44" s="396"/>
      <c r="C44" s="397"/>
      <c r="D44" s="397"/>
      <c r="E44" s="79"/>
      <c r="F44" s="80"/>
      <c r="G44" s="80"/>
      <c r="H44" s="80"/>
      <c r="I44" s="81"/>
      <c r="J44" s="81"/>
      <c r="K44" s="81"/>
      <c r="L44" s="81"/>
      <c r="M44" s="81"/>
      <c r="N44" s="81"/>
      <c r="O44" s="81"/>
      <c r="P44" s="81"/>
      <c r="Q44" s="80"/>
      <c r="R44" s="80"/>
      <c r="S44" s="80"/>
      <c r="T44" s="82"/>
      <c r="V44" s="128"/>
      <c r="W44" s="127"/>
      <c r="X44" s="127"/>
      <c r="Y44" s="127"/>
      <c r="Z44" s="39"/>
      <c r="AA44" s="40"/>
      <c r="AB44" s="40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</row>
    <row r="45" spans="1:41" ht="5.5" customHeight="1">
      <c r="A45" s="19"/>
      <c r="B45" s="396"/>
      <c r="C45" s="397"/>
      <c r="D45" s="397"/>
      <c r="E45" s="79"/>
      <c r="F45" s="80"/>
      <c r="G45" s="80"/>
      <c r="H45" s="80"/>
      <c r="I45" s="81"/>
      <c r="J45" s="81"/>
      <c r="K45" s="81"/>
      <c r="L45" s="81"/>
      <c r="M45" s="81"/>
      <c r="N45" s="81"/>
      <c r="O45" s="81"/>
      <c r="P45" s="81"/>
      <c r="Q45" s="80"/>
      <c r="R45" s="80"/>
      <c r="S45" s="80"/>
      <c r="T45" s="82"/>
      <c r="V45" s="128"/>
      <c r="W45" s="127"/>
      <c r="X45" s="127"/>
      <c r="Y45" s="127"/>
      <c r="Z45" s="39"/>
      <c r="AA45" s="40"/>
      <c r="AB45" s="40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</row>
    <row r="46" spans="1:41" ht="4" customHeight="1">
      <c r="A46" s="19"/>
      <c r="B46" s="83"/>
      <c r="C46" s="382" t="s">
        <v>73</v>
      </c>
      <c r="D46" s="383"/>
      <c r="E46" s="84"/>
      <c r="F46" s="85"/>
      <c r="G46" s="85"/>
      <c r="H46" s="85"/>
      <c r="I46" s="86"/>
      <c r="J46" s="86"/>
      <c r="K46" s="86"/>
      <c r="L46" s="86"/>
      <c r="M46" s="86"/>
      <c r="N46" s="86"/>
      <c r="O46" s="86"/>
      <c r="P46" s="86"/>
      <c r="Q46" s="85"/>
      <c r="R46" s="85"/>
      <c r="S46" s="85"/>
      <c r="T46" s="87"/>
      <c r="V46" s="128"/>
      <c r="W46" s="127"/>
      <c r="X46" s="127"/>
      <c r="Y46" s="127"/>
      <c r="Z46" s="39"/>
      <c r="AA46" s="40"/>
      <c r="AB46" s="40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</row>
    <row r="47" spans="1:41" ht="4" customHeight="1">
      <c r="A47" s="19"/>
      <c r="B47" s="83"/>
      <c r="C47" s="384"/>
      <c r="D47" s="385"/>
      <c r="E47" s="88"/>
      <c r="F47" s="89"/>
      <c r="G47" s="89"/>
      <c r="H47" s="89"/>
      <c r="I47" s="90"/>
      <c r="J47" s="90"/>
      <c r="K47" s="90"/>
      <c r="L47" s="90"/>
      <c r="M47" s="90"/>
      <c r="N47" s="90"/>
      <c r="O47" s="90"/>
      <c r="P47" s="90"/>
      <c r="Q47" s="89"/>
      <c r="R47" s="89"/>
      <c r="S47" s="89"/>
      <c r="T47" s="91"/>
      <c r="V47" s="128"/>
      <c r="W47" s="127"/>
      <c r="X47" s="127"/>
      <c r="Y47" s="127"/>
      <c r="Z47" s="39"/>
      <c r="AA47" s="40"/>
      <c r="AB47" s="40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</row>
    <row r="48" spans="1:41" ht="4" customHeight="1">
      <c r="A48" s="19"/>
      <c r="B48" s="83"/>
      <c r="C48" s="386"/>
      <c r="D48" s="387"/>
      <c r="E48" s="92"/>
      <c r="F48" s="93"/>
      <c r="G48" s="93"/>
      <c r="H48" s="93"/>
      <c r="I48" s="94"/>
      <c r="J48" s="94"/>
      <c r="K48" s="94"/>
      <c r="L48" s="94"/>
      <c r="M48" s="94"/>
      <c r="N48" s="94"/>
      <c r="O48" s="94"/>
      <c r="P48" s="94"/>
      <c r="Q48" s="93"/>
      <c r="R48" s="93"/>
      <c r="S48" s="93"/>
      <c r="T48" s="95"/>
      <c r="V48" s="62"/>
      <c r="W48" s="52"/>
      <c r="X48" s="52"/>
      <c r="Y48" s="52"/>
      <c r="Z48" s="39"/>
      <c r="AA48" s="40"/>
      <c r="AB48" s="40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</row>
    <row r="49" spans="1:41" ht="5.5" customHeight="1">
      <c r="A49" s="19"/>
      <c r="B49" s="398"/>
      <c r="C49" s="379">
        <v>1</v>
      </c>
      <c r="D49" s="370" t="str">
        <f>IF(別紙３_販売促進費!G6="","",別紙３_販売促進費!G6)</f>
        <v/>
      </c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V49" s="361"/>
      <c r="W49" s="40"/>
      <c r="X49" s="40"/>
      <c r="Y49" s="40"/>
      <c r="Z49" s="39"/>
      <c r="AA49" s="40"/>
      <c r="AB49" s="40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</row>
    <row r="50" spans="1:41" ht="5.5" customHeight="1">
      <c r="A50" s="19"/>
      <c r="B50" s="398"/>
      <c r="C50" s="380"/>
      <c r="D50" s="365"/>
      <c r="E50" s="71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V50" s="361"/>
      <c r="W50" s="40"/>
      <c r="X50" s="40"/>
      <c r="Y50" s="40"/>
      <c r="Z50" s="39"/>
      <c r="AA50" s="40"/>
      <c r="AB50" s="40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</row>
    <row r="51" spans="1:41" ht="5.5" customHeight="1">
      <c r="B51" s="398"/>
      <c r="C51" s="380"/>
      <c r="D51" s="365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V51" s="361"/>
      <c r="W51" s="40"/>
      <c r="X51" s="40"/>
      <c r="Y51" s="40"/>
      <c r="Z51" s="39"/>
      <c r="AA51" s="40"/>
      <c r="AB51" s="40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</row>
    <row r="52" spans="1:41" ht="4" customHeight="1">
      <c r="B52" s="83"/>
      <c r="C52" s="382" t="s">
        <v>115</v>
      </c>
      <c r="D52" s="383"/>
      <c r="E52" s="84"/>
      <c r="F52" s="85"/>
      <c r="G52" s="85"/>
      <c r="H52" s="85"/>
      <c r="I52" s="86"/>
      <c r="J52" s="86"/>
      <c r="K52" s="86"/>
      <c r="L52" s="86"/>
      <c r="M52" s="86"/>
      <c r="N52" s="86"/>
      <c r="O52" s="86"/>
      <c r="P52" s="86"/>
      <c r="Q52" s="85"/>
      <c r="R52" s="85"/>
      <c r="S52" s="85"/>
      <c r="T52" s="87"/>
      <c r="V52" s="62"/>
      <c r="W52" s="52"/>
      <c r="X52" s="52"/>
      <c r="Y52" s="52"/>
      <c r="Z52" s="39"/>
      <c r="AA52" s="40"/>
      <c r="AB52" s="40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</row>
    <row r="53" spans="1:41" ht="4" customHeight="1">
      <c r="B53" s="83"/>
      <c r="C53" s="384"/>
      <c r="D53" s="385"/>
      <c r="E53" s="88"/>
      <c r="F53" s="89"/>
      <c r="G53" s="89"/>
      <c r="H53" s="89"/>
      <c r="I53" s="90"/>
      <c r="J53" s="90"/>
      <c r="K53" s="90"/>
      <c r="L53" s="90"/>
      <c r="M53" s="90"/>
      <c r="N53" s="90"/>
      <c r="O53" s="90"/>
      <c r="P53" s="90"/>
      <c r="Q53" s="89"/>
      <c r="R53" s="89"/>
      <c r="S53" s="89"/>
      <c r="T53" s="91"/>
      <c r="V53" s="62"/>
      <c r="W53" s="52"/>
      <c r="X53" s="52"/>
      <c r="Y53" s="52"/>
      <c r="Z53" s="39"/>
      <c r="AA53" s="40"/>
      <c r="AB53" s="40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</row>
    <row r="54" spans="1:41" ht="4" customHeight="1">
      <c r="B54" s="83"/>
      <c r="C54" s="386"/>
      <c r="D54" s="387"/>
      <c r="E54" s="92"/>
      <c r="F54" s="93"/>
      <c r="G54" s="93"/>
      <c r="H54" s="93"/>
      <c r="I54" s="94"/>
      <c r="J54" s="94"/>
      <c r="K54" s="94"/>
      <c r="L54" s="94"/>
      <c r="M54" s="94"/>
      <c r="N54" s="94"/>
      <c r="O54" s="94"/>
      <c r="P54" s="94"/>
      <c r="Q54" s="93"/>
      <c r="R54" s="93"/>
      <c r="S54" s="93"/>
      <c r="T54" s="95"/>
      <c r="V54" s="62"/>
      <c r="W54" s="52"/>
      <c r="X54" s="52"/>
      <c r="Y54" s="52"/>
      <c r="Z54" s="39"/>
      <c r="AA54" s="40"/>
      <c r="AB54" s="40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 ht="5.5" customHeight="1">
      <c r="B55" s="388"/>
      <c r="C55" s="380">
        <v>1</v>
      </c>
      <c r="D55" s="365" t="str">
        <f>IF(別紙３_販売促進費!G11="","",別紙３_販売促進費!G11)</f>
        <v/>
      </c>
      <c r="E55" s="96"/>
      <c r="F55" s="96"/>
      <c r="G55" s="96"/>
      <c r="H55" s="96"/>
      <c r="I55" s="96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96"/>
      <c r="V55" s="40"/>
      <c r="W55" s="40"/>
      <c r="X55" s="40"/>
      <c r="Y55" s="40"/>
      <c r="Z55" s="39"/>
      <c r="AA55" s="40"/>
      <c r="AB55" s="40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</row>
    <row r="56" spans="1:41" ht="5.5" customHeight="1">
      <c r="B56" s="388"/>
      <c r="C56" s="380"/>
      <c r="D56" s="365"/>
      <c r="E56" s="71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V56" s="40"/>
      <c r="W56" s="40"/>
      <c r="X56" s="40"/>
      <c r="Y56" s="40"/>
      <c r="Z56" s="39"/>
      <c r="AA56" s="40"/>
      <c r="AB56" s="40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</row>
    <row r="57" spans="1:41" ht="5.5" customHeight="1">
      <c r="B57" s="388"/>
      <c r="C57" s="380"/>
      <c r="D57" s="365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V57" s="40"/>
      <c r="W57" s="40"/>
      <c r="X57" s="40"/>
      <c r="Y57" s="40"/>
      <c r="Z57" s="39"/>
      <c r="AA57" s="40"/>
      <c r="AB57" s="40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</row>
    <row r="58" spans="1:41" ht="5.5" customHeight="1">
      <c r="B58" s="388"/>
      <c r="C58" s="389">
        <v>2</v>
      </c>
      <c r="D58" s="365" t="str">
        <f>IF(別紙３_販売促進費!G13="","",別紙３_販売促進費!G13)</f>
        <v/>
      </c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V58" s="40"/>
      <c r="W58" s="40"/>
      <c r="X58" s="40"/>
      <c r="Y58" s="40"/>
      <c r="Z58" s="39"/>
      <c r="AA58" s="40"/>
      <c r="AB58" s="40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</row>
    <row r="59" spans="1:41" ht="5.5" customHeight="1">
      <c r="B59" s="388"/>
      <c r="C59" s="389"/>
      <c r="D59" s="365"/>
      <c r="E59" s="71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V59" s="40"/>
      <c r="W59" s="40"/>
      <c r="X59" s="40"/>
      <c r="Y59" s="40"/>
      <c r="Z59" s="39"/>
      <c r="AA59" s="40"/>
      <c r="AB59" s="40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</row>
    <row r="60" spans="1:41" ht="5.5" customHeight="1">
      <c r="B60" s="388"/>
      <c r="C60" s="389"/>
      <c r="D60" s="365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V60" s="40"/>
      <c r="W60" s="40"/>
      <c r="X60" s="40"/>
      <c r="Y60" s="40"/>
      <c r="Z60" s="39"/>
      <c r="AA60" s="40"/>
      <c r="AB60" s="40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</row>
    <row r="61" spans="1:41" ht="5.5" customHeight="1">
      <c r="B61" s="388"/>
      <c r="C61" s="389">
        <v>3</v>
      </c>
      <c r="D61" s="365" t="str">
        <f>IF(別紙３_販売促進費!G15="","",別紙３_販売促進費!G15)</f>
        <v/>
      </c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V61" s="40"/>
      <c r="W61" s="40"/>
      <c r="X61" s="40"/>
      <c r="Y61" s="40"/>
      <c r="Z61" s="39"/>
      <c r="AA61" s="40"/>
      <c r="AB61" s="40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</row>
    <row r="62" spans="1:41" ht="5.5" customHeight="1">
      <c r="B62" s="388"/>
      <c r="C62" s="389"/>
      <c r="D62" s="365"/>
      <c r="E62" s="71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V62" s="40"/>
      <c r="W62" s="40"/>
      <c r="X62" s="40"/>
      <c r="Y62" s="40"/>
      <c r="Z62" s="39"/>
      <c r="AA62" s="40"/>
      <c r="AB62" s="40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</row>
    <row r="63" spans="1:41" ht="5.5" customHeight="1">
      <c r="B63" s="388"/>
      <c r="C63" s="390"/>
      <c r="D63" s="366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V63" s="40"/>
      <c r="W63" s="40"/>
      <c r="X63" s="40"/>
      <c r="Y63" s="40"/>
      <c r="Z63" s="39"/>
      <c r="AA63" s="40"/>
      <c r="AB63" s="40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</row>
    <row r="64" spans="1:41" ht="4" customHeight="1">
      <c r="B64" s="83"/>
      <c r="C64" s="382" t="s">
        <v>61</v>
      </c>
      <c r="D64" s="383"/>
      <c r="E64" s="84"/>
      <c r="F64" s="85"/>
      <c r="G64" s="85"/>
      <c r="H64" s="85"/>
      <c r="I64" s="86"/>
      <c r="J64" s="86"/>
      <c r="K64" s="86"/>
      <c r="L64" s="86"/>
      <c r="M64" s="86"/>
      <c r="N64" s="86"/>
      <c r="O64" s="86"/>
      <c r="P64" s="86"/>
      <c r="Q64" s="85"/>
      <c r="R64" s="85"/>
      <c r="S64" s="85"/>
      <c r="T64" s="87"/>
      <c r="V64" s="62"/>
      <c r="W64" s="52"/>
      <c r="X64" s="52"/>
      <c r="Y64" s="52"/>
      <c r="Z64" s="39"/>
      <c r="AA64" s="40"/>
      <c r="AB64" s="40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</row>
    <row r="65" spans="2:41" ht="4" customHeight="1">
      <c r="B65" s="83"/>
      <c r="C65" s="384"/>
      <c r="D65" s="385"/>
      <c r="E65" s="88"/>
      <c r="F65" s="89"/>
      <c r="G65" s="89"/>
      <c r="H65" s="89"/>
      <c r="I65" s="90"/>
      <c r="J65" s="90"/>
      <c r="K65" s="90"/>
      <c r="L65" s="90"/>
      <c r="M65" s="90"/>
      <c r="N65" s="90"/>
      <c r="O65" s="90"/>
      <c r="P65" s="90"/>
      <c r="Q65" s="89"/>
      <c r="R65" s="89"/>
      <c r="S65" s="89"/>
      <c r="T65" s="91"/>
      <c r="V65" s="62"/>
      <c r="W65" s="52"/>
      <c r="X65" s="52"/>
      <c r="Y65" s="52"/>
      <c r="Z65" s="39"/>
      <c r="AA65" s="40"/>
      <c r="AB65" s="40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</row>
    <row r="66" spans="2:41" ht="4" customHeight="1">
      <c r="B66" s="83"/>
      <c r="C66" s="386"/>
      <c r="D66" s="387"/>
      <c r="E66" s="92"/>
      <c r="F66" s="93"/>
      <c r="G66" s="93"/>
      <c r="H66" s="93"/>
      <c r="I66" s="94"/>
      <c r="J66" s="94"/>
      <c r="K66" s="94"/>
      <c r="L66" s="94"/>
      <c r="M66" s="94"/>
      <c r="N66" s="94"/>
      <c r="O66" s="94"/>
      <c r="P66" s="94"/>
      <c r="Q66" s="93"/>
      <c r="R66" s="93"/>
      <c r="S66" s="93"/>
      <c r="T66" s="95"/>
      <c r="V66" s="62"/>
      <c r="W66" s="52"/>
      <c r="X66" s="52"/>
      <c r="Y66" s="52"/>
      <c r="Z66" s="39"/>
      <c r="AA66" s="40"/>
      <c r="AB66" s="40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</row>
    <row r="67" spans="2:41" ht="5.5" customHeight="1">
      <c r="B67" s="392"/>
      <c r="C67" s="380">
        <v>1</v>
      </c>
      <c r="D67" s="365" t="str">
        <f>IF(別紙３_販売促進費!F20="","",別紙３_販売促進費!F20)</f>
        <v/>
      </c>
      <c r="E67" s="96"/>
      <c r="F67" s="96"/>
      <c r="G67" s="71"/>
      <c r="H67" s="71"/>
      <c r="I67" s="71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V67" s="40"/>
      <c r="W67" s="40"/>
      <c r="X67" s="40"/>
      <c r="Y67" s="40"/>
      <c r="Z67" s="39"/>
      <c r="AA67" s="40"/>
      <c r="AB67" s="40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</row>
    <row r="68" spans="2:41" ht="5.5" customHeight="1">
      <c r="B68" s="392"/>
      <c r="C68" s="380"/>
      <c r="D68" s="365"/>
      <c r="E68" s="71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V68" s="40"/>
      <c r="W68" s="40"/>
      <c r="X68" s="40"/>
      <c r="Y68" s="40"/>
      <c r="Z68" s="39"/>
      <c r="AA68" s="40"/>
      <c r="AB68" s="40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</row>
    <row r="69" spans="2:41" ht="5.5" customHeight="1">
      <c r="B69" s="392"/>
      <c r="C69" s="380"/>
      <c r="D69" s="365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V69" s="40"/>
      <c r="W69" s="40"/>
      <c r="X69" s="40"/>
      <c r="Y69" s="40"/>
      <c r="Z69" s="39"/>
      <c r="AA69" s="40"/>
      <c r="AB69" s="40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</row>
    <row r="70" spans="2:41" ht="5.5" customHeight="1">
      <c r="B70" s="392"/>
      <c r="C70" s="389">
        <v>2</v>
      </c>
      <c r="D70" s="365" t="str">
        <f>IF(別紙３_販売促進費!F22="","",別紙３_販売促進費!F22)</f>
        <v/>
      </c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V70" s="40"/>
      <c r="W70" s="40"/>
      <c r="X70" s="40"/>
      <c r="Y70" s="40"/>
      <c r="Z70" s="39"/>
      <c r="AA70" s="40"/>
      <c r="AB70" s="40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</row>
    <row r="71" spans="2:41" ht="5.15" customHeight="1">
      <c r="B71" s="392"/>
      <c r="C71" s="389"/>
      <c r="D71" s="365"/>
      <c r="E71" s="71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V71" s="40"/>
      <c r="W71" s="40"/>
      <c r="X71" s="40"/>
      <c r="Y71" s="40"/>
      <c r="Z71" s="39"/>
      <c r="AA71" s="40"/>
      <c r="AB71" s="40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</row>
    <row r="72" spans="2:41" ht="5.5" customHeight="1">
      <c r="B72" s="392"/>
      <c r="C72" s="389"/>
      <c r="D72" s="365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V72" s="40"/>
      <c r="W72" s="40"/>
      <c r="X72" s="40"/>
      <c r="Y72" s="40"/>
      <c r="Z72" s="39"/>
      <c r="AA72" s="40"/>
      <c r="AB72" s="40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</row>
    <row r="73" spans="2:41" ht="5.5" customHeight="1">
      <c r="B73" s="392"/>
      <c r="C73" s="389">
        <v>3</v>
      </c>
      <c r="D73" s="365" t="str">
        <f>IF(別紙３_販売促進費!F24="","",別紙３_販売促進費!F24)</f>
        <v/>
      </c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V73" s="40"/>
      <c r="W73" s="40"/>
      <c r="X73" s="40"/>
      <c r="Y73" s="40"/>
      <c r="Z73" s="39"/>
      <c r="AA73" s="40"/>
      <c r="AB73" s="40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</row>
    <row r="74" spans="2:41" ht="5.5" customHeight="1">
      <c r="B74" s="392"/>
      <c r="C74" s="389"/>
      <c r="D74" s="365"/>
      <c r="E74" s="71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V74" s="40"/>
      <c r="W74" s="40"/>
      <c r="X74" s="40"/>
      <c r="Y74" s="40"/>
      <c r="Z74" s="39"/>
      <c r="AA74" s="40"/>
      <c r="AB74" s="40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</row>
    <row r="75" spans="2:41" ht="5.5" customHeight="1">
      <c r="B75" s="392"/>
      <c r="C75" s="389"/>
      <c r="D75" s="365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V75" s="40"/>
      <c r="W75" s="40"/>
      <c r="X75" s="40"/>
      <c r="Y75" s="40"/>
      <c r="Z75" s="39"/>
      <c r="AA75" s="40"/>
      <c r="AB75" s="40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</row>
    <row r="76" spans="2:41" ht="5.5" customHeight="1">
      <c r="B76" s="392"/>
      <c r="C76" s="389">
        <v>4</v>
      </c>
      <c r="D76" s="365" t="str">
        <f>IF(別紙３_販売促進費!F26="","",別紙３_販売促進費!F26)</f>
        <v/>
      </c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V76" s="40"/>
      <c r="W76" s="40"/>
      <c r="X76" s="40"/>
      <c r="Y76" s="40"/>
      <c r="Z76" s="39"/>
      <c r="AA76" s="40"/>
      <c r="AB76" s="40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2:41" ht="5.5" customHeight="1">
      <c r="B77" s="392"/>
      <c r="C77" s="389"/>
      <c r="D77" s="365"/>
      <c r="E77" s="71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V77" s="40"/>
      <c r="W77" s="40"/>
      <c r="X77" s="40"/>
      <c r="Y77" s="40"/>
      <c r="Z77" s="39"/>
      <c r="AA77" s="40"/>
      <c r="AB77" s="40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</row>
    <row r="78" spans="2:41" ht="5.5" customHeight="1">
      <c r="B78" s="392"/>
      <c r="C78" s="389"/>
      <c r="D78" s="365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V78" s="40"/>
      <c r="W78" s="40"/>
      <c r="X78" s="40"/>
      <c r="Y78" s="40"/>
      <c r="Z78" s="39"/>
      <c r="AA78" s="40"/>
      <c r="AB78" s="40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</row>
    <row r="79" spans="2:41" ht="5.5" customHeight="1">
      <c r="B79" s="392"/>
      <c r="C79" s="389">
        <v>5</v>
      </c>
      <c r="D79" s="365" t="str">
        <f>IF(別紙３_販売促進費!F28="","",別紙３_販売促進費!F28)</f>
        <v/>
      </c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V79" s="40"/>
      <c r="W79" s="40"/>
      <c r="X79" s="40"/>
      <c r="Y79" s="40"/>
      <c r="Z79" s="39"/>
      <c r="AA79" s="40"/>
      <c r="AB79" s="40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</row>
    <row r="80" spans="2:41" ht="5.5" customHeight="1">
      <c r="B80" s="392"/>
      <c r="C80" s="389"/>
      <c r="D80" s="365"/>
      <c r="E80" s="71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V80" s="40"/>
      <c r="W80" s="40"/>
      <c r="X80" s="40"/>
      <c r="Y80" s="40"/>
      <c r="Z80" s="39"/>
      <c r="AA80" s="40"/>
      <c r="AB80" s="40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</row>
    <row r="81" spans="2:41" ht="5.5" customHeight="1">
      <c r="B81" s="392"/>
      <c r="C81" s="389"/>
      <c r="D81" s="365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V81" s="40"/>
      <c r="W81" s="40"/>
      <c r="X81" s="40"/>
      <c r="Y81" s="40"/>
      <c r="Z81" s="39"/>
      <c r="AA81" s="40"/>
      <c r="AB81" s="40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</row>
    <row r="82" spans="2:41" ht="4" customHeight="1">
      <c r="B82" s="83"/>
      <c r="C82" s="382" t="s">
        <v>74</v>
      </c>
      <c r="D82" s="383"/>
      <c r="E82" s="84"/>
      <c r="F82" s="85"/>
      <c r="G82" s="85"/>
      <c r="H82" s="85"/>
      <c r="I82" s="86"/>
      <c r="J82" s="86"/>
      <c r="K82" s="86"/>
      <c r="L82" s="86"/>
      <c r="M82" s="86"/>
      <c r="N82" s="86"/>
      <c r="O82" s="86"/>
      <c r="P82" s="86"/>
      <c r="Q82" s="85"/>
      <c r="R82" s="85"/>
      <c r="S82" s="85"/>
      <c r="T82" s="87"/>
      <c r="V82" s="62"/>
      <c r="W82" s="52"/>
      <c r="X82" s="52"/>
      <c r="Y82" s="52"/>
      <c r="Z82" s="39"/>
      <c r="AA82" s="40"/>
      <c r="AB82" s="40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</row>
    <row r="83" spans="2:41" ht="4" customHeight="1">
      <c r="B83" s="83"/>
      <c r="C83" s="384"/>
      <c r="D83" s="385"/>
      <c r="E83" s="88"/>
      <c r="F83" s="89"/>
      <c r="G83" s="89"/>
      <c r="H83" s="89"/>
      <c r="I83" s="90"/>
      <c r="J83" s="90"/>
      <c r="K83" s="90"/>
      <c r="L83" s="90"/>
      <c r="M83" s="90"/>
      <c r="N83" s="90"/>
      <c r="O83" s="90"/>
      <c r="P83" s="90"/>
      <c r="Q83" s="89"/>
      <c r="R83" s="89"/>
      <c r="S83" s="89"/>
      <c r="T83" s="91"/>
      <c r="V83" s="62"/>
      <c r="W83" s="52"/>
      <c r="X83" s="52"/>
      <c r="Y83" s="52"/>
      <c r="Z83" s="39"/>
      <c r="AA83" s="40"/>
      <c r="AB83" s="40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</row>
    <row r="84" spans="2:41" ht="4" customHeight="1">
      <c r="B84" s="83"/>
      <c r="C84" s="386"/>
      <c r="D84" s="387"/>
      <c r="E84" s="92"/>
      <c r="F84" s="93"/>
      <c r="G84" s="93"/>
      <c r="H84" s="93"/>
      <c r="I84" s="94"/>
      <c r="J84" s="94"/>
      <c r="K84" s="94"/>
      <c r="L84" s="94"/>
      <c r="M84" s="94"/>
      <c r="N84" s="94"/>
      <c r="O84" s="94"/>
      <c r="P84" s="94"/>
      <c r="Q84" s="93"/>
      <c r="R84" s="93"/>
      <c r="S84" s="93"/>
      <c r="T84" s="95"/>
      <c r="V84" s="62"/>
      <c r="W84" s="52"/>
      <c r="X84" s="52"/>
      <c r="Y84" s="52"/>
      <c r="Z84" s="39"/>
      <c r="AA84" s="40"/>
      <c r="AB84" s="40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</row>
    <row r="85" spans="2:41" ht="5.5" customHeight="1">
      <c r="B85" s="391"/>
      <c r="C85" s="380">
        <v>1</v>
      </c>
      <c r="D85" s="365" t="str">
        <f>IF(別紙３_販売促進費!F33="","",別紙３_販売促進費!F33)</f>
        <v/>
      </c>
      <c r="E85" s="96"/>
      <c r="F85" s="96"/>
      <c r="G85" s="96"/>
      <c r="H85" s="96"/>
      <c r="I85" s="96"/>
      <c r="J85" s="96"/>
      <c r="K85" s="71"/>
      <c r="L85" s="71"/>
      <c r="M85" s="71"/>
      <c r="N85" s="96"/>
      <c r="O85" s="96"/>
      <c r="P85" s="96"/>
      <c r="Q85" s="96"/>
      <c r="R85" s="96"/>
      <c r="S85" s="96"/>
      <c r="T85" s="96"/>
      <c r="V85" s="40"/>
      <c r="W85" s="40"/>
      <c r="X85" s="40"/>
      <c r="Y85" s="40"/>
      <c r="Z85" s="39"/>
      <c r="AA85" s="40"/>
      <c r="AB85" s="40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</row>
    <row r="86" spans="2:41" ht="5.5" customHeight="1">
      <c r="B86" s="391"/>
      <c r="C86" s="380"/>
      <c r="D86" s="365"/>
      <c r="E86" s="71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V86" s="40"/>
      <c r="W86" s="40"/>
      <c r="X86" s="40"/>
      <c r="Y86" s="40"/>
      <c r="Z86" s="39"/>
      <c r="AA86" s="40"/>
      <c r="AB86" s="40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</row>
    <row r="87" spans="2:41" ht="5.5" customHeight="1">
      <c r="B87" s="391"/>
      <c r="C87" s="380"/>
      <c r="D87" s="365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V87" s="40"/>
      <c r="W87" s="40"/>
      <c r="X87" s="40"/>
      <c r="Y87" s="40"/>
      <c r="Z87" s="39"/>
      <c r="AA87" s="40"/>
      <c r="AB87" s="40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</row>
    <row r="88" spans="2:41" ht="5.5" customHeight="1">
      <c r="B88" s="391"/>
      <c r="C88" s="389">
        <v>2</v>
      </c>
      <c r="D88" s="365" t="str">
        <f>IF(別紙３_販売促進費!F35="","",別紙３_販売促進費!F35)</f>
        <v/>
      </c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V88" s="40"/>
      <c r="W88" s="40"/>
      <c r="X88" s="40"/>
      <c r="Y88" s="40"/>
      <c r="Z88" s="39"/>
      <c r="AA88" s="40"/>
      <c r="AB88" s="40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</row>
    <row r="89" spans="2:41" ht="5.5" customHeight="1">
      <c r="B89" s="391"/>
      <c r="C89" s="389"/>
      <c r="D89" s="365"/>
      <c r="E89" s="71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V89" s="40"/>
      <c r="W89" s="40"/>
      <c r="X89" s="40"/>
      <c r="Y89" s="40"/>
      <c r="Z89" s="39"/>
      <c r="AA89" s="40"/>
      <c r="AB89" s="40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</row>
    <row r="90" spans="2:41" ht="5.5" customHeight="1">
      <c r="B90" s="391"/>
      <c r="C90" s="389"/>
      <c r="D90" s="365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V90" s="40"/>
      <c r="W90" s="40"/>
      <c r="X90" s="40"/>
      <c r="Y90" s="40"/>
      <c r="Z90" s="39"/>
      <c r="AA90" s="40"/>
      <c r="AB90" s="40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</row>
    <row r="91" spans="2:41" ht="5.5" customHeight="1">
      <c r="B91" s="391"/>
      <c r="C91" s="389">
        <v>3</v>
      </c>
      <c r="D91" s="365" t="str">
        <f>IF(別紙３_販売促進費!F37="","",別紙３_販売促進費!F37)</f>
        <v/>
      </c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V91" s="40"/>
      <c r="W91" s="40"/>
      <c r="X91" s="40"/>
      <c r="Y91" s="40"/>
      <c r="Z91" s="39"/>
      <c r="AA91" s="40"/>
      <c r="AB91" s="40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</row>
    <row r="92" spans="2:41" ht="5.5" customHeight="1">
      <c r="B92" s="391"/>
      <c r="C92" s="389"/>
      <c r="D92" s="365"/>
      <c r="E92" s="71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V92" s="40"/>
      <c r="W92" s="40"/>
      <c r="X92" s="40"/>
      <c r="Y92" s="40"/>
      <c r="Z92" s="39"/>
      <c r="AA92" s="40"/>
      <c r="AB92" s="40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</row>
    <row r="93" spans="2:41" ht="5.5" customHeight="1">
      <c r="B93" s="391"/>
      <c r="C93" s="390"/>
      <c r="D93" s="366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V93" s="40"/>
      <c r="W93" s="40"/>
      <c r="X93" s="40"/>
      <c r="Y93" s="40"/>
      <c r="Z93" s="39"/>
      <c r="AA93" s="40"/>
      <c r="AB93" s="40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</row>
    <row r="94" spans="2:41" ht="4" customHeight="1">
      <c r="B94" s="83"/>
      <c r="C94" s="382" t="s">
        <v>116</v>
      </c>
      <c r="D94" s="383"/>
      <c r="E94" s="84"/>
      <c r="F94" s="85"/>
      <c r="G94" s="85"/>
      <c r="H94" s="85"/>
      <c r="I94" s="86"/>
      <c r="J94" s="86"/>
      <c r="K94" s="86"/>
      <c r="L94" s="86"/>
      <c r="M94" s="86"/>
      <c r="N94" s="86"/>
      <c r="O94" s="86"/>
      <c r="P94" s="86"/>
      <c r="Q94" s="85"/>
      <c r="R94" s="85"/>
      <c r="S94" s="85"/>
      <c r="T94" s="87"/>
      <c r="V94" s="62"/>
      <c r="W94" s="52"/>
      <c r="X94" s="52"/>
      <c r="Y94" s="52"/>
      <c r="Z94" s="39"/>
      <c r="AA94" s="40"/>
      <c r="AB94" s="40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</row>
    <row r="95" spans="2:41" ht="4" customHeight="1">
      <c r="B95" s="83"/>
      <c r="C95" s="384"/>
      <c r="D95" s="385"/>
      <c r="E95" s="88"/>
      <c r="F95" s="89"/>
      <c r="G95" s="89"/>
      <c r="H95" s="89"/>
      <c r="I95" s="90"/>
      <c r="J95" s="90"/>
      <c r="K95" s="90"/>
      <c r="L95" s="90"/>
      <c r="M95" s="90"/>
      <c r="N95" s="90"/>
      <c r="O95" s="90"/>
      <c r="P95" s="90"/>
      <c r="Q95" s="89"/>
      <c r="R95" s="89"/>
      <c r="S95" s="89"/>
      <c r="T95" s="91"/>
      <c r="V95" s="62"/>
      <c r="W95" s="52"/>
      <c r="X95" s="52"/>
      <c r="Y95" s="52"/>
      <c r="Z95" s="39"/>
      <c r="AA95" s="40"/>
      <c r="AB95" s="40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</row>
    <row r="96" spans="2:41" ht="4" customHeight="1">
      <c r="B96" s="83"/>
      <c r="C96" s="386"/>
      <c r="D96" s="387"/>
      <c r="E96" s="92"/>
      <c r="F96" s="93"/>
      <c r="G96" s="93"/>
      <c r="H96" s="93"/>
      <c r="I96" s="94"/>
      <c r="J96" s="94"/>
      <c r="K96" s="94"/>
      <c r="L96" s="94"/>
      <c r="M96" s="94"/>
      <c r="N96" s="94"/>
      <c r="O96" s="94"/>
      <c r="P96" s="94"/>
      <c r="Q96" s="93"/>
      <c r="R96" s="93"/>
      <c r="S96" s="93"/>
      <c r="T96" s="95"/>
      <c r="V96" s="62"/>
      <c r="W96" s="52"/>
      <c r="X96" s="52"/>
      <c r="Y96" s="52"/>
      <c r="Z96" s="39"/>
      <c r="AA96" s="40"/>
      <c r="AB96" s="40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</row>
    <row r="97" spans="2:41" ht="5.5" customHeight="1">
      <c r="B97" s="392"/>
      <c r="C97" s="380">
        <v>1</v>
      </c>
      <c r="D97" s="365" t="str">
        <f>IF(別紙３_販売促進費!F42="","",別紙３_販売促進費!F42)</f>
        <v/>
      </c>
      <c r="E97" s="96"/>
      <c r="F97" s="96"/>
      <c r="G97" s="96"/>
      <c r="H97" s="96"/>
      <c r="I97" s="71"/>
      <c r="J97" s="71"/>
      <c r="K97" s="71"/>
      <c r="L97" s="96"/>
      <c r="M97" s="96"/>
      <c r="N97" s="96"/>
      <c r="O97" s="96"/>
      <c r="P97" s="96"/>
      <c r="Q97" s="96"/>
      <c r="R97" s="96"/>
      <c r="S97" s="96"/>
      <c r="T97" s="96"/>
      <c r="V97" s="40"/>
      <c r="W97" s="40"/>
      <c r="X97" s="40"/>
      <c r="Y97" s="40"/>
      <c r="Z97" s="39"/>
      <c r="AA97" s="40"/>
      <c r="AB97" s="40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</row>
    <row r="98" spans="2:41" ht="5.5" customHeight="1">
      <c r="B98" s="392"/>
      <c r="C98" s="380"/>
      <c r="D98" s="365"/>
      <c r="E98" s="71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V98" s="40"/>
      <c r="W98" s="40"/>
      <c r="X98" s="40"/>
      <c r="Y98" s="40"/>
      <c r="Z98" s="39"/>
      <c r="AA98" s="40"/>
      <c r="AB98" s="40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</row>
    <row r="99" spans="2:41" ht="5.5" customHeight="1">
      <c r="B99" s="392"/>
      <c r="C99" s="380"/>
      <c r="D99" s="365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V99" s="40"/>
      <c r="W99" s="40"/>
      <c r="X99" s="40"/>
      <c r="Y99" s="40"/>
      <c r="Z99" s="39"/>
      <c r="AA99" s="40"/>
      <c r="AB99" s="40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</row>
    <row r="100" spans="2:41" ht="5.5" customHeight="1">
      <c r="B100" s="392"/>
      <c r="C100" s="389">
        <v>2</v>
      </c>
      <c r="D100" s="365" t="str">
        <f>IF(別紙３_販売促進費!F44="","",別紙３_販売促進費!F44)</f>
        <v/>
      </c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V100" s="40"/>
      <c r="W100" s="40"/>
      <c r="X100" s="40"/>
      <c r="Y100" s="40"/>
      <c r="Z100" s="39"/>
      <c r="AA100" s="40"/>
      <c r="AB100" s="40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</row>
    <row r="101" spans="2:41" ht="5.5" customHeight="1">
      <c r="B101" s="392"/>
      <c r="C101" s="389"/>
      <c r="D101" s="365"/>
      <c r="E101" s="71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V101" s="40"/>
      <c r="W101" s="40"/>
      <c r="X101" s="40"/>
      <c r="Y101" s="40"/>
      <c r="Z101" s="39"/>
      <c r="AA101" s="40"/>
      <c r="AB101" s="40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</row>
    <row r="102" spans="2:41" ht="5.5" customHeight="1">
      <c r="B102" s="392"/>
      <c r="C102" s="389"/>
      <c r="D102" s="365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V102" s="40"/>
      <c r="W102" s="40"/>
      <c r="X102" s="40"/>
      <c r="Y102" s="40"/>
      <c r="Z102" s="39"/>
      <c r="AA102" s="40"/>
      <c r="AB102" s="40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</row>
    <row r="103" spans="2:41" ht="5.5" customHeight="1">
      <c r="B103" s="392"/>
      <c r="C103" s="389">
        <v>3</v>
      </c>
      <c r="D103" s="365" t="str">
        <f>IF(別紙３_販売促進費!F46="","",別紙３_販売促進費!F46)</f>
        <v/>
      </c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V103" s="40"/>
      <c r="W103" s="40"/>
      <c r="X103" s="40"/>
      <c r="Y103" s="40"/>
      <c r="Z103" s="39"/>
      <c r="AA103" s="40"/>
      <c r="AB103" s="40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</row>
    <row r="104" spans="2:41" ht="5.5" customHeight="1">
      <c r="B104" s="392"/>
      <c r="C104" s="389"/>
      <c r="D104" s="365"/>
      <c r="E104" s="71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V104" s="40"/>
      <c r="W104" s="40"/>
      <c r="X104" s="40"/>
      <c r="Y104" s="40"/>
      <c r="Z104" s="39"/>
      <c r="AA104" s="40"/>
      <c r="AB104" s="40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</row>
    <row r="105" spans="2:41" ht="5.5" customHeight="1">
      <c r="B105" s="392"/>
      <c r="C105" s="389"/>
      <c r="D105" s="365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V105" s="40"/>
      <c r="W105" s="40"/>
      <c r="X105" s="40"/>
      <c r="Y105" s="40"/>
      <c r="Z105" s="39"/>
      <c r="AA105" s="40"/>
      <c r="AB105" s="40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</row>
    <row r="106" spans="2:41" ht="5.5" customHeight="1">
      <c r="B106" s="392"/>
      <c r="C106" s="389">
        <v>4</v>
      </c>
      <c r="D106" s="365" t="str">
        <f>IF(別紙３_販売促進費!F48="","",別紙３_販売促進費!F48)</f>
        <v/>
      </c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V106" s="40"/>
      <c r="W106" s="40"/>
      <c r="X106" s="40"/>
      <c r="Y106" s="40"/>
      <c r="Z106" s="39"/>
      <c r="AA106" s="40"/>
      <c r="AB106" s="40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</row>
    <row r="107" spans="2:41" ht="5.5" customHeight="1">
      <c r="B107" s="392"/>
      <c r="C107" s="389"/>
      <c r="D107" s="365"/>
      <c r="E107" s="71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V107" s="40"/>
      <c r="W107" s="40"/>
      <c r="X107" s="40"/>
      <c r="Y107" s="40"/>
      <c r="Z107" s="39"/>
      <c r="AA107" s="40"/>
      <c r="AB107" s="40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</row>
    <row r="108" spans="2:41" ht="5.5" customHeight="1">
      <c r="B108" s="392"/>
      <c r="C108" s="389"/>
      <c r="D108" s="365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V108" s="40"/>
      <c r="W108" s="40"/>
      <c r="X108" s="40"/>
      <c r="Y108" s="40"/>
      <c r="Z108" s="39"/>
      <c r="AA108" s="40"/>
      <c r="AB108" s="40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</row>
    <row r="109" spans="2:41" ht="5.5" customHeight="1">
      <c r="B109" s="392"/>
      <c r="C109" s="389">
        <v>5</v>
      </c>
      <c r="D109" s="365" t="str">
        <f>IF(別紙３_販売促進費!F50="","",別紙３_販売促進費!F50)</f>
        <v/>
      </c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V109" s="40"/>
      <c r="W109" s="40"/>
      <c r="X109" s="40"/>
      <c r="Y109" s="40"/>
      <c r="Z109" s="39"/>
      <c r="AA109" s="40"/>
      <c r="AB109" s="40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</row>
    <row r="110" spans="2:41" ht="5.5" customHeight="1">
      <c r="B110" s="392"/>
      <c r="C110" s="389"/>
      <c r="D110" s="365"/>
      <c r="E110" s="71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V110" s="40"/>
      <c r="W110" s="40"/>
      <c r="X110" s="40"/>
      <c r="Y110" s="40"/>
      <c r="Z110" s="39"/>
      <c r="AA110" s="40"/>
      <c r="AB110" s="40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</row>
    <row r="111" spans="2:41" ht="5.5" customHeight="1">
      <c r="B111" s="393"/>
      <c r="C111" s="389"/>
      <c r="D111" s="365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V111" s="40"/>
      <c r="W111" s="40"/>
      <c r="X111" s="40"/>
      <c r="Y111" s="40"/>
      <c r="Z111" s="39"/>
      <c r="AA111" s="40"/>
      <c r="AB111" s="40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</row>
    <row r="112" spans="2:41" ht="1" customHeight="1">
      <c r="V112" s="7"/>
      <c r="W112" s="7"/>
      <c r="X112" s="7"/>
      <c r="Y112" s="7"/>
      <c r="Z112" s="98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</row>
    <row r="113" spans="29:41"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</row>
    <row r="114" spans="29:41"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</row>
    <row r="115" spans="29:41"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</row>
    <row r="116" spans="29:41"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</row>
    <row r="117" spans="29:41"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</row>
    <row r="118" spans="29:41"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</row>
    <row r="119" spans="29:41"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</row>
    <row r="120" spans="29:41"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</row>
    <row r="121" spans="29:41"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</row>
    <row r="122" spans="29:41"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</row>
    <row r="123" spans="29:41"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</row>
    <row r="124" spans="29:41"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</row>
    <row r="125" spans="29:41"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</row>
    <row r="126" spans="29:41"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</row>
    <row r="127" spans="29:41"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</row>
    <row r="128" spans="29:41"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</row>
    <row r="129" spans="29:41"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</row>
    <row r="130" spans="29:41"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</row>
    <row r="131" spans="29:41"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</row>
    <row r="132" spans="29:41"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</row>
    <row r="133" spans="29:41"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</row>
    <row r="134" spans="29:41"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</row>
    <row r="135" spans="29:41"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</row>
  </sheetData>
  <sheetProtection sheet="1" objects="1" scenarios="1"/>
  <mergeCells count="88">
    <mergeCell ref="L8:T8"/>
    <mergeCell ref="R9:S9"/>
    <mergeCell ref="C82:D84"/>
    <mergeCell ref="C67:C69"/>
    <mergeCell ref="D67:D69"/>
    <mergeCell ref="C70:C72"/>
    <mergeCell ref="D70:D72"/>
    <mergeCell ref="C73:C75"/>
    <mergeCell ref="D73:D75"/>
    <mergeCell ref="C76:C78"/>
    <mergeCell ref="D76:D78"/>
    <mergeCell ref="C79:C81"/>
    <mergeCell ref="D79:D81"/>
    <mergeCell ref="D5:D9"/>
    <mergeCell ref="B3:C9"/>
    <mergeCell ref="B10:D12"/>
    <mergeCell ref="B43:D45"/>
    <mergeCell ref="C46:D48"/>
    <mergeCell ref="C52:D54"/>
    <mergeCell ref="B67:B81"/>
    <mergeCell ref="B49:B51"/>
    <mergeCell ref="C49:C51"/>
    <mergeCell ref="D49:D51"/>
    <mergeCell ref="B97:B111"/>
    <mergeCell ref="C97:C99"/>
    <mergeCell ref="D97:D99"/>
    <mergeCell ref="C100:C102"/>
    <mergeCell ref="D100:D102"/>
    <mergeCell ref="C103:C105"/>
    <mergeCell ref="D103:D105"/>
    <mergeCell ref="C106:C108"/>
    <mergeCell ref="D106:D108"/>
    <mergeCell ref="C109:C111"/>
    <mergeCell ref="D109:D111"/>
    <mergeCell ref="C94:D96"/>
    <mergeCell ref="B55:B63"/>
    <mergeCell ref="C55:C57"/>
    <mergeCell ref="D55:D57"/>
    <mergeCell ref="C58:C60"/>
    <mergeCell ref="D58:D60"/>
    <mergeCell ref="C61:C63"/>
    <mergeCell ref="D61:D63"/>
    <mergeCell ref="C64:D66"/>
    <mergeCell ref="B85:B93"/>
    <mergeCell ref="C85:C87"/>
    <mergeCell ref="D85:D87"/>
    <mergeCell ref="C88:C90"/>
    <mergeCell ref="D88:D90"/>
    <mergeCell ref="C91:C93"/>
    <mergeCell ref="D91:D93"/>
    <mergeCell ref="A40:A42"/>
    <mergeCell ref="A13:A15"/>
    <mergeCell ref="A16:A18"/>
    <mergeCell ref="A19:A21"/>
    <mergeCell ref="A22:A24"/>
    <mergeCell ref="A25:A27"/>
    <mergeCell ref="M9:Q9"/>
    <mergeCell ref="A28:A30"/>
    <mergeCell ref="A31:A33"/>
    <mergeCell ref="A34:A36"/>
    <mergeCell ref="A37:A39"/>
    <mergeCell ref="B13:B42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C40:C42"/>
    <mergeCell ref="V49:V51"/>
    <mergeCell ref="E3:H3"/>
    <mergeCell ref="I3:T3"/>
    <mergeCell ref="D34:D36"/>
    <mergeCell ref="D37:D39"/>
    <mergeCell ref="D40:D42"/>
    <mergeCell ref="D19:D21"/>
    <mergeCell ref="D22:D24"/>
    <mergeCell ref="D25:D27"/>
    <mergeCell ref="D28:D30"/>
    <mergeCell ref="D31:D33"/>
    <mergeCell ref="D3:D4"/>
    <mergeCell ref="D13:D15"/>
    <mergeCell ref="D16:D18"/>
    <mergeCell ref="F9:J9"/>
    <mergeCell ref="K9:L9"/>
  </mergeCells>
  <phoneticPr fontId="2"/>
  <conditionalFormatting sqref="E14">
    <cfRule type="expression" dxfId="308" priority="865">
      <formula>AND(#REF!&lt;&gt;"",#REF!&lt;=$V$10)</formula>
    </cfRule>
  </conditionalFormatting>
  <conditionalFormatting sqref="E17">
    <cfRule type="expression" dxfId="307" priority="1309">
      <formula>AND(#REF!&lt;&gt;"",#REF!&lt;=$V$10)</formula>
    </cfRule>
  </conditionalFormatting>
  <conditionalFormatting sqref="E20">
    <cfRule type="expression" dxfId="306" priority="753">
      <formula>AND(#REF!&lt;&gt;"",#REF!&lt;=$V$10)</formula>
    </cfRule>
  </conditionalFormatting>
  <conditionalFormatting sqref="E23">
    <cfRule type="expression" dxfId="305" priority="737">
      <formula>AND(#REF!&lt;&gt;"",#REF!&lt;=$V$10)</formula>
    </cfRule>
  </conditionalFormatting>
  <conditionalFormatting sqref="E26">
    <cfRule type="expression" dxfId="304" priority="721">
      <formula>AND(#REF!&lt;&gt;"",#REF!&lt;=$V$10)</formula>
    </cfRule>
  </conditionalFormatting>
  <conditionalFormatting sqref="E29">
    <cfRule type="expression" dxfId="303" priority="449">
      <formula>AND(#REF!&lt;&gt;"",#REF!&lt;=$V$10)</formula>
    </cfRule>
  </conditionalFormatting>
  <conditionalFormatting sqref="E32">
    <cfRule type="expression" dxfId="302" priority="433">
      <formula>AND(#REF!&lt;&gt;"",#REF!&lt;=$V$10)</formula>
    </cfRule>
  </conditionalFormatting>
  <conditionalFormatting sqref="E35">
    <cfRule type="expression" dxfId="301" priority="417">
      <formula>AND(#REF!&lt;&gt;"",#REF!&lt;=$V$10)</formula>
    </cfRule>
  </conditionalFormatting>
  <conditionalFormatting sqref="E38">
    <cfRule type="expression" dxfId="300" priority="401">
      <formula>AND(#REF!&lt;&gt;"",#REF!&lt;=$V$10)</formula>
    </cfRule>
  </conditionalFormatting>
  <conditionalFormatting sqref="E41">
    <cfRule type="expression" dxfId="299" priority="385">
      <formula>AND(#REF!&lt;&gt;"",#REF!&lt;=$V$10)</formula>
    </cfRule>
  </conditionalFormatting>
  <conditionalFormatting sqref="F6">
    <cfRule type="expression" dxfId="281" priority="1325">
      <formula>$V$11&lt;=$M$9</formula>
    </cfRule>
  </conditionalFormatting>
  <conditionalFormatting sqref="F14:T14">
    <cfRule type="expression" dxfId="263" priority="866">
      <formula>AND(#REF!&lt;=$V$12,#REF!&gt;=$V$11)</formula>
    </cfRule>
  </conditionalFormatting>
  <conditionalFormatting sqref="F17:T17">
    <cfRule type="expression" dxfId="262" priority="9">
      <formula>AND(#REF!&lt;=$V$12,#REF!&gt;=$V$11)</formula>
    </cfRule>
  </conditionalFormatting>
  <conditionalFormatting sqref="F20:T20">
    <cfRule type="expression" dxfId="261" priority="8">
      <formula>AND(#REF!&lt;=$V$12,#REF!&gt;=$V$11)</formula>
    </cfRule>
  </conditionalFormatting>
  <conditionalFormatting sqref="F23:T23">
    <cfRule type="expression" dxfId="260" priority="7">
      <formula>AND(#REF!&lt;=$V$12,#REF!&gt;=$V$11)</formula>
    </cfRule>
  </conditionalFormatting>
  <conditionalFormatting sqref="F26:T26">
    <cfRule type="expression" dxfId="259" priority="6">
      <formula>AND(#REF!&lt;=$V$12,#REF!&gt;=$V$11)</formula>
    </cfRule>
  </conditionalFormatting>
  <conditionalFormatting sqref="F29:T29">
    <cfRule type="expression" dxfId="258" priority="5">
      <formula>AND(#REF!&lt;=$V$12,#REF!&gt;=$V$11)</formula>
    </cfRule>
  </conditionalFormatting>
  <conditionalFormatting sqref="F32:T32">
    <cfRule type="expression" dxfId="257" priority="4">
      <formula>AND(#REF!&lt;=$V$12,#REF!&gt;=$V$11)</formula>
    </cfRule>
  </conditionalFormatting>
  <conditionalFormatting sqref="F35:T35">
    <cfRule type="expression" dxfId="256" priority="3">
      <formula>AND(#REF!&lt;=$V$12,#REF!&gt;=$V$11)</formula>
    </cfRule>
  </conditionalFormatting>
  <conditionalFormatting sqref="F38:T38">
    <cfRule type="expression" dxfId="255" priority="2">
      <formula>AND(#REF!&lt;=$V$12,#REF!&gt;=$V$11)</formula>
    </cfRule>
  </conditionalFormatting>
  <conditionalFormatting sqref="F41:T41">
    <cfRule type="expression" dxfId="254" priority="1">
      <formula>AND(#REF!&lt;=$V$12,#REF!&gt;=$V$11)</formula>
    </cfRule>
  </conditionalFormatting>
  <conditionalFormatting sqref="G6">
    <cfRule type="expression" dxfId="253" priority="1311">
      <formula>$V$13&lt;=$M$9</formula>
    </cfRule>
  </conditionalFormatting>
  <conditionalFormatting sqref="H6">
    <cfRule type="expression" dxfId="235" priority="1312">
      <formula>$V$15&lt;=$M$9</formula>
    </cfRule>
  </conditionalFormatting>
  <conditionalFormatting sqref="I6">
    <cfRule type="expression" dxfId="217" priority="1313">
      <formula>$V$17&lt;=$M$9</formula>
    </cfRule>
  </conditionalFormatting>
  <conditionalFormatting sqref="J6">
    <cfRule type="expression" dxfId="199" priority="1314">
      <formula>$V$19&lt;=$M$9</formula>
    </cfRule>
  </conditionalFormatting>
  <conditionalFormatting sqref="K6">
    <cfRule type="expression" dxfId="181" priority="1315">
      <formula>$V$21&lt;=$M$9</formula>
    </cfRule>
  </conditionalFormatting>
  <conditionalFormatting sqref="L6">
    <cfRule type="expression" dxfId="163" priority="1316">
      <formula>$V$23&lt;=$M$9</formula>
    </cfRule>
  </conditionalFormatting>
  <conditionalFormatting sqref="M6">
    <cfRule type="expression" dxfId="145" priority="1317">
      <formula>$V$25&lt;=$M$9</formula>
    </cfRule>
  </conditionalFormatting>
  <conditionalFormatting sqref="N6">
    <cfRule type="expression" dxfId="127" priority="1318">
      <formula>$V$27&lt;=$M$9</formula>
    </cfRule>
  </conditionalFormatting>
  <conditionalFormatting sqref="O6">
    <cfRule type="expression" dxfId="109" priority="1319">
      <formula>$V$29&lt;=$M$9</formula>
    </cfRule>
  </conditionalFormatting>
  <conditionalFormatting sqref="P6">
    <cfRule type="expression" dxfId="91" priority="1320">
      <formula>$V$31&lt;=$M$9</formula>
    </cfRule>
  </conditionalFormatting>
  <conditionalFormatting sqref="Q6">
    <cfRule type="expression" dxfId="73" priority="1321">
      <formula>$V$33&lt;=$M$9</formula>
    </cfRule>
  </conditionalFormatting>
  <conditionalFormatting sqref="R6">
    <cfRule type="expression" dxfId="55" priority="1322">
      <formula>$V$35&lt;=$M$9</formula>
    </cfRule>
  </conditionalFormatting>
  <conditionalFormatting sqref="S6">
    <cfRule type="expression" dxfId="37" priority="289">
      <formula>$V$37&lt;=$M$9</formula>
    </cfRule>
  </conditionalFormatting>
  <conditionalFormatting sqref="T6">
    <cfRule type="expression" dxfId="19" priority="290">
      <formula>$M$9&gt;=$V$39</formula>
    </cfRule>
  </conditionalFormatting>
  <dataValidations count="1">
    <dataValidation allowBlank="1" showInputMessage="1" showErrorMessage="1" prompt="入力不要（自動転記されます）" sqref="D97:D111 D13:D42 D49:D51 D55:D63 D67:D81 D85:D93" xr:uid="{00000000-0002-0000-0400-000000000000}"/>
  </dataValidations>
  <printOptions horizontalCentered="1"/>
  <pageMargins left="0.78740157480314965" right="0.59055118110236227" top="0.59055118110236227" bottom="0.59055118110236227" header="0.31496062992125984" footer="0.31496062992125984"/>
  <pageSetup paperSize="9" scale="98" firstPageNumber="54" fitToWidth="0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49" id="{C9BB1AD9-C0C5-4D7B-98FF-109D76E1E323}">
            <xm:f>AND(別紙３_販売促進費!$I$8&lt;&gt;"",別紙３_販売促進費!$I$7&lt;=$V$10)</xm:f>
            <x14:dxf>
              <fill>
                <patternFill>
                  <bgColor theme="9"/>
                </patternFill>
              </fill>
            </x14:dxf>
          </x14:cfRule>
          <xm:sqref>E50</xm:sqref>
        </x14:conditionalFormatting>
        <x14:conditionalFormatting xmlns:xm="http://schemas.microsoft.com/office/excel/2006/main">
          <x14:cfRule type="expression" priority="705" id="{209B46BB-7616-422A-BF27-1C50EFFD7770}">
            <xm:f>AND(別紙３_販売促進費!$I$12&lt;&gt;"",別紙３_販売促進費!$I$11&lt;=$V$10)</xm:f>
            <x14:dxf>
              <fill>
                <patternFill>
                  <bgColor theme="9"/>
                </patternFill>
              </fill>
            </x14:dxf>
          </x14:cfRule>
          <xm:sqref>E56</xm:sqref>
        </x14:conditionalFormatting>
        <x14:conditionalFormatting xmlns:xm="http://schemas.microsoft.com/office/excel/2006/main">
          <x14:cfRule type="expression" priority="254" id="{C6DED55B-BD1E-45AF-BCF7-4438D3AB6558}">
            <xm:f>AND(別紙３_販売促進費!$I$14&lt;&gt;"",別紙３_販売促進費!$I$13&lt;=$V$10)</xm:f>
            <x14:dxf>
              <fill>
                <patternFill>
                  <bgColor theme="9"/>
                </patternFill>
              </fill>
            </x14:dxf>
          </x14:cfRule>
          <xm:sqref>E59</xm:sqref>
        </x14:conditionalFormatting>
        <x14:conditionalFormatting xmlns:xm="http://schemas.microsoft.com/office/excel/2006/main">
          <x14:cfRule type="expression" priority="673" id="{407C1718-0AFA-4D1F-8519-E976AD085277}">
            <xm:f>AND(別紙３_販売促進費!$I$16&lt;&gt;"",別紙３_販売促進費!$I$15&lt;=$V$10)</xm:f>
            <x14:dxf>
              <fill>
                <patternFill>
                  <bgColor theme="9"/>
                </patternFill>
              </fill>
            </x14:dxf>
          </x14:cfRule>
          <xm:sqref>E62</xm:sqref>
        </x14:conditionalFormatting>
        <x14:conditionalFormatting xmlns:xm="http://schemas.microsoft.com/office/excel/2006/main">
          <x14:cfRule type="expression" priority="657" id="{44CA0DCC-BD85-40C7-ACC3-032D91DBC1B6}">
            <xm:f>AND(別紙３_販売促進費!$I$21&lt;&gt;"",別紙３_販売促進費!$I$20&lt;=$V$10)</xm:f>
            <x14:dxf>
              <fill>
                <patternFill>
                  <bgColor theme="9"/>
                </patternFill>
              </fill>
            </x14:dxf>
          </x14:cfRule>
          <xm:sqref>E68</xm:sqref>
        </x14:conditionalFormatting>
        <x14:conditionalFormatting xmlns:xm="http://schemas.microsoft.com/office/excel/2006/main">
          <x14:cfRule type="expression" priority="641" id="{AF942299-4558-4D5C-8093-90E619758BF8}">
            <xm:f>AND(別紙３_販売促進費!$I$23&lt;&gt;"",別紙３_販売促進費!$I$22&lt;=$V$10)</xm:f>
            <x14:dxf>
              <fill>
                <patternFill>
                  <bgColor theme="9"/>
                </patternFill>
              </fill>
            </x14:dxf>
          </x14:cfRule>
          <xm:sqref>E71</xm:sqref>
        </x14:conditionalFormatting>
        <x14:conditionalFormatting xmlns:xm="http://schemas.microsoft.com/office/excel/2006/main">
          <x14:cfRule type="expression" priority="625" id="{B5FDBE65-273A-48AD-B6D5-4EE00E4FB876}">
            <xm:f>AND(別紙３_販売促進費!$I$25&lt;&gt;"",別紙３_販売促進費!$I$24&lt;=$V$10)</xm:f>
            <x14:dxf>
              <fill>
                <patternFill>
                  <bgColor theme="9"/>
                </patternFill>
              </fill>
            </x14:dxf>
          </x14:cfRule>
          <xm:sqref>E74</xm:sqref>
        </x14:conditionalFormatting>
        <x14:conditionalFormatting xmlns:xm="http://schemas.microsoft.com/office/excel/2006/main">
          <x14:cfRule type="expression" priority="609" id="{06854FFE-5C1C-46F7-BA3D-534052ABBDF8}">
            <xm:f>AND(別紙３_販売促進費!$I$27&lt;&gt;"",別紙３_販売促進費!$I$26&lt;=$V$10)</xm:f>
            <x14:dxf>
              <fill>
                <patternFill>
                  <bgColor theme="9"/>
                </patternFill>
              </fill>
            </x14:dxf>
          </x14:cfRule>
          <xm:sqref>E77</xm:sqref>
        </x14:conditionalFormatting>
        <x14:conditionalFormatting xmlns:xm="http://schemas.microsoft.com/office/excel/2006/main">
          <x14:cfRule type="expression" priority="593" id="{3E5BC9D7-111A-4A74-BB29-C43E79E4E80D}">
            <xm:f>AND(別紙３_販売促進費!$I$29&lt;&gt;"",別紙３_販売促進費!$I$28&lt;=$V$10)</xm:f>
            <x14:dxf>
              <fill>
                <patternFill>
                  <bgColor theme="9"/>
                </patternFill>
              </fill>
            </x14:dxf>
          </x14:cfRule>
          <xm:sqref>E80</xm:sqref>
        </x14:conditionalFormatting>
        <x14:conditionalFormatting xmlns:xm="http://schemas.microsoft.com/office/excel/2006/main">
          <x14:cfRule type="expression" priority="529" id="{14144330-4465-4CF3-AA19-27B1FFD2433C}">
            <xm:f>AND(別紙３_販売促進費!$I$34&lt;&gt;"",別紙３_販売促進費!$I$33&lt;=$V$10)</xm:f>
            <x14:dxf>
              <fill>
                <patternFill>
                  <bgColor theme="9"/>
                </patternFill>
              </fill>
            </x14:dxf>
          </x14:cfRule>
          <xm:sqref>E86</xm:sqref>
        </x14:conditionalFormatting>
        <x14:conditionalFormatting xmlns:xm="http://schemas.microsoft.com/office/excel/2006/main">
          <x14:cfRule type="expression" priority="513" id="{797AABC3-F234-4512-BAE7-D66519A75507}">
            <xm:f>AND(別紙３_販売促進費!$I$36&lt;&gt;"",別紙３_販売促進費!$I$35&lt;=$V$10)</xm:f>
            <x14:dxf>
              <fill>
                <patternFill>
                  <bgColor theme="9"/>
                </patternFill>
              </fill>
            </x14:dxf>
          </x14:cfRule>
          <xm:sqref>E89</xm:sqref>
        </x14:conditionalFormatting>
        <x14:conditionalFormatting xmlns:xm="http://schemas.microsoft.com/office/excel/2006/main">
          <x14:cfRule type="expression" priority="497" id="{FE2D048C-79EA-416A-BBBC-DD5657A0068D}">
            <xm:f>AND(別紙３_販売促進費!$I$38&lt;&gt;"",別紙３_販売促進費!$I$37&lt;=$V$10)</xm:f>
            <x14:dxf>
              <fill>
                <patternFill>
                  <bgColor theme="9"/>
                </patternFill>
              </fill>
            </x14:dxf>
          </x14:cfRule>
          <xm:sqref>E92</xm:sqref>
        </x14:conditionalFormatting>
        <x14:conditionalFormatting xmlns:xm="http://schemas.microsoft.com/office/excel/2006/main">
          <x14:cfRule type="expression" priority="369" id="{91452B57-12E0-454F-8D50-A9487238E5D2}">
            <xm:f>AND(別紙３_販売促進費!$I$43&lt;&gt;"",別紙３_販売促進費!$I$42&lt;=$V$10)</xm:f>
            <x14:dxf>
              <fill>
                <patternFill>
                  <bgColor theme="9"/>
                </patternFill>
              </fill>
            </x14:dxf>
          </x14:cfRule>
          <xm:sqref>E98</xm:sqref>
        </x14:conditionalFormatting>
        <x14:conditionalFormatting xmlns:xm="http://schemas.microsoft.com/office/excel/2006/main">
          <x14:cfRule type="expression" priority="73" id="{CA7D9F68-ACE1-479C-A6A7-3295A3A7B73F}">
            <xm:f>AND(別紙３_販売促進費!$I$45&lt;&gt;"",別紙３_販売促進費!$I$44&lt;=$V$10)</xm:f>
            <x14:dxf>
              <fill>
                <patternFill>
                  <bgColor theme="9"/>
                </patternFill>
              </fill>
            </x14:dxf>
          </x14:cfRule>
          <xm:sqref>E101</xm:sqref>
        </x14:conditionalFormatting>
        <x14:conditionalFormatting xmlns:xm="http://schemas.microsoft.com/office/excel/2006/main">
          <x14:cfRule type="expression" priority="57" id="{46CA6C9E-BBBD-40FB-8E77-343641119238}">
            <xm:f>AND(別紙３_販売促進費!$I$47&lt;&gt;"",別紙３_販売促進費!$I$46&lt;=$V$10)</xm:f>
            <x14:dxf>
              <fill>
                <patternFill>
                  <bgColor theme="9"/>
                </patternFill>
              </fill>
            </x14:dxf>
          </x14:cfRule>
          <xm:sqref>E104</xm:sqref>
        </x14:conditionalFormatting>
        <x14:conditionalFormatting xmlns:xm="http://schemas.microsoft.com/office/excel/2006/main">
          <x14:cfRule type="expression" priority="41" id="{A6E9342C-600F-4144-9521-C6CBB02E3A20}">
            <xm:f>AND(別紙３_販売促進費!$I$49&lt;&gt;"",別紙３_販売促進費!$I$48&lt;=$V$10)</xm:f>
            <x14:dxf>
              <fill>
                <patternFill>
                  <bgColor theme="9"/>
                </patternFill>
              </fill>
            </x14:dxf>
          </x14:cfRule>
          <xm:sqref>E107</xm:sqref>
        </x14:conditionalFormatting>
        <x14:conditionalFormatting xmlns:xm="http://schemas.microsoft.com/office/excel/2006/main">
          <x14:cfRule type="expression" priority="25" id="{C31423B5-13FB-4BB1-925B-3331837DCF3B}">
            <xm:f>AND(別紙３_販売促進費!$I$51&lt;&gt;"",別紙３_販売促進費!$I$50&lt;=$V$10)</xm:f>
            <x14:dxf>
              <fill>
                <patternFill>
                  <bgColor theme="9"/>
                </patternFill>
              </fill>
            </x14:dxf>
          </x14:cfRule>
          <xm:sqref>E110</xm:sqref>
        </x14:conditionalFormatting>
        <x14:conditionalFormatting xmlns:xm="http://schemas.microsoft.com/office/excel/2006/main">
          <x14:cfRule type="expression" priority="288" id="{6984680E-A90F-4E09-8EBE-F8E8C4B3BDD5}">
            <xm:f>AND(別紙３_販売促進費!$I$7&lt;=$V$12,別紙３_販売促進費!$I$8&gt;=$V$11)</xm:f>
            <x14:dxf>
              <fill>
                <patternFill>
                  <bgColor rgb="FF00B050"/>
                </patternFill>
              </fill>
            </x14:dxf>
          </x14:cfRule>
          <xm:sqref>F50</xm:sqref>
        </x14:conditionalFormatting>
        <x14:conditionalFormatting xmlns:xm="http://schemas.microsoft.com/office/excel/2006/main">
          <x14:cfRule type="expression" priority="706" id="{32CED8C1-C136-4600-B87D-19AB4F09D3D3}">
            <xm:f>AND(別紙３_販売促進費!$I$11&lt;=$V$12,別紙３_販売促進費!$I$12&gt;=$V$11)</xm:f>
            <x14:dxf>
              <fill>
                <patternFill>
                  <bgColor theme="9"/>
                </patternFill>
              </fill>
            </x14:dxf>
          </x14:cfRule>
          <xm:sqref>F56</xm:sqref>
        </x14:conditionalFormatting>
        <x14:conditionalFormatting xmlns:xm="http://schemas.microsoft.com/office/excel/2006/main">
          <x14:cfRule type="expression" priority="255" id="{5098F52A-5469-42BB-B16D-FDFF880F04ED}">
            <xm:f>AND(別紙３_販売促進費!$I$13&lt;=$V$12,別紙３_販売促進費!$I$14&gt;=$V$11)</xm:f>
            <x14:dxf>
              <fill>
                <patternFill>
                  <bgColor theme="9"/>
                </patternFill>
              </fill>
            </x14:dxf>
          </x14:cfRule>
          <xm:sqref>F59</xm:sqref>
        </x14:conditionalFormatting>
        <x14:conditionalFormatting xmlns:xm="http://schemas.microsoft.com/office/excel/2006/main">
          <x14:cfRule type="expression" priority="239" id="{939A2AEE-4704-4832-8E04-FFEEE232BC3F}">
            <xm:f>AND(別紙３_販売促進費!$I$15&lt;=$V$12,別紙３_販売促進費!$I$16&gt;=$V$11)</xm:f>
            <x14:dxf>
              <fill>
                <patternFill>
                  <bgColor theme="9"/>
                </patternFill>
              </fill>
            </x14:dxf>
          </x14:cfRule>
          <xm:sqref>F62</xm:sqref>
        </x14:conditionalFormatting>
        <x14:conditionalFormatting xmlns:xm="http://schemas.microsoft.com/office/excel/2006/main">
          <x14:cfRule type="expression" priority="223" id="{1A88B028-C062-4A0D-8494-0AE082CF8CBA}">
            <xm:f>AND(別紙３_販売促進費!$I$20&lt;=$V$12,別紙３_販売促進費!$I$21&gt;=$V$11)</xm:f>
            <x14:dxf>
              <fill>
                <patternFill>
                  <bgColor theme="9"/>
                </patternFill>
              </fill>
            </x14:dxf>
          </x14:cfRule>
          <xm:sqref>F68</xm:sqref>
        </x14:conditionalFormatting>
        <x14:conditionalFormatting xmlns:xm="http://schemas.microsoft.com/office/excel/2006/main">
          <x14:cfRule type="expression" priority="208" id="{72FF2B67-82CF-402D-888D-B281D5F635EA}">
            <xm:f>AND(別紙３_販売促進費!$I$22&lt;=$V$12,別紙３_販売促進費!$I$23&gt;=$V$11)</xm:f>
            <x14:dxf>
              <fill>
                <patternFill>
                  <bgColor theme="9"/>
                </patternFill>
              </fill>
            </x14:dxf>
          </x14:cfRule>
          <xm:sqref>F71</xm:sqref>
        </x14:conditionalFormatting>
        <x14:conditionalFormatting xmlns:xm="http://schemas.microsoft.com/office/excel/2006/main">
          <x14:cfRule type="expression" priority="193" id="{061CB6EA-68D2-4BF9-95EC-AB7141DBC412}">
            <xm:f>AND(別紙３_販売促進費!$I$24&lt;=$V$12,別紙３_販売促進費!$I$25&gt;=$V$11)</xm:f>
            <x14:dxf>
              <fill>
                <patternFill>
                  <bgColor theme="9"/>
                </patternFill>
              </fill>
            </x14:dxf>
          </x14:cfRule>
          <xm:sqref>F74</xm:sqref>
        </x14:conditionalFormatting>
        <x14:conditionalFormatting xmlns:xm="http://schemas.microsoft.com/office/excel/2006/main">
          <x14:cfRule type="expression" priority="178" id="{7DC01E2E-2D69-474B-8FF4-11246D22F9D8}">
            <xm:f>AND(別紙３_販売促進費!$I$26&lt;=$V$12,別紙３_販売促進費!$I$27&gt;=$V$11)</xm:f>
            <x14:dxf>
              <fill>
                <patternFill>
                  <bgColor theme="9"/>
                </patternFill>
              </fill>
            </x14:dxf>
          </x14:cfRule>
          <xm:sqref>F77</xm:sqref>
        </x14:conditionalFormatting>
        <x14:conditionalFormatting xmlns:xm="http://schemas.microsoft.com/office/excel/2006/main">
          <x14:cfRule type="expression" priority="163" id="{360679D0-C4B4-4AD3-9AF4-3213BCB007E0}">
            <xm:f>AND(別紙３_販売促進費!$I$28&lt;=$V$12,別紙３_販売促進費!$I$29&gt;=$V$11)</xm:f>
            <x14:dxf>
              <fill>
                <patternFill>
                  <bgColor theme="9"/>
                </patternFill>
              </fill>
            </x14:dxf>
          </x14:cfRule>
          <xm:sqref>F80</xm:sqref>
        </x14:conditionalFormatting>
        <x14:conditionalFormatting xmlns:xm="http://schemas.microsoft.com/office/excel/2006/main">
          <x14:cfRule type="expression" priority="148" id="{44AA3EC0-6C61-405B-9181-6979580E6736}">
            <xm:f>AND(別紙３_販売促進費!$I$33&lt;=$V$12,別紙３_販売促進費!$I$34&gt;=$V$11)</xm:f>
            <x14:dxf>
              <fill>
                <patternFill>
                  <bgColor theme="9"/>
                </patternFill>
              </fill>
            </x14:dxf>
          </x14:cfRule>
          <xm:sqref>F86</xm:sqref>
        </x14:conditionalFormatting>
        <x14:conditionalFormatting xmlns:xm="http://schemas.microsoft.com/office/excel/2006/main">
          <x14:cfRule type="expression" priority="133" id="{CE40E045-3229-4370-B1E4-ACC2EA01FCA9}">
            <xm:f>AND(別紙３_販売促進費!$I$35&lt;=$V$12,別紙３_販売促進費!$I$36&gt;=$V$11)</xm:f>
            <x14:dxf>
              <fill>
                <patternFill>
                  <bgColor theme="9"/>
                </patternFill>
              </fill>
            </x14:dxf>
          </x14:cfRule>
          <xm:sqref>F89</xm:sqref>
        </x14:conditionalFormatting>
        <x14:conditionalFormatting xmlns:xm="http://schemas.microsoft.com/office/excel/2006/main">
          <x14:cfRule type="expression" priority="118" id="{08309125-C757-4B4A-AEC9-B8C8893B5876}">
            <xm:f>AND(別紙３_販売促進費!$I$37&lt;=$V$12,別紙３_販売促進費!$I$38&gt;=$V$11)</xm:f>
            <x14:dxf>
              <fill>
                <patternFill>
                  <bgColor theme="9"/>
                </patternFill>
              </fill>
            </x14:dxf>
          </x14:cfRule>
          <xm:sqref>F92</xm:sqref>
        </x14:conditionalFormatting>
        <x14:conditionalFormatting xmlns:xm="http://schemas.microsoft.com/office/excel/2006/main">
          <x14:cfRule type="expression" priority="103" id="{AE285001-7E12-446B-A17C-435F86EFFEC4}">
            <xm:f>AND(別紙３_販売促進費!$I$42&lt;=$V$12,別紙３_販売促進費!$I$43&gt;=$V$11)</xm:f>
            <x14:dxf>
              <fill>
                <patternFill>
                  <bgColor theme="9"/>
                </patternFill>
              </fill>
            </x14:dxf>
          </x14:cfRule>
          <xm:sqref>F98</xm:sqref>
        </x14:conditionalFormatting>
        <x14:conditionalFormatting xmlns:xm="http://schemas.microsoft.com/office/excel/2006/main">
          <x14:cfRule type="expression" priority="72" id="{4492D622-660A-468C-A617-95029F89760A}">
            <xm:f>AND(別紙３_販売促進費!$I$44&lt;=$V$12,別紙３_販売促進費!$I$45&gt;=$V$11)</xm:f>
            <x14:dxf>
              <fill>
                <patternFill>
                  <bgColor theme="9"/>
                </patternFill>
              </fill>
            </x14:dxf>
          </x14:cfRule>
          <xm:sqref>F101</xm:sqref>
        </x14:conditionalFormatting>
        <x14:conditionalFormatting xmlns:xm="http://schemas.microsoft.com/office/excel/2006/main">
          <x14:cfRule type="expression" priority="56" id="{72C35FD6-4172-42B2-9332-E0857E48E4DC}">
            <xm:f>AND(別紙３_販売促進費!$I$46&lt;=$V$12,別紙３_販売促進費!$I$47&gt;=$V$11)</xm:f>
            <x14:dxf>
              <fill>
                <patternFill>
                  <bgColor theme="9"/>
                </patternFill>
              </fill>
            </x14:dxf>
          </x14:cfRule>
          <xm:sqref>F104</xm:sqref>
        </x14:conditionalFormatting>
        <x14:conditionalFormatting xmlns:xm="http://schemas.microsoft.com/office/excel/2006/main">
          <x14:cfRule type="expression" priority="40" id="{594F563F-95A0-4A24-8A85-CFD527D746FF}">
            <xm:f>AND(別紙３_販売促進費!$I$48&lt;=$V$12,別紙３_販売促進費!$I$49&gt;=$V$11)</xm:f>
            <x14:dxf>
              <fill>
                <patternFill>
                  <bgColor theme="9"/>
                </patternFill>
              </fill>
            </x14:dxf>
          </x14:cfRule>
          <xm:sqref>F107</xm:sqref>
        </x14:conditionalFormatting>
        <x14:conditionalFormatting xmlns:xm="http://schemas.microsoft.com/office/excel/2006/main">
          <x14:cfRule type="expression" priority="24" id="{EBC54DC0-4106-4B0B-A597-319F5BBBE7CE}">
            <xm:f>AND(別紙３_販売促進費!$I$50&lt;=$V$12,別紙３_販売促進費!$I$51&gt;=$V$11)</xm:f>
            <x14:dxf>
              <fill>
                <patternFill>
                  <bgColor theme="9"/>
                </patternFill>
              </fill>
            </x14:dxf>
          </x14:cfRule>
          <xm:sqref>F110</xm:sqref>
        </x14:conditionalFormatting>
        <x14:conditionalFormatting xmlns:xm="http://schemas.microsoft.com/office/excel/2006/main">
          <x14:cfRule type="expression" priority="287" id="{1C1037AB-BF16-4016-92A3-DE1AC6231FCD}">
            <xm:f>AND(別紙３_販売促進費!$I$7&lt;=$V$14,別紙３_販売促進費!$I$8&gt;=$V$13)</xm:f>
            <x14:dxf>
              <fill>
                <patternFill>
                  <bgColor rgb="FF00B050"/>
                </patternFill>
              </fill>
            </x14:dxf>
          </x14:cfRule>
          <xm:sqref>G50</xm:sqref>
        </x14:conditionalFormatting>
        <x14:conditionalFormatting xmlns:xm="http://schemas.microsoft.com/office/excel/2006/main">
          <x14:cfRule type="expression" priority="270" id="{CAD48008-E399-400F-9C39-2AD1B2269552}">
            <xm:f>AND(別紙３_販売促進費!$I$11&lt;=$V$14,別紙３_販売促進費!$I$12&gt;=$V$13)</xm:f>
            <x14:dxf>
              <fill>
                <patternFill>
                  <bgColor theme="9"/>
                </patternFill>
              </fill>
            </x14:dxf>
          </x14:cfRule>
          <xm:sqref>G56</xm:sqref>
        </x14:conditionalFormatting>
        <x14:conditionalFormatting xmlns:xm="http://schemas.microsoft.com/office/excel/2006/main">
          <x14:cfRule type="expression" priority="253" id="{0BF53A6A-F800-4C4E-9D32-D5151ED5C6F6}">
            <xm:f>AND(別紙３_販売促進費!$I$13&lt;=$V$14,別紙３_販売促進費!$I$14&gt;=$V$13)</xm:f>
            <x14:dxf>
              <fill>
                <patternFill>
                  <bgColor theme="9"/>
                </patternFill>
              </fill>
            </x14:dxf>
          </x14:cfRule>
          <xm:sqref>G59</xm:sqref>
        </x14:conditionalFormatting>
        <x14:conditionalFormatting xmlns:xm="http://schemas.microsoft.com/office/excel/2006/main">
          <x14:cfRule type="expression" priority="238" id="{590977AE-08A7-448D-9B5A-1372332D9824}">
            <xm:f>AND(別紙３_販売促進費!$I$15&lt;=$V$14,別紙３_販売促進費!$I$16&gt;=$V$13)</xm:f>
            <x14:dxf>
              <fill>
                <patternFill>
                  <bgColor theme="9"/>
                </patternFill>
              </fill>
            </x14:dxf>
          </x14:cfRule>
          <xm:sqref>G62</xm:sqref>
        </x14:conditionalFormatting>
        <x14:conditionalFormatting xmlns:xm="http://schemas.microsoft.com/office/excel/2006/main">
          <x14:cfRule type="expression" priority="222" id="{AD79F7E4-636E-41DE-8FCF-A206F3AF2C10}">
            <xm:f>AND(別紙３_販売促進費!$I$20&lt;=$V$14,別紙３_販売促進費!$I$21&gt;=$V$13)</xm:f>
            <x14:dxf>
              <fill>
                <patternFill>
                  <bgColor theme="9"/>
                </patternFill>
              </fill>
            </x14:dxf>
          </x14:cfRule>
          <xm:sqref>G68</xm:sqref>
        </x14:conditionalFormatting>
        <x14:conditionalFormatting xmlns:xm="http://schemas.microsoft.com/office/excel/2006/main">
          <x14:cfRule type="expression" priority="207" id="{A0F8B5DA-43A7-48EF-8186-6F623F7B5802}">
            <xm:f>AND(別紙３_販売促進費!$I$22&lt;=$V$14,別紙３_販売促進費!$I$23&gt;=$V$13)</xm:f>
            <x14:dxf>
              <fill>
                <patternFill>
                  <bgColor theme="9"/>
                </patternFill>
              </fill>
            </x14:dxf>
          </x14:cfRule>
          <xm:sqref>G71</xm:sqref>
        </x14:conditionalFormatting>
        <x14:conditionalFormatting xmlns:xm="http://schemas.microsoft.com/office/excel/2006/main">
          <x14:cfRule type="expression" priority="192" id="{EA10CCD1-60A2-4BEF-8F49-AF1B80C1E7FB}">
            <xm:f>AND(別紙３_販売促進費!$I$24&lt;=$V$14,別紙３_販売促進費!$I$25&gt;=$V$13)</xm:f>
            <x14:dxf>
              <fill>
                <patternFill>
                  <bgColor theme="9"/>
                </patternFill>
              </fill>
            </x14:dxf>
          </x14:cfRule>
          <xm:sqref>G74</xm:sqref>
        </x14:conditionalFormatting>
        <x14:conditionalFormatting xmlns:xm="http://schemas.microsoft.com/office/excel/2006/main">
          <x14:cfRule type="expression" priority="177" id="{468DBC24-9C43-4619-92FC-23C65FCFA0A9}">
            <xm:f>AND(別紙３_販売促進費!$I$26&lt;=$V$14,別紙３_販売促進費!$I$27&gt;=$V$13)</xm:f>
            <x14:dxf>
              <fill>
                <patternFill>
                  <bgColor theme="9"/>
                </patternFill>
              </fill>
            </x14:dxf>
          </x14:cfRule>
          <xm:sqref>G77</xm:sqref>
        </x14:conditionalFormatting>
        <x14:conditionalFormatting xmlns:xm="http://schemas.microsoft.com/office/excel/2006/main">
          <x14:cfRule type="expression" priority="162" id="{B5D1D1F8-C680-47B0-88DA-F7CB5ADB0BB2}">
            <xm:f>AND(別紙３_販売促進費!$I$28&lt;=$V$14,別紙３_販売促進費!$I$29&gt;=$V$13)</xm:f>
            <x14:dxf>
              <fill>
                <patternFill>
                  <bgColor theme="9"/>
                </patternFill>
              </fill>
            </x14:dxf>
          </x14:cfRule>
          <xm:sqref>G80</xm:sqref>
        </x14:conditionalFormatting>
        <x14:conditionalFormatting xmlns:xm="http://schemas.microsoft.com/office/excel/2006/main">
          <x14:cfRule type="expression" priority="147" id="{CA7167FA-FCE3-4FF8-AEB2-B0ED007993C4}">
            <xm:f>AND(別紙３_販売促進費!$I$33&lt;=$V$14,別紙３_販売促進費!$I$34&gt;=$V$13)</xm:f>
            <x14:dxf>
              <fill>
                <patternFill>
                  <bgColor theme="9"/>
                </patternFill>
              </fill>
            </x14:dxf>
          </x14:cfRule>
          <xm:sqref>G86</xm:sqref>
        </x14:conditionalFormatting>
        <x14:conditionalFormatting xmlns:xm="http://schemas.microsoft.com/office/excel/2006/main">
          <x14:cfRule type="expression" priority="132" id="{168B8EA9-A6ED-4C6D-BD22-FCEAE4D1A5D2}">
            <xm:f>AND(別紙３_販売促進費!$I$35&lt;=$V$14,別紙３_販売促進費!$I$36&gt;=$V$13)</xm:f>
            <x14:dxf>
              <fill>
                <patternFill>
                  <bgColor theme="9"/>
                </patternFill>
              </fill>
            </x14:dxf>
          </x14:cfRule>
          <xm:sqref>G89</xm:sqref>
        </x14:conditionalFormatting>
        <x14:conditionalFormatting xmlns:xm="http://schemas.microsoft.com/office/excel/2006/main">
          <x14:cfRule type="expression" priority="117" id="{2FD63BD5-3250-4948-AAE1-F3553E92D170}">
            <xm:f>AND(別紙３_販売促進費!$I$37&lt;=$V$14,別紙３_販売促進費!$I$38&gt;=$V$13)</xm:f>
            <x14:dxf>
              <fill>
                <patternFill>
                  <bgColor theme="9"/>
                </patternFill>
              </fill>
            </x14:dxf>
          </x14:cfRule>
          <xm:sqref>G92</xm:sqref>
        </x14:conditionalFormatting>
        <x14:conditionalFormatting xmlns:xm="http://schemas.microsoft.com/office/excel/2006/main">
          <x14:cfRule type="expression" priority="102" id="{20B3DE6F-A8D2-4C4C-9DA3-DA9693603D8C}">
            <xm:f>AND(別紙３_販売促進費!$I$42&lt;=$V$14,別紙３_販売促進費!$I$43&gt;=$V$13)</xm:f>
            <x14:dxf>
              <fill>
                <patternFill>
                  <bgColor theme="9"/>
                </patternFill>
              </fill>
            </x14:dxf>
          </x14:cfRule>
          <xm:sqref>G98</xm:sqref>
        </x14:conditionalFormatting>
        <x14:conditionalFormatting xmlns:xm="http://schemas.microsoft.com/office/excel/2006/main">
          <x14:cfRule type="expression" priority="71" id="{F05B8D2F-EC69-4178-8F1E-E3289B0480D9}">
            <xm:f>AND(別紙３_販売促進費!$I$44&lt;=$V$14,別紙３_販売促進費!$I$45&gt;=$V$13)</xm:f>
            <x14:dxf>
              <fill>
                <patternFill>
                  <bgColor theme="9"/>
                </patternFill>
              </fill>
            </x14:dxf>
          </x14:cfRule>
          <xm:sqref>G101</xm:sqref>
        </x14:conditionalFormatting>
        <x14:conditionalFormatting xmlns:xm="http://schemas.microsoft.com/office/excel/2006/main">
          <x14:cfRule type="expression" priority="55" id="{613427F4-8CCF-4DCC-A556-0D95E2E9EF38}">
            <xm:f>AND(別紙３_販売促進費!$I$46&lt;=$V$14,別紙３_販売促進費!$I$47&gt;=$V$13)</xm:f>
            <x14:dxf>
              <fill>
                <patternFill>
                  <bgColor theme="9"/>
                </patternFill>
              </fill>
            </x14:dxf>
          </x14:cfRule>
          <xm:sqref>G104</xm:sqref>
        </x14:conditionalFormatting>
        <x14:conditionalFormatting xmlns:xm="http://schemas.microsoft.com/office/excel/2006/main">
          <x14:cfRule type="expression" priority="39" id="{17C24CC0-1731-4C89-93FB-0E3ACD20B3B8}">
            <xm:f>AND(別紙３_販売促進費!$I$48&lt;=$V$14,別紙３_販売促進費!$I$49&gt;=$V$13)</xm:f>
            <x14:dxf>
              <fill>
                <patternFill>
                  <bgColor theme="9"/>
                </patternFill>
              </fill>
            </x14:dxf>
          </x14:cfRule>
          <xm:sqref>G107</xm:sqref>
        </x14:conditionalFormatting>
        <x14:conditionalFormatting xmlns:xm="http://schemas.microsoft.com/office/excel/2006/main">
          <x14:cfRule type="expression" priority="23" id="{130E13F3-75E3-4F25-8653-90608ADF433F}">
            <xm:f>AND(別紙３_販売促進費!$I$50&lt;=$V$14,別紙３_販売促進費!$I$51&gt;=$V$13)</xm:f>
            <x14:dxf>
              <fill>
                <patternFill>
                  <bgColor theme="9"/>
                </patternFill>
              </fill>
            </x14:dxf>
          </x14:cfRule>
          <xm:sqref>G110</xm:sqref>
        </x14:conditionalFormatting>
        <x14:conditionalFormatting xmlns:xm="http://schemas.microsoft.com/office/excel/2006/main">
          <x14:cfRule type="expression" priority="286" id="{899F8E85-7954-4412-AA64-F910624EA3D6}">
            <xm:f>AND(別紙３_販売促進費!$I$7&lt;=$V$16,別紙３_販売促進費!$I$8&gt;=$V$15)</xm:f>
            <x14:dxf>
              <fill>
                <patternFill>
                  <bgColor rgb="FF00B050"/>
                </patternFill>
              </fill>
            </x14:dxf>
          </x14:cfRule>
          <xm:sqref>H50</xm:sqref>
        </x14:conditionalFormatting>
        <x14:conditionalFormatting xmlns:xm="http://schemas.microsoft.com/office/excel/2006/main">
          <x14:cfRule type="expression" priority="269" id="{8DB0137A-4188-46EE-979C-0C6DCB7FD283}">
            <xm:f>AND(別紙３_販売促進費!$I$11&lt;=$V$16,別紙３_販売促進費!$I$12&gt;=$V$15)</xm:f>
            <x14:dxf>
              <fill>
                <patternFill>
                  <bgColor theme="9"/>
                </patternFill>
              </fill>
            </x14:dxf>
          </x14:cfRule>
          <xm:sqref>H56</xm:sqref>
        </x14:conditionalFormatting>
        <x14:conditionalFormatting xmlns:xm="http://schemas.microsoft.com/office/excel/2006/main">
          <x14:cfRule type="expression" priority="252" id="{49523F84-5A34-4FC0-A65C-4ADF18EA4285}">
            <xm:f>AND(別紙３_販売促進費!$I$13&lt;=$V$16,別紙３_販売促進費!$I$14&gt;=$V$15)</xm:f>
            <x14:dxf>
              <fill>
                <patternFill>
                  <bgColor theme="9"/>
                </patternFill>
              </fill>
            </x14:dxf>
          </x14:cfRule>
          <xm:sqref>H59</xm:sqref>
        </x14:conditionalFormatting>
        <x14:conditionalFormatting xmlns:xm="http://schemas.microsoft.com/office/excel/2006/main">
          <x14:cfRule type="expression" priority="237" id="{D2493351-F628-4AE5-9720-4B38CC1F1761}">
            <xm:f>AND(別紙３_販売促進費!$I$15&lt;=$V$16,別紙３_販売促進費!$I$16&gt;=$V$15)</xm:f>
            <x14:dxf>
              <fill>
                <patternFill>
                  <bgColor theme="9"/>
                </patternFill>
              </fill>
            </x14:dxf>
          </x14:cfRule>
          <xm:sqref>H62</xm:sqref>
        </x14:conditionalFormatting>
        <x14:conditionalFormatting xmlns:xm="http://schemas.microsoft.com/office/excel/2006/main">
          <x14:cfRule type="expression" priority="221" id="{9ED549D1-8C42-4904-8825-5C1517E0A269}">
            <xm:f>AND(別紙３_販売促進費!$I$20&lt;=$V$16,別紙３_販売促進費!$I$21&gt;=$V$15)</xm:f>
            <x14:dxf>
              <fill>
                <patternFill>
                  <bgColor theme="9"/>
                </patternFill>
              </fill>
            </x14:dxf>
          </x14:cfRule>
          <xm:sqref>H68</xm:sqref>
        </x14:conditionalFormatting>
        <x14:conditionalFormatting xmlns:xm="http://schemas.microsoft.com/office/excel/2006/main">
          <x14:cfRule type="expression" priority="206" id="{A625C025-D873-4641-814E-C03A106F95AE}">
            <xm:f>AND(別紙３_販売促進費!$I$22&lt;=$V$16,別紙３_販売促進費!$I$23&gt;=$V$15)</xm:f>
            <x14:dxf>
              <fill>
                <patternFill>
                  <bgColor theme="9"/>
                </patternFill>
              </fill>
            </x14:dxf>
          </x14:cfRule>
          <xm:sqref>H71</xm:sqref>
        </x14:conditionalFormatting>
        <x14:conditionalFormatting xmlns:xm="http://schemas.microsoft.com/office/excel/2006/main">
          <x14:cfRule type="expression" priority="191" id="{2179B1A5-6C3C-4D4D-94DA-638F68B437B9}">
            <xm:f>AND(別紙３_販売促進費!$I$24&lt;=$V$16,別紙３_販売促進費!$I$25&gt;=$V$15)</xm:f>
            <x14:dxf>
              <fill>
                <patternFill>
                  <bgColor theme="9"/>
                </patternFill>
              </fill>
            </x14:dxf>
          </x14:cfRule>
          <xm:sqref>H74</xm:sqref>
        </x14:conditionalFormatting>
        <x14:conditionalFormatting xmlns:xm="http://schemas.microsoft.com/office/excel/2006/main">
          <x14:cfRule type="expression" priority="176" id="{CAD9C172-2A7F-4B8A-8C39-1894B476219C}">
            <xm:f>AND(別紙３_販売促進費!$I$26&lt;=$V$16,別紙３_販売促進費!$I$27&gt;=$V$15)</xm:f>
            <x14:dxf>
              <fill>
                <patternFill>
                  <bgColor theme="9"/>
                </patternFill>
              </fill>
            </x14:dxf>
          </x14:cfRule>
          <xm:sqref>H77</xm:sqref>
        </x14:conditionalFormatting>
        <x14:conditionalFormatting xmlns:xm="http://schemas.microsoft.com/office/excel/2006/main">
          <x14:cfRule type="expression" priority="161" id="{F7F4C7EC-76CB-427C-826D-F29444209169}">
            <xm:f>AND(別紙３_販売促進費!$I$28&lt;=$V$16,別紙３_販売促進費!$I$29&gt;=$V$15)</xm:f>
            <x14:dxf>
              <fill>
                <patternFill>
                  <bgColor theme="9"/>
                </patternFill>
              </fill>
            </x14:dxf>
          </x14:cfRule>
          <xm:sqref>H80</xm:sqref>
        </x14:conditionalFormatting>
        <x14:conditionalFormatting xmlns:xm="http://schemas.microsoft.com/office/excel/2006/main">
          <x14:cfRule type="expression" priority="146" id="{5ED21B4D-B4A6-4B7C-BA24-0A12E0E66201}">
            <xm:f>AND(別紙３_販売促進費!$I$33&lt;=$V$16,別紙３_販売促進費!$I$34&gt;=$V$15)</xm:f>
            <x14:dxf>
              <fill>
                <patternFill>
                  <bgColor theme="9"/>
                </patternFill>
              </fill>
            </x14:dxf>
          </x14:cfRule>
          <xm:sqref>H86</xm:sqref>
        </x14:conditionalFormatting>
        <x14:conditionalFormatting xmlns:xm="http://schemas.microsoft.com/office/excel/2006/main">
          <x14:cfRule type="expression" priority="131" id="{4371E232-F738-418B-BCB3-141D508D3490}">
            <xm:f>AND(別紙３_販売促進費!$I$35&lt;=$V$16,別紙３_販売促進費!$I$36&gt;=$V$15)</xm:f>
            <x14:dxf>
              <fill>
                <patternFill>
                  <bgColor theme="9"/>
                </patternFill>
              </fill>
            </x14:dxf>
          </x14:cfRule>
          <xm:sqref>H89</xm:sqref>
        </x14:conditionalFormatting>
        <x14:conditionalFormatting xmlns:xm="http://schemas.microsoft.com/office/excel/2006/main">
          <x14:cfRule type="expression" priority="116" id="{F8B760B2-3421-4A9D-8A13-9DE842BBFD34}">
            <xm:f>AND(別紙３_販売促進費!$I$37&lt;=$V$16,別紙３_販売促進費!$I$38&gt;=$V$15)</xm:f>
            <x14:dxf>
              <fill>
                <patternFill>
                  <bgColor theme="9"/>
                </patternFill>
              </fill>
            </x14:dxf>
          </x14:cfRule>
          <xm:sqref>H92</xm:sqref>
        </x14:conditionalFormatting>
        <x14:conditionalFormatting xmlns:xm="http://schemas.microsoft.com/office/excel/2006/main">
          <x14:cfRule type="expression" priority="101" id="{A8210A6B-3D06-4C00-BC4D-CA6688DBA763}">
            <xm:f>AND(別紙３_販売促進費!$I$42&lt;=$V$16,別紙３_販売促進費!$I$43&gt;=$V$15)</xm:f>
            <x14:dxf>
              <fill>
                <patternFill>
                  <bgColor theme="9"/>
                </patternFill>
              </fill>
            </x14:dxf>
          </x14:cfRule>
          <xm:sqref>H98</xm:sqref>
        </x14:conditionalFormatting>
        <x14:conditionalFormatting xmlns:xm="http://schemas.microsoft.com/office/excel/2006/main">
          <x14:cfRule type="expression" priority="70" id="{9304B0D0-3121-48CE-8441-3D8A2F99B6DC}">
            <xm:f>AND(別紙３_販売促進費!$I$44&lt;=$V$16,別紙３_販売促進費!$I$45&gt;=$V$15)</xm:f>
            <x14:dxf>
              <fill>
                <patternFill>
                  <bgColor theme="9"/>
                </patternFill>
              </fill>
            </x14:dxf>
          </x14:cfRule>
          <xm:sqref>H101</xm:sqref>
        </x14:conditionalFormatting>
        <x14:conditionalFormatting xmlns:xm="http://schemas.microsoft.com/office/excel/2006/main">
          <x14:cfRule type="expression" priority="54" id="{56AC2498-9BD2-4D54-8F87-CEA37C00CDFA}">
            <xm:f>AND(別紙３_販売促進費!$I$46&lt;=$V$16,別紙３_販売促進費!$I$47&gt;=$V$15)</xm:f>
            <x14:dxf>
              <fill>
                <patternFill>
                  <bgColor theme="9"/>
                </patternFill>
              </fill>
            </x14:dxf>
          </x14:cfRule>
          <xm:sqref>H104</xm:sqref>
        </x14:conditionalFormatting>
        <x14:conditionalFormatting xmlns:xm="http://schemas.microsoft.com/office/excel/2006/main">
          <x14:cfRule type="expression" priority="38" id="{947EB93C-AA1D-4C51-8A6A-7B7FB30988A2}">
            <xm:f>AND(別紙３_販売促進費!$I$48&lt;=$V$16,別紙３_販売促進費!$I$49&gt;=$V$15)</xm:f>
            <x14:dxf>
              <fill>
                <patternFill>
                  <bgColor theme="9"/>
                </patternFill>
              </fill>
            </x14:dxf>
          </x14:cfRule>
          <xm:sqref>H107</xm:sqref>
        </x14:conditionalFormatting>
        <x14:conditionalFormatting xmlns:xm="http://schemas.microsoft.com/office/excel/2006/main">
          <x14:cfRule type="expression" priority="22" id="{73DC64C8-8680-4739-94C1-351C5E8CD701}">
            <xm:f>AND(別紙３_販売促進費!$I$50&lt;=$V$16,別紙３_販売促進費!$I$51&gt;=$V$15)</xm:f>
            <x14:dxf>
              <fill>
                <patternFill>
                  <bgColor theme="9"/>
                </patternFill>
              </fill>
            </x14:dxf>
          </x14:cfRule>
          <xm:sqref>H110</xm:sqref>
        </x14:conditionalFormatting>
        <x14:conditionalFormatting xmlns:xm="http://schemas.microsoft.com/office/excel/2006/main">
          <x14:cfRule type="expression" priority="285" id="{78332659-7EBF-47A3-A5D9-2C7EBC5F763F}">
            <xm:f>AND(別紙３_販売促進費!$I$7&lt;=$V$18,別紙３_販売促進費!$I$8&gt;=$V$17)</xm:f>
            <x14:dxf>
              <fill>
                <patternFill>
                  <bgColor rgb="FF00B050"/>
                </patternFill>
              </fill>
            </x14:dxf>
          </x14:cfRule>
          <xm:sqref>I50</xm:sqref>
        </x14:conditionalFormatting>
        <x14:conditionalFormatting xmlns:xm="http://schemas.microsoft.com/office/excel/2006/main">
          <x14:cfRule type="expression" priority="268" id="{330851C6-A6F5-4DFB-8543-EA9F5FBF9152}">
            <xm:f>AND(別紙３_販売促進費!$I$11&lt;=$V$18,別紙３_販売促進費!$I$12&gt;=$V$17)</xm:f>
            <x14:dxf>
              <fill>
                <patternFill>
                  <bgColor theme="9"/>
                </patternFill>
              </fill>
            </x14:dxf>
          </x14:cfRule>
          <xm:sqref>I56</xm:sqref>
        </x14:conditionalFormatting>
        <x14:conditionalFormatting xmlns:xm="http://schemas.microsoft.com/office/excel/2006/main">
          <x14:cfRule type="expression" priority="251" id="{1E27A938-9037-4E51-840B-39D38030F6C2}">
            <xm:f>AND(別紙３_販売促進費!$I$13&lt;=$V$18,別紙３_販売促進費!$I$14&gt;=$V$17)</xm:f>
            <x14:dxf>
              <fill>
                <patternFill>
                  <bgColor theme="9"/>
                </patternFill>
              </fill>
            </x14:dxf>
          </x14:cfRule>
          <xm:sqref>I59</xm:sqref>
        </x14:conditionalFormatting>
        <x14:conditionalFormatting xmlns:xm="http://schemas.microsoft.com/office/excel/2006/main">
          <x14:cfRule type="expression" priority="236" id="{6194E20A-69B0-450C-98A7-5EDA76F18C4A}">
            <xm:f>AND(別紙３_販売促進費!$I$15&lt;=$V$18,別紙３_販売促進費!$I$16&gt;=$V$17)</xm:f>
            <x14:dxf>
              <fill>
                <patternFill>
                  <bgColor theme="9"/>
                </patternFill>
              </fill>
            </x14:dxf>
          </x14:cfRule>
          <xm:sqref>I62</xm:sqref>
        </x14:conditionalFormatting>
        <x14:conditionalFormatting xmlns:xm="http://schemas.microsoft.com/office/excel/2006/main">
          <x14:cfRule type="expression" priority="220" id="{E5D1D75C-B6D6-4F57-88A7-80E5688FF5D3}">
            <xm:f>AND(別紙３_販売促進費!$I$20&lt;=$V$18,別紙３_販売促進費!$I$21&gt;=$V$17)</xm:f>
            <x14:dxf>
              <fill>
                <patternFill>
                  <bgColor theme="9"/>
                </patternFill>
              </fill>
            </x14:dxf>
          </x14:cfRule>
          <xm:sqref>I68</xm:sqref>
        </x14:conditionalFormatting>
        <x14:conditionalFormatting xmlns:xm="http://schemas.microsoft.com/office/excel/2006/main">
          <x14:cfRule type="expression" priority="205" id="{598544B7-17BC-475D-BA23-5E5537CE47A5}">
            <xm:f>AND(別紙３_販売促進費!$I$22&lt;=$V$18,別紙３_販売促進費!$I$23&gt;=$V$17)</xm:f>
            <x14:dxf>
              <fill>
                <patternFill>
                  <bgColor theme="9"/>
                </patternFill>
              </fill>
            </x14:dxf>
          </x14:cfRule>
          <xm:sqref>I71</xm:sqref>
        </x14:conditionalFormatting>
        <x14:conditionalFormatting xmlns:xm="http://schemas.microsoft.com/office/excel/2006/main">
          <x14:cfRule type="expression" priority="190" id="{A0BE746D-06A5-41D4-A5C6-61382B698C29}">
            <xm:f>AND(別紙３_販売促進費!$I$24&lt;=$V$18,別紙３_販売促進費!$I$25&gt;=$V$17)</xm:f>
            <x14:dxf>
              <fill>
                <patternFill>
                  <bgColor theme="9"/>
                </patternFill>
              </fill>
            </x14:dxf>
          </x14:cfRule>
          <xm:sqref>I74</xm:sqref>
        </x14:conditionalFormatting>
        <x14:conditionalFormatting xmlns:xm="http://schemas.microsoft.com/office/excel/2006/main">
          <x14:cfRule type="expression" priority="175" id="{BA3814B2-FF01-4BC3-AF17-960C40BB8966}">
            <xm:f>AND(別紙３_販売促進費!$I$26&lt;=$V$18,別紙３_販売促進費!$I$27&gt;=$V$17)</xm:f>
            <x14:dxf>
              <fill>
                <patternFill>
                  <bgColor theme="9"/>
                </patternFill>
              </fill>
            </x14:dxf>
          </x14:cfRule>
          <xm:sqref>I77</xm:sqref>
        </x14:conditionalFormatting>
        <x14:conditionalFormatting xmlns:xm="http://schemas.microsoft.com/office/excel/2006/main">
          <x14:cfRule type="expression" priority="160" id="{2FDE0430-2EF9-482F-AA9B-14E19F80CA27}">
            <xm:f>AND(別紙３_販売促進費!$I$28&lt;=$V$18,別紙３_販売促進費!$I$29&gt;=$V$17)</xm:f>
            <x14:dxf>
              <fill>
                <patternFill>
                  <bgColor theme="9"/>
                </patternFill>
              </fill>
            </x14:dxf>
          </x14:cfRule>
          <xm:sqref>I80</xm:sqref>
        </x14:conditionalFormatting>
        <x14:conditionalFormatting xmlns:xm="http://schemas.microsoft.com/office/excel/2006/main">
          <x14:cfRule type="expression" priority="145" id="{88D5252D-F3E0-47E1-B50E-AD70C5050EBB}">
            <xm:f>AND(別紙３_販売促進費!$I$33&lt;=$V$18,別紙３_販売促進費!$I$34&gt;=$V$17)</xm:f>
            <x14:dxf>
              <fill>
                <patternFill>
                  <bgColor theme="9"/>
                </patternFill>
              </fill>
            </x14:dxf>
          </x14:cfRule>
          <xm:sqref>I86</xm:sqref>
        </x14:conditionalFormatting>
        <x14:conditionalFormatting xmlns:xm="http://schemas.microsoft.com/office/excel/2006/main">
          <x14:cfRule type="expression" priority="130" id="{597C30C8-E693-4079-A7C1-645F5BFAB402}">
            <xm:f>AND(別紙３_販売促進費!$I$35&lt;=$V$18,別紙３_販売促進費!$I$36&gt;=$V$17)</xm:f>
            <x14:dxf>
              <fill>
                <patternFill>
                  <bgColor theme="9"/>
                </patternFill>
              </fill>
            </x14:dxf>
          </x14:cfRule>
          <xm:sqref>I89</xm:sqref>
        </x14:conditionalFormatting>
        <x14:conditionalFormatting xmlns:xm="http://schemas.microsoft.com/office/excel/2006/main">
          <x14:cfRule type="expression" priority="115" id="{2B7A98FA-7A46-416C-B2CC-B0B7B85C1B77}">
            <xm:f>AND(別紙３_販売促進費!$I$37&lt;=$V$18,別紙３_販売促進費!$I$38&gt;=$V$17)</xm:f>
            <x14:dxf>
              <fill>
                <patternFill>
                  <bgColor theme="9"/>
                </patternFill>
              </fill>
            </x14:dxf>
          </x14:cfRule>
          <xm:sqref>I92</xm:sqref>
        </x14:conditionalFormatting>
        <x14:conditionalFormatting xmlns:xm="http://schemas.microsoft.com/office/excel/2006/main">
          <x14:cfRule type="expression" priority="100" id="{B89D93D7-BC8D-4B94-8760-60282A7644E2}">
            <xm:f>AND(別紙３_販売促進費!$I$42&lt;=$V$18,別紙３_販売促進費!$I$43&gt;=$V$17)</xm:f>
            <x14:dxf>
              <fill>
                <patternFill>
                  <bgColor theme="9"/>
                </patternFill>
              </fill>
            </x14:dxf>
          </x14:cfRule>
          <xm:sqref>I98</xm:sqref>
        </x14:conditionalFormatting>
        <x14:conditionalFormatting xmlns:xm="http://schemas.microsoft.com/office/excel/2006/main">
          <x14:cfRule type="expression" priority="69" id="{7B57FF59-321C-4D69-9742-A959D7C7F78D}">
            <xm:f>AND(別紙３_販売促進費!$I$44&lt;=$V$18,別紙３_販売促進費!$I$45&gt;=$V$17)</xm:f>
            <x14:dxf>
              <fill>
                <patternFill>
                  <bgColor theme="9"/>
                </patternFill>
              </fill>
            </x14:dxf>
          </x14:cfRule>
          <xm:sqref>I101</xm:sqref>
        </x14:conditionalFormatting>
        <x14:conditionalFormatting xmlns:xm="http://schemas.microsoft.com/office/excel/2006/main">
          <x14:cfRule type="expression" priority="53" id="{6BDE405D-B6B9-4F1D-AD64-0AF43BD8A8C7}">
            <xm:f>AND(別紙３_販売促進費!$I$46&lt;=$V$18,別紙３_販売促進費!$I$47&gt;=$V$17)</xm:f>
            <x14:dxf>
              <fill>
                <patternFill>
                  <bgColor theme="9"/>
                </patternFill>
              </fill>
            </x14:dxf>
          </x14:cfRule>
          <xm:sqref>I104</xm:sqref>
        </x14:conditionalFormatting>
        <x14:conditionalFormatting xmlns:xm="http://schemas.microsoft.com/office/excel/2006/main">
          <x14:cfRule type="expression" priority="37" id="{BD1023D6-FCAE-4896-9564-379CBAB712C5}">
            <xm:f>AND(別紙３_販売促進費!$I$48&lt;=$V$18,別紙３_販売促進費!$I$49&gt;=$V$17)</xm:f>
            <x14:dxf>
              <fill>
                <patternFill>
                  <bgColor theme="9"/>
                </patternFill>
              </fill>
            </x14:dxf>
          </x14:cfRule>
          <xm:sqref>I107</xm:sqref>
        </x14:conditionalFormatting>
        <x14:conditionalFormatting xmlns:xm="http://schemas.microsoft.com/office/excel/2006/main">
          <x14:cfRule type="expression" priority="21" id="{B8FACD57-F6E4-4AB3-B261-AD541F785EC2}">
            <xm:f>AND(別紙３_販売促進費!$I$50&lt;=$V$18,別紙３_販売促進費!$I$51&gt;=$V$17)</xm:f>
            <x14:dxf>
              <fill>
                <patternFill>
                  <bgColor theme="9"/>
                </patternFill>
              </fill>
            </x14:dxf>
          </x14:cfRule>
          <xm:sqref>I110</xm:sqref>
        </x14:conditionalFormatting>
        <x14:conditionalFormatting xmlns:xm="http://schemas.microsoft.com/office/excel/2006/main">
          <x14:cfRule type="expression" priority="284" id="{A4D3CE92-49FA-47AC-BB8B-BA843FEF70DA}">
            <xm:f>AND(別紙３_販売促進費!$I$7&lt;=$V$20,別紙３_販売促進費!$I$8&gt;=$V$19)</xm:f>
            <x14:dxf>
              <fill>
                <patternFill>
                  <bgColor rgb="FF00B050"/>
                </patternFill>
              </fill>
            </x14:dxf>
          </x14:cfRule>
          <xm:sqref>J50</xm:sqref>
        </x14:conditionalFormatting>
        <x14:conditionalFormatting xmlns:xm="http://schemas.microsoft.com/office/excel/2006/main">
          <x14:cfRule type="expression" priority="267" id="{4A246B97-F58A-49E4-A8AD-FE547CBAC576}">
            <xm:f>AND(別紙３_販売促進費!$I$11&lt;=$V$20,別紙３_販売促進費!$I$12&gt;=$V$19)</xm:f>
            <x14:dxf>
              <fill>
                <patternFill>
                  <bgColor theme="9"/>
                </patternFill>
              </fill>
            </x14:dxf>
          </x14:cfRule>
          <xm:sqref>J56</xm:sqref>
        </x14:conditionalFormatting>
        <x14:conditionalFormatting xmlns:xm="http://schemas.microsoft.com/office/excel/2006/main">
          <x14:cfRule type="expression" priority="250" id="{C9F1E1DA-A2CA-4E17-9D04-D7EFE0F0147B}">
            <xm:f>AND(別紙３_販売促進費!$I$13&lt;=$V$20,別紙３_販売促進費!$I$14&gt;=$V$19)</xm:f>
            <x14:dxf>
              <fill>
                <patternFill>
                  <bgColor theme="9"/>
                </patternFill>
              </fill>
            </x14:dxf>
          </x14:cfRule>
          <xm:sqref>J59</xm:sqref>
        </x14:conditionalFormatting>
        <x14:conditionalFormatting xmlns:xm="http://schemas.microsoft.com/office/excel/2006/main">
          <x14:cfRule type="expression" priority="235" id="{7C4285D7-60A3-45EF-B308-9C1120B38F78}">
            <xm:f>AND(別紙３_販売促進費!$I$15&lt;=$V$20,別紙３_販売促進費!$I$16&gt;=$V$19)</xm:f>
            <x14:dxf>
              <fill>
                <patternFill>
                  <bgColor theme="9"/>
                </patternFill>
              </fill>
            </x14:dxf>
          </x14:cfRule>
          <xm:sqref>J62</xm:sqref>
        </x14:conditionalFormatting>
        <x14:conditionalFormatting xmlns:xm="http://schemas.microsoft.com/office/excel/2006/main">
          <x14:cfRule type="expression" priority="219" id="{87905144-BEED-4980-AE6E-CCC4FC4112E6}">
            <xm:f>AND(別紙３_販売促進費!$I$20&lt;=$V$20,別紙３_販売促進費!$I$21&gt;=$V$19)</xm:f>
            <x14:dxf>
              <fill>
                <patternFill>
                  <bgColor theme="9"/>
                </patternFill>
              </fill>
            </x14:dxf>
          </x14:cfRule>
          <xm:sqref>J68</xm:sqref>
        </x14:conditionalFormatting>
        <x14:conditionalFormatting xmlns:xm="http://schemas.microsoft.com/office/excel/2006/main">
          <x14:cfRule type="expression" priority="204" id="{7853059C-44CF-4688-992C-1FD4220FD905}">
            <xm:f>AND(別紙３_販売促進費!$I$22&lt;=$V$20,別紙３_販売促進費!$I$23&gt;=$V$19)</xm:f>
            <x14:dxf>
              <fill>
                <patternFill>
                  <bgColor theme="9"/>
                </patternFill>
              </fill>
            </x14:dxf>
          </x14:cfRule>
          <xm:sqref>J71</xm:sqref>
        </x14:conditionalFormatting>
        <x14:conditionalFormatting xmlns:xm="http://schemas.microsoft.com/office/excel/2006/main">
          <x14:cfRule type="expression" priority="189" id="{F265280C-D862-4082-9A76-8BA5E6911528}">
            <xm:f>AND(別紙３_販売促進費!$I$24&lt;=$V$20,別紙３_販売促進費!$I$25&gt;=$V$19)</xm:f>
            <x14:dxf>
              <fill>
                <patternFill>
                  <bgColor theme="9"/>
                </patternFill>
              </fill>
            </x14:dxf>
          </x14:cfRule>
          <xm:sqref>J74</xm:sqref>
        </x14:conditionalFormatting>
        <x14:conditionalFormatting xmlns:xm="http://schemas.microsoft.com/office/excel/2006/main">
          <x14:cfRule type="expression" priority="174" id="{69A39C36-1CBA-4F25-864D-F7A6B0B25877}">
            <xm:f>AND(別紙３_販売促進費!$I$26&lt;=$V$20,別紙３_販売促進費!$I$27&gt;=$V$19)</xm:f>
            <x14:dxf>
              <fill>
                <patternFill>
                  <bgColor theme="9"/>
                </patternFill>
              </fill>
            </x14:dxf>
          </x14:cfRule>
          <xm:sqref>J77</xm:sqref>
        </x14:conditionalFormatting>
        <x14:conditionalFormatting xmlns:xm="http://schemas.microsoft.com/office/excel/2006/main">
          <x14:cfRule type="expression" priority="159" id="{41764DE7-E8BF-44DE-9350-45CD49827B13}">
            <xm:f>AND(別紙３_販売促進費!$I$28&lt;=$V$20,別紙３_販売促進費!$I$29&gt;=$V$19)</xm:f>
            <x14:dxf>
              <fill>
                <patternFill>
                  <bgColor theme="9"/>
                </patternFill>
              </fill>
            </x14:dxf>
          </x14:cfRule>
          <xm:sqref>J80</xm:sqref>
        </x14:conditionalFormatting>
        <x14:conditionalFormatting xmlns:xm="http://schemas.microsoft.com/office/excel/2006/main">
          <x14:cfRule type="expression" priority="144" id="{3A01B526-3080-4CC9-91C7-1517FAA2BDC7}">
            <xm:f>AND(別紙３_販売促進費!$I$33&lt;=$V$20,別紙３_販売促進費!$I$34&gt;=$V$19)</xm:f>
            <x14:dxf>
              <fill>
                <patternFill>
                  <bgColor theme="9"/>
                </patternFill>
              </fill>
            </x14:dxf>
          </x14:cfRule>
          <xm:sqref>J86</xm:sqref>
        </x14:conditionalFormatting>
        <x14:conditionalFormatting xmlns:xm="http://schemas.microsoft.com/office/excel/2006/main">
          <x14:cfRule type="expression" priority="129" id="{314BD128-FFCF-4C7B-A8B2-1616FE13FC52}">
            <xm:f>AND(別紙３_販売促進費!$I$35&lt;=$V$20,別紙３_販売促進費!$I$36&gt;=$V$19)</xm:f>
            <x14:dxf>
              <fill>
                <patternFill>
                  <bgColor theme="9"/>
                </patternFill>
              </fill>
            </x14:dxf>
          </x14:cfRule>
          <xm:sqref>J89</xm:sqref>
        </x14:conditionalFormatting>
        <x14:conditionalFormatting xmlns:xm="http://schemas.microsoft.com/office/excel/2006/main">
          <x14:cfRule type="expression" priority="114" id="{8AF5EAA9-DFFF-4F5F-8500-C876CBC07804}">
            <xm:f>AND(別紙３_販売促進費!$I$37&lt;=$V$20,別紙３_販売促進費!$I$38&gt;=$V$19)</xm:f>
            <x14:dxf>
              <fill>
                <patternFill>
                  <bgColor theme="9"/>
                </patternFill>
              </fill>
            </x14:dxf>
          </x14:cfRule>
          <xm:sqref>J92</xm:sqref>
        </x14:conditionalFormatting>
        <x14:conditionalFormatting xmlns:xm="http://schemas.microsoft.com/office/excel/2006/main">
          <x14:cfRule type="expression" priority="99" id="{7094A3A6-A499-4B0F-96C6-480C1413FC6F}">
            <xm:f>AND(別紙３_販売促進費!$I$42&lt;=$V$20,別紙３_販売促進費!$I$43&gt;=$V$19)</xm:f>
            <x14:dxf>
              <fill>
                <patternFill>
                  <bgColor theme="9"/>
                </patternFill>
              </fill>
            </x14:dxf>
          </x14:cfRule>
          <xm:sqref>J98</xm:sqref>
        </x14:conditionalFormatting>
        <x14:conditionalFormatting xmlns:xm="http://schemas.microsoft.com/office/excel/2006/main">
          <x14:cfRule type="expression" priority="68" id="{F90070BE-C9E5-4A78-8B8C-C2786B123488}">
            <xm:f>AND(別紙３_販売促進費!$I$44&lt;=$V$20,別紙３_販売促進費!$I$45&gt;=$V$19)</xm:f>
            <x14:dxf>
              <fill>
                <patternFill>
                  <bgColor theme="9"/>
                </patternFill>
              </fill>
            </x14:dxf>
          </x14:cfRule>
          <xm:sqref>J101</xm:sqref>
        </x14:conditionalFormatting>
        <x14:conditionalFormatting xmlns:xm="http://schemas.microsoft.com/office/excel/2006/main">
          <x14:cfRule type="expression" priority="52" id="{CE8933A3-F43C-4AEF-9448-AC523F7B5A80}">
            <xm:f>AND(別紙３_販売促進費!$I$46&lt;=$V$20,別紙３_販売促進費!$I$47&gt;=$V$19)</xm:f>
            <x14:dxf>
              <fill>
                <patternFill>
                  <bgColor theme="9"/>
                </patternFill>
              </fill>
            </x14:dxf>
          </x14:cfRule>
          <xm:sqref>J104</xm:sqref>
        </x14:conditionalFormatting>
        <x14:conditionalFormatting xmlns:xm="http://schemas.microsoft.com/office/excel/2006/main">
          <x14:cfRule type="expression" priority="36" id="{6FE164BF-77F8-47BA-8E1D-C1C13658C90A}">
            <xm:f>AND(別紙３_販売促進費!$I$48&lt;=$V$20,別紙３_販売促進費!$I$49&gt;=$V$19)</xm:f>
            <x14:dxf>
              <fill>
                <patternFill>
                  <bgColor theme="9"/>
                </patternFill>
              </fill>
            </x14:dxf>
          </x14:cfRule>
          <xm:sqref>J107</xm:sqref>
        </x14:conditionalFormatting>
        <x14:conditionalFormatting xmlns:xm="http://schemas.microsoft.com/office/excel/2006/main">
          <x14:cfRule type="expression" priority="20" id="{050EF2F1-E565-4651-BBED-02F0DA161578}">
            <xm:f>AND(別紙３_販売促進費!$I$50&lt;=$V$20,別紙３_販売促進費!$I$51&gt;=$V$19)</xm:f>
            <x14:dxf>
              <fill>
                <patternFill>
                  <bgColor theme="9"/>
                </patternFill>
              </fill>
            </x14:dxf>
          </x14:cfRule>
          <xm:sqref>J110</xm:sqref>
        </x14:conditionalFormatting>
        <x14:conditionalFormatting xmlns:xm="http://schemas.microsoft.com/office/excel/2006/main">
          <x14:cfRule type="expression" priority="279" id="{2311A119-345C-49E3-AB41-0B2FDAAB3536}">
            <xm:f>AND(別紙３_販売促進費!$I$7&lt;=$V$22,別紙３_販売促進費!$I$8&gt;=$V$21)</xm:f>
            <x14:dxf>
              <fill>
                <patternFill>
                  <bgColor rgb="FF00B050"/>
                </patternFill>
              </fill>
            </x14:dxf>
          </x14:cfRule>
          <xm:sqref>K50</xm:sqref>
        </x14:conditionalFormatting>
        <x14:conditionalFormatting xmlns:xm="http://schemas.microsoft.com/office/excel/2006/main">
          <x14:cfRule type="expression" priority="266" id="{42E08DB2-A61D-402F-91A2-039E2840918D}">
            <xm:f>AND(別紙３_販売促進費!$I$11&lt;=$V$22,別紙３_販売促進費!$I$12&gt;=$V$21)</xm:f>
            <x14:dxf>
              <fill>
                <patternFill>
                  <bgColor theme="9"/>
                </patternFill>
              </fill>
            </x14:dxf>
          </x14:cfRule>
          <xm:sqref>K56</xm:sqref>
        </x14:conditionalFormatting>
        <x14:conditionalFormatting xmlns:xm="http://schemas.microsoft.com/office/excel/2006/main">
          <x14:cfRule type="expression" priority="249" id="{DB4A2466-D3BF-4A19-8DB0-DD681B7F73D5}">
            <xm:f>AND(別紙３_販売促進費!$I$13&lt;=$V$22,別紙３_販売促進費!$I$14&gt;=$V$21)</xm:f>
            <x14:dxf>
              <fill>
                <patternFill>
                  <bgColor theme="9"/>
                </patternFill>
              </fill>
            </x14:dxf>
          </x14:cfRule>
          <xm:sqref>K59</xm:sqref>
        </x14:conditionalFormatting>
        <x14:conditionalFormatting xmlns:xm="http://schemas.microsoft.com/office/excel/2006/main">
          <x14:cfRule type="expression" priority="224" id="{FEBE20A8-20A8-4EBA-86F8-47E5B0FC4427}">
            <xm:f>AND(別紙３_販売促進費!$I$15&lt;=$V$22,別紙３_販売促進費!$I$16&gt;=$V$21)</xm:f>
            <x14:dxf>
              <fill>
                <patternFill>
                  <bgColor theme="9"/>
                </patternFill>
              </fill>
            </x14:dxf>
          </x14:cfRule>
          <xm:sqref>K62</xm:sqref>
        </x14:conditionalFormatting>
        <x14:conditionalFormatting xmlns:xm="http://schemas.microsoft.com/office/excel/2006/main">
          <x14:cfRule type="expression" priority="209" id="{C98726E2-643C-4A78-BA08-FC08A0007F09}">
            <xm:f>AND(別紙３_販売促進費!$I$20&lt;=$V$22,別紙３_販売促進費!$I$21&gt;=$V$21)</xm:f>
            <x14:dxf>
              <fill>
                <patternFill>
                  <bgColor theme="9"/>
                </patternFill>
              </fill>
            </x14:dxf>
          </x14:cfRule>
          <xm:sqref>K68</xm:sqref>
        </x14:conditionalFormatting>
        <x14:conditionalFormatting xmlns:xm="http://schemas.microsoft.com/office/excel/2006/main">
          <x14:cfRule type="expression" priority="194" id="{3757B07A-5BF6-44F2-BB7A-37611E2E3F58}">
            <xm:f>AND(別紙３_販売促進費!$I$22&lt;=$V$22,別紙３_販売促進費!$I$23&gt;=$V$21)</xm:f>
            <x14:dxf>
              <fill>
                <patternFill>
                  <bgColor theme="9"/>
                </patternFill>
              </fill>
            </x14:dxf>
          </x14:cfRule>
          <xm:sqref>K71</xm:sqref>
        </x14:conditionalFormatting>
        <x14:conditionalFormatting xmlns:xm="http://schemas.microsoft.com/office/excel/2006/main">
          <x14:cfRule type="expression" priority="179" id="{F4733E0C-8BE3-4D11-A8E4-02D76A9C0F71}">
            <xm:f>AND(別紙３_販売促進費!$I$24&lt;=$V$22,別紙３_販売促進費!$I$25&gt;=$V$21)</xm:f>
            <x14:dxf>
              <fill>
                <patternFill>
                  <bgColor theme="9"/>
                </patternFill>
              </fill>
            </x14:dxf>
          </x14:cfRule>
          <xm:sqref>K74</xm:sqref>
        </x14:conditionalFormatting>
        <x14:conditionalFormatting xmlns:xm="http://schemas.microsoft.com/office/excel/2006/main">
          <x14:cfRule type="expression" priority="164" id="{8B82198C-5174-4144-8D4D-29E237817677}">
            <xm:f>AND(別紙３_販売促進費!$I$26&lt;=$V$22,別紙３_販売促進費!$I$27&gt;=$V$21)</xm:f>
            <x14:dxf>
              <fill>
                <patternFill>
                  <bgColor theme="9"/>
                </patternFill>
              </fill>
            </x14:dxf>
          </x14:cfRule>
          <xm:sqref>K77</xm:sqref>
        </x14:conditionalFormatting>
        <x14:conditionalFormatting xmlns:xm="http://schemas.microsoft.com/office/excel/2006/main">
          <x14:cfRule type="expression" priority="149" id="{041C33F2-9B1B-4D37-B56D-83EAA84F8BFA}">
            <xm:f>AND(別紙３_販売促進費!$I$28&lt;=$V$22,別紙３_販売促進費!$I$29&gt;=$V$21)</xm:f>
            <x14:dxf>
              <fill>
                <patternFill>
                  <bgColor theme="9"/>
                </patternFill>
              </fill>
            </x14:dxf>
          </x14:cfRule>
          <xm:sqref>K80</xm:sqref>
        </x14:conditionalFormatting>
        <x14:conditionalFormatting xmlns:xm="http://schemas.microsoft.com/office/excel/2006/main">
          <x14:cfRule type="expression" priority="134" id="{B55F4C3D-08E4-4F4F-8D1E-4D40AA244B3F}">
            <xm:f>AND(別紙３_販売促進費!$I$33&lt;=$V$22,別紙３_販売促進費!$I$34&gt;=$V$21)</xm:f>
            <x14:dxf>
              <fill>
                <patternFill>
                  <bgColor theme="9"/>
                </patternFill>
              </fill>
            </x14:dxf>
          </x14:cfRule>
          <xm:sqref>K86</xm:sqref>
        </x14:conditionalFormatting>
        <x14:conditionalFormatting xmlns:xm="http://schemas.microsoft.com/office/excel/2006/main">
          <x14:cfRule type="expression" priority="119" id="{D6B48B2E-448A-4FD4-BF27-0066D1D29839}">
            <xm:f>AND(別紙３_販売促進費!$I$35&lt;=$V$22,別紙３_販売促進費!$I$36&gt;=$V$21)</xm:f>
            <x14:dxf>
              <fill>
                <patternFill>
                  <bgColor theme="9"/>
                </patternFill>
              </fill>
            </x14:dxf>
          </x14:cfRule>
          <xm:sqref>K89</xm:sqref>
        </x14:conditionalFormatting>
        <x14:conditionalFormatting xmlns:xm="http://schemas.microsoft.com/office/excel/2006/main">
          <x14:cfRule type="expression" priority="104" id="{252686D1-7892-43F3-AE8D-6E60DB6A47B7}">
            <xm:f>AND(別紙３_販売促進費!$I$37&lt;=$V$22,別紙３_販売促進費!$I$38&gt;=$V$21)</xm:f>
            <x14:dxf>
              <fill>
                <patternFill>
                  <bgColor theme="9"/>
                </patternFill>
              </fill>
            </x14:dxf>
          </x14:cfRule>
          <xm:sqref>K92</xm:sqref>
        </x14:conditionalFormatting>
        <x14:conditionalFormatting xmlns:xm="http://schemas.microsoft.com/office/excel/2006/main">
          <x14:cfRule type="expression" priority="89" id="{DC828223-7C2D-47F8-822E-77F93294B08E}">
            <xm:f>AND(別紙３_販売促進費!$I$42&lt;=$V$22,別紙３_販売促進費!$I$43&gt;=$V$21)</xm:f>
            <x14:dxf>
              <fill>
                <patternFill>
                  <bgColor theme="9"/>
                </patternFill>
              </fill>
            </x14:dxf>
          </x14:cfRule>
          <xm:sqref>K98</xm:sqref>
        </x14:conditionalFormatting>
        <x14:conditionalFormatting xmlns:xm="http://schemas.microsoft.com/office/excel/2006/main">
          <x14:cfRule type="expression" priority="58" id="{13DA907C-3BBC-43DA-9859-5EC0ACB927BF}">
            <xm:f>AND(別紙３_販売促進費!$I$44&lt;=$V$22,別紙３_販売促進費!$I$45&gt;=$V$21)</xm:f>
            <x14:dxf>
              <fill>
                <patternFill>
                  <bgColor theme="9"/>
                </patternFill>
              </fill>
            </x14:dxf>
          </x14:cfRule>
          <xm:sqref>K101</xm:sqref>
        </x14:conditionalFormatting>
        <x14:conditionalFormatting xmlns:xm="http://schemas.microsoft.com/office/excel/2006/main">
          <x14:cfRule type="expression" priority="42" id="{5F7D1C5A-CFF8-4756-875C-6CEABCA8C279}">
            <xm:f>AND(別紙３_販売促進費!$I$46&lt;=$V$22,別紙３_販売促進費!$I$47&gt;=$V$21)</xm:f>
            <x14:dxf>
              <fill>
                <patternFill>
                  <bgColor theme="9"/>
                </patternFill>
              </fill>
            </x14:dxf>
          </x14:cfRule>
          <xm:sqref>K104</xm:sqref>
        </x14:conditionalFormatting>
        <x14:conditionalFormatting xmlns:xm="http://schemas.microsoft.com/office/excel/2006/main">
          <x14:cfRule type="expression" priority="26" id="{76A6098A-16AA-49E6-99AD-5062EB8819E4}">
            <xm:f>AND(別紙３_販売促進費!$I$48&lt;=$V$22,別紙３_販売促進費!$I$49&gt;=$V$21)</xm:f>
            <x14:dxf>
              <fill>
                <patternFill>
                  <bgColor theme="9"/>
                </patternFill>
              </fill>
            </x14:dxf>
          </x14:cfRule>
          <xm:sqref>K107</xm:sqref>
        </x14:conditionalFormatting>
        <x14:conditionalFormatting xmlns:xm="http://schemas.microsoft.com/office/excel/2006/main">
          <x14:cfRule type="expression" priority="10" id="{505C9186-1BA1-4454-98BB-138201AE46D2}">
            <xm:f>AND(別紙３_販売促進費!$I$50&lt;=$V$22,別紙３_販売促進費!$I$51&gt;=$V$21)</xm:f>
            <x14:dxf>
              <fill>
                <patternFill>
                  <bgColor theme="9"/>
                </patternFill>
              </fill>
            </x14:dxf>
          </x14:cfRule>
          <xm:sqref>K110</xm:sqref>
        </x14:conditionalFormatting>
        <x14:conditionalFormatting xmlns:xm="http://schemas.microsoft.com/office/excel/2006/main">
          <x14:cfRule type="expression" priority="278" id="{365C1095-C9F2-4843-B89C-F31A61C9E569}">
            <xm:f>AND(別紙３_販売促進費!$I$7&lt;=$V$24,別紙３_販売促進費!$I$8&gt;=$V$23)</xm:f>
            <x14:dxf>
              <fill>
                <patternFill>
                  <bgColor rgb="FF00B050"/>
                </patternFill>
              </fill>
            </x14:dxf>
          </x14:cfRule>
          <xm:sqref>L50</xm:sqref>
        </x14:conditionalFormatting>
        <x14:conditionalFormatting xmlns:xm="http://schemas.microsoft.com/office/excel/2006/main">
          <x14:cfRule type="expression" priority="265" id="{D4AD230C-2F80-48F0-B4FD-0C13886BC5DA}">
            <xm:f>AND(別紙３_販売促進費!$I$11&lt;=$V$24,別紙３_販売促進費!$I$12&gt;=$V$23)</xm:f>
            <x14:dxf>
              <fill>
                <patternFill>
                  <bgColor theme="9"/>
                </patternFill>
              </fill>
            </x14:dxf>
          </x14:cfRule>
          <xm:sqref>L56</xm:sqref>
        </x14:conditionalFormatting>
        <x14:conditionalFormatting xmlns:xm="http://schemas.microsoft.com/office/excel/2006/main">
          <x14:cfRule type="expression" priority="248" id="{23B31C37-4B1A-4D95-978F-462FE4E9A6A9}">
            <xm:f>AND(別紙３_販売促進費!$I$13&lt;=$V$24,別紙３_販売促進費!$I$14&gt;=$V$23)</xm:f>
            <x14:dxf>
              <fill>
                <patternFill>
                  <bgColor theme="9"/>
                </patternFill>
              </fill>
            </x14:dxf>
          </x14:cfRule>
          <xm:sqref>L59</xm:sqref>
        </x14:conditionalFormatting>
        <x14:conditionalFormatting xmlns:xm="http://schemas.microsoft.com/office/excel/2006/main">
          <x14:cfRule type="expression" priority="233" id="{039381D4-5783-49F9-ACCE-82D3887C189F}">
            <xm:f>AND(別紙３_販売促進費!$I$15&lt;=$V$24,別紙３_販売促進費!$I$16&gt;=$V$23)</xm:f>
            <x14:dxf>
              <fill>
                <patternFill>
                  <bgColor theme="9"/>
                </patternFill>
              </fill>
            </x14:dxf>
          </x14:cfRule>
          <xm:sqref>L62</xm:sqref>
        </x14:conditionalFormatting>
        <x14:conditionalFormatting xmlns:xm="http://schemas.microsoft.com/office/excel/2006/main">
          <x14:cfRule type="expression" priority="218" id="{039A0362-5116-43FC-8750-9953A8A6217E}">
            <xm:f>AND(別紙３_販売促進費!$I$20&lt;=$V$24,別紙３_販売促進費!$I$21&gt;=$V$23)</xm:f>
            <x14:dxf>
              <fill>
                <patternFill>
                  <bgColor theme="9"/>
                </patternFill>
              </fill>
            </x14:dxf>
          </x14:cfRule>
          <xm:sqref>L68</xm:sqref>
        </x14:conditionalFormatting>
        <x14:conditionalFormatting xmlns:xm="http://schemas.microsoft.com/office/excel/2006/main">
          <x14:cfRule type="expression" priority="203" id="{A0F19AB1-6AF2-4EE6-A24E-DB554884C47F}">
            <xm:f>AND(別紙３_販売促進費!$I$22&lt;=$V$24,別紙３_販売促進費!$I$23&gt;=$V$23)</xm:f>
            <x14:dxf>
              <fill>
                <patternFill>
                  <bgColor theme="9"/>
                </patternFill>
              </fill>
            </x14:dxf>
          </x14:cfRule>
          <xm:sqref>L71</xm:sqref>
        </x14:conditionalFormatting>
        <x14:conditionalFormatting xmlns:xm="http://schemas.microsoft.com/office/excel/2006/main">
          <x14:cfRule type="expression" priority="188" id="{0B014E21-C338-48DA-A572-6C69E403CF60}">
            <xm:f>AND(別紙３_販売促進費!$I$24&lt;=$V$24,別紙３_販売促進費!$I$25&gt;=$V$23)</xm:f>
            <x14:dxf>
              <fill>
                <patternFill>
                  <bgColor theme="9"/>
                </patternFill>
              </fill>
            </x14:dxf>
          </x14:cfRule>
          <xm:sqref>L74</xm:sqref>
        </x14:conditionalFormatting>
        <x14:conditionalFormatting xmlns:xm="http://schemas.microsoft.com/office/excel/2006/main">
          <x14:cfRule type="expression" priority="173" id="{E086D5AD-A7E4-4CBB-B59E-4D774CD67674}">
            <xm:f>AND(別紙３_販売促進費!$I$26&lt;=$V$24,別紙３_販売促進費!$I$27&gt;=$V$23)</xm:f>
            <x14:dxf>
              <fill>
                <patternFill>
                  <bgColor theme="9"/>
                </patternFill>
              </fill>
            </x14:dxf>
          </x14:cfRule>
          <xm:sqref>L77</xm:sqref>
        </x14:conditionalFormatting>
        <x14:conditionalFormatting xmlns:xm="http://schemas.microsoft.com/office/excel/2006/main">
          <x14:cfRule type="expression" priority="158" id="{055CBA38-F698-4C40-B34C-9ED15B6B9890}">
            <xm:f>AND(別紙３_販売促進費!$I$28&lt;=$V$24,別紙３_販売促進費!$I$29&gt;=$V$23)</xm:f>
            <x14:dxf>
              <fill>
                <patternFill>
                  <bgColor theme="9"/>
                </patternFill>
              </fill>
            </x14:dxf>
          </x14:cfRule>
          <xm:sqref>L80</xm:sqref>
        </x14:conditionalFormatting>
        <x14:conditionalFormatting xmlns:xm="http://schemas.microsoft.com/office/excel/2006/main">
          <x14:cfRule type="expression" priority="143" id="{2C7E30C0-570C-435E-8F56-3AA80F32C8C1}">
            <xm:f>AND(別紙３_販売促進費!$I$33&lt;=$V$24,別紙３_販売促進費!$I$34&gt;=$V$23)</xm:f>
            <x14:dxf>
              <fill>
                <patternFill>
                  <bgColor theme="9"/>
                </patternFill>
              </fill>
            </x14:dxf>
          </x14:cfRule>
          <xm:sqref>L86</xm:sqref>
        </x14:conditionalFormatting>
        <x14:conditionalFormatting xmlns:xm="http://schemas.microsoft.com/office/excel/2006/main">
          <x14:cfRule type="expression" priority="128" id="{E879EEC0-7D07-4EA0-98C3-70970E2FD1BD}">
            <xm:f>AND(別紙３_販売促進費!$I$35&lt;=$V$24,別紙３_販売促進費!$I$36&gt;=$V$23)</xm:f>
            <x14:dxf>
              <fill>
                <patternFill>
                  <bgColor theme="9"/>
                </patternFill>
              </fill>
            </x14:dxf>
          </x14:cfRule>
          <xm:sqref>L89</xm:sqref>
        </x14:conditionalFormatting>
        <x14:conditionalFormatting xmlns:xm="http://schemas.microsoft.com/office/excel/2006/main">
          <x14:cfRule type="expression" priority="113" id="{17C08D8E-DAC6-4585-9825-347A28CE9EF3}">
            <xm:f>AND(別紙３_販売促進費!$I$37&lt;=$V$24,別紙３_販売促進費!$I$38&gt;=$V$23)</xm:f>
            <x14:dxf>
              <fill>
                <patternFill>
                  <bgColor theme="9"/>
                </patternFill>
              </fill>
            </x14:dxf>
          </x14:cfRule>
          <xm:sqref>L92</xm:sqref>
        </x14:conditionalFormatting>
        <x14:conditionalFormatting xmlns:xm="http://schemas.microsoft.com/office/excel/2006/main">
          <x14:cfRule type="expression" priority="98" id="{200AE12D-4288-4515-A903-C64BF34BC22E}">
            <xm:f>AND(別紙３_販売促進費!$I$42&lt;=$V$24,別紙３_販売促進費!$I$43&gt;=$V$23)</xm:f>
            <x14:dxf>
              <fill>
                <patternFill>
                  <bgColor theme="9"/>
                </patternFill>
              </fill>
            </x14:dxf>
          </x14:cfRule>
          <xm:sqref>L98</xm:sqref>
        </x14:conditionalFormatting>
        <x14:conditionalFormatting xmlns:xm="http://schemas.microsoft.com/office/excel/2006/main">
          <x14:cfRule type="expression" priority="67" id="{EBA664B2-42FA-4E46-8FDE-ADEAA3D64152}">
            <xm:f>AND(別紙３_販売促進費!$I$44&lt;=$V$24,別紙３_販売促進費!$I$45&gt;=$V$23)</xm:f>
            <x14:dxf>
              <fill>
                <patternFill>
                  <bgColor theme="9"/>
                </patternFill>
              </fill>
            </x14:dxf>
          </x14:cfRule>
          <xm:sqref>L101</xm:sqref>
        </x14:conditionalFormatting>
        <x14:conditionalFormatting xmlns:xm="http://schemas.microsoft.com/office/excel/2006/main">
          <x14:cfRule type="expression" priority="51" id="{E09F25D6-D141-4D25-AB25-67F246D8922A}">
            <xm:f>AND(別紙３_販売促進費!$I$46&lt;=$V$24,別紙３_販売促進費!$I$47&gt;=$V$23)</xm:f>
            <x14:dxf>
              <fill>
                <patternFill>
                  <bgColor theme="9"/>
                </patternFill>
              </fill>
            </x14:dxf>
          </x14:cfRule>
          <xm:sqref>L104</xm:sqref>
        </x14:conditionalFormatting>
        <x14:conditionalFormatting xmlns:xm="http://schemas.microsoft.com/office/excel/2006/main">
          <x14:cfRule type="expression" priority="35" id="{CE97117B-49F5-4B27-9DF9-8D4392DD8C81}">
            <xm:f>AND(別紙３_販売促進費!$I$48&lt;=$V$24,別紙３_販売促進費!$I$49&gt;=$V$23)</xm:f>
            <x14:dxf>
              <fill>
                <patternFill>
                  <bgColor theme="9"/>
                </patternFill>
              </fill>
            </x14:dxf>
          </x14:cfRule>
          <xm:sqref>L107</xm:sqref>
        </x14:conditionalFormatting>
        <x14:conditionalFormatting xmlns:xm="http://schemas.microsoft.com/office/excel/2006/main">
          <x14:cfRule type="expression" priority="19" id="{B87F03D9-B1BD-46FA-9814-6213CBC0ED82}">
            <xm:f>AND(別紙３_販売促進費!$I$50&lt;=$V$24,別紙３_販売促進費!$I$51&gt;=$V$23)</xm:f>
            <x14:dxf>
              <fill>
                <patternFill>
                  <bgColor theme="9"/>
                </patternFill>
              </fill>
            </x14:dxf>
          </x14:cfRule>
          <xm:sqref>L110</xm:sqref>
        </x14:conditionalFormatting>
        <x14:conditionalFormatting xmlns:xm="http://schemas.microsoft.com/office/excel/2006/main">
          <x14:cfRule type="expression" priority="277" id="{720A7DF5-DA0E-44E7-91CA-C6D2D5417335}">
            <xm:f>AND(別紙３_販売促進費!$I$7&lt;=$V$26,別紙３_販売促進費!$I$8&gt;=$V$25)</xm:f>
            <x14:dxf>
              <fill>
                <patternFill>
                  <bgColor rgb="FF00B050"/>
                </patternFill>
              </fill>
            </x14:dxf>
          </x14:cfRule>
          <xm:sqref>M50</xm:sqref>
        </x14:conditionalFormatting>
        <x14:conditionalFormatting xmlns:xm="http://schemas.microsoft.com/office/excel/2006/main">
          <x14:cfRule type="expression" priority="263" id="{4F58B81A-A85B-4038-A81E-D8A22CFAE96C}">
            <xm:f>AND(別紙３_販売促進費!$I$11&lt;=$V$26,別紙３_販売促進費!$I$12&gt;=$V$25)</xm:f>
            <x14:dxf>
              <fill>
                <patternFill>
                  <bgColor theme="9"/>
                </patternFill>
              </fill>
            </x14:dxf>
          </x14:cfRule>
          <xm:sqref>M56</xm:sqref>
        </x14:conditionalFormatting>
        <x14:conditionalFormatting xmlns:xm="http://schemas.microsoft.com/office/excel/2006/main">
          <x14:cfRule type="expression" priority="247" id="{B52D1E33-055C-4E69-95EB-07A45E251DB4}">
            <xm:f>AND(別紙３_販売促進費!$I$13&lt;=$V$26,別紙３_販売促進費!$I$14&gt;=$V$25)</xm:f>
            <x14:dxf>
              <fill>
                <patternFill>
                  <bgColor theme="9"/>
                </patternFill>
              </fill>
            </x14:dxf>
          </x14:cfRule>
          <xm:sqref>M59</xm:sqref>
        </x14:conditionalFormatting>
        <x14:conditionalFormatting xmlns:xm="http://schemas.microsoft.com/office/excel/2006/main">
          <x14:cfRule type="expression" priority="232" id="{5CC95E53-285B-4772-BDD7-F74A953F11D4}">
            <xm:f>AND(別紙３_販売促進費!$I$15&lt;=$V$26,別紙３_販売促進費!$I$16&gt;=$V$25)</xm:f>
            <x14:dxf>
              <fill>
                <patternFill>
                  <bgColor theme="9"/>
                </patternFill>
              </fill>
            </x14:dxf>
          </x14:cfRule>
          <xm:sqref>M62</xm:sqref>
        </x14:conditionalFormatting>
        <x14:conditionalFormatting xmlns:xm="http://schemas.microsoft.com/office/excel/2006/main">
          <x14:cfRule type="expression" priority="217" id="{BBD3FC1F-CD4E-4FFB-8C6C-5375970A5966}">
            <xm:f>AND(別紙３_販売促進費!$I$20&lt;=$V$26,別紙３_販売促進費!$I$21&gt;=$V$25)</xm:f>
            <x14:dxf>
              <fill>
                <patternFill>
                  <bgColor theme="9"/>
                </patternFill>
              </fill>
            </x14:dxf>
          </x14:cfRule>
          <xm:sqref>M68</xm:sqref>
        </x14:conditionalFormatting>
        <x14:conditionalFormatting xmlns:xm="http://schemas.microsoft.com/office/excel/2006/main">
          <x14:cfRule type="expression" priority="202" id="{561E305A-C7F5-4F04-9020-E7D88ED21621}">
            <xm:f>AND(別紙３_販売促進費!$I$22&lt;=$V$26,別紙３_販売促進費!$I$23&gt;=$V$25)</xm:f>
            <x14:dxf>
              <fill>
                <patternFill>
                  <bgColor theme="9"/>
                </patternFill>
              </fill>
            </x14:dxf>
          </x14:cfRule>
          <xm:sqref>M71</xm:sqref>
        </x14:conditionalFormatting>
        <x14:conditionalFormatting xmlns:xm="http://schemas.microsoft.com/office/excel/2006/main">
          <x14:cfRule type="expression" priority="187" id="{EE52450D-CD86-48CE-A72A-E2D2F7232512}">
            <xm:f>AND(別紙３_販売促進費!$I$24&lt;=$V$26,別紙３_販売促進費!$I$25&gt;=$V$25)</xm:f>
            <x14:dxf>
              <fill>
                <patternFill>
                  <bgColor theme="9"/>
                </patternFill>
              </fill>
            </x14:dxf>
          </x14:cfRule>
          <xm:sqref>M74</xm:sqref>
        </x14:conditionalFormatting>
        <x14:conditionalFormatting xmlns:xm="http://schemas.microsoft.com/office/excel/2006/main">
          <x14:cfRule type="expression" priority="172" id="{A92693EA-8A10-4681-B6E5-61B79CDF90FB}">
            <xm:f>AND(別紙３_販売促進費!$I$26&lt;=$V$26,別紙３_販売促進費!$I$27&gt;=$V$25)</xm:f>
            <x14:dxf>
              <fill>
                <patternFill>
                  <bgColor theme="9"/>
                </patternFill>
              </fill>
            </x14:dxf>
          </x14:cfRule>
          <xm:sqref>M77</xm:sqref>
        </x14:conditionalFormatting>
        <x14:conditionalFormatting xmlns:xm="http://schemas.microsoft.com/office/excel/2006/main">
          <x14:cfRule type="expression" priority="157" id="{D9832A99-F018-4A44-B369-9D8931C1C742}">
            <xm:f>AND(別紙３_販売促進費!$I$28&lt;=$V$26,別紙３_販売促進費!$I$29&gt;=$V$25)</xm:f>
            <x14:dxf>
              <fill>
                <patternFill>
                  <bgColor theme="9"/>
                </patternFill>
              </fill>
            </x14:dxf>
          </x14:cfRule>
          <xm:sqref>M80</xm:sqref>
        </x14:conditionalFormatting>
        <x14:conditionalFormatting xmlns:xm="http://schemas.microsoft.com/office/excel/2006/main">
          <x14:cfRule type="expression" priority="142" id="{D7C8DAB3-2DA3-4645-84B9-A7CDD320E09D}">
            <xm:f>AND(別紙３_販売促進費!$I$33&lt;=$V$26,別紙３_販売促進費!$I$34&gt;=$V$25)</xm:f>
            <x14:dxf>
              <fill>
                <patternFill>
                  <bgColor theme="9"/>
                </patternFill>
              </fill>
            </x14:dxf>
          </x14:cfRule>
          <xm:sqref>M86</xm:sqref>
        </x14:conditionalFormatting>
        <x14:conditionalFormatting xmlns:xm="http://schemas.microsoft.com/office/excel/2006/main">
          <x14:cfRule type="expression" priority="127" id="{EA556664-F778-4FDC-97EF-F6D30666FCCC}">
            <xm:f>AND(別紙３_販売促進費!$I$35&lt;=$V$26,別紙３_販売促進費!$I$36&gt;=$V$25)</xm:f>
            <x14:dxf>
              <fill>
                <patternFill>
                  <bgColor theme="9"/>
                </patternFill>
              </fill>
            </x14:dxf>
          </x14:cfRule>
          <xm:sqref>M89</xm:sqref>
        </x14:conditionalFormatting>
        <x14:conditionalFormatting xmlns:xm="http://schemas.microsoft.com/office/excel/2006/main">
          <x14:cfRule type="expression" priority="112" id="{6F0C4801-47CA-4DFF-915A-D08628E9E015}">
            <xm:f>AND(別紙３_販売促進費!$I$37&lt;=$V$26,別紙３_販売促進費!$I$38&gt;=$V$25)</xm:f>
            <x14:dxf>
              <fill>
                <patternFill>
                  <bgColor theme="9"/>
                </patternFill>
              </fill>
            </x14:dxf>
          </x14:cfRule>
          <xm:sqref>M92</xm:sqref>
        </x14:conditionalFormatting>
        <x14:conditionalFormatting xmlns:xm="http://schemas.microsoft.com/office/excel/2006/main">
          <x14:cfRule type="expression" priority="97" id="{C72A0011-B37A-45EA-86B8-DC00D688F427}">
            <xm:f>AND(別紙３_販売促進費!$I$42&lt;=$V$26,別紙３_販売促進費!$I$43&gt;=$V$25)</xm:f>
            <x14:dxf>
              <fill>
                <patternFill>
                  <bgColor theme="9"/>
                </patternFill>
              </fill>
            </x14:dxf>
          </x14:cfRule>
          <xm:sqref>M98</xm:sqref>
        </x14:conditionalFormatting>
        <x14:conditionalFormatting xmlns:xm="http://schemas.microsoft.com/office/excel/2006/main">
          <x14:cfRule type="expression" priority="66" id="{1AEBEF7F-58F1-4ACC-A946-7A1071BFDCF9}">
            <xm:f>AND(別紙３_販売促進費!$I$44&lt;=$V$26,別紙３_販売促進費!$I$45&gt;=$V$25)</xm:f>
            <x14:dxf>
              <fill>
                <patternFill>
                  <bgColor theme="9"/>
                </patternFill>
              </fill>
            </x14:dxf>
          </x14:cfRule>
          <xm:sqref>M101</xm:sqref>
        </x14:conditionalFormatting>
        <x14:conditionalFormatting xmlns:xm="http://schemas.microsoft.com/office/excel/2006/main">
          <x14:cfRule type="expression" priority="50" id="{656799CD-85CB-4A59-BFCA-32BF96F12EE0}">
            <xm:f>AND(別紙３_販売促進費!$I$46&lt;=$V$26,別紙３_販売促進費!$I$47&gt;=$V$25)</xm:f>
            <x14:dxf>
              <fill>
                <patternFill>
                  <bgColor theme="9"/>
                </patternFill>
              </fill>
            </x14:dxf>
          </x14:cfRule>
          <xm:sqref>M104</xm:sqref>
        </x14:conditionalFormatting>
        <x14:conditionalFormatting xmlns:xm="http://schemas.microsoft.com/office/excel/2006/main">
          <x14:cfRule type="expression" priority="34" id="{2836AC8C-6E86-42AC-9E98-EB7942549B3A}">
            <xm:f>AND(別紙３_販売促進費!$I$48&lt;=$V$26,別紙３_販売促進費!$I$49&gt;=$V$25)</xm:f>
            <x14:dxf>
              <fill>
                <patternFill>
                  <bgColor theme="9"/>
                </patternFill>
              </fill>
            </x14:dxf>
          </x14:cfRule>
          <xm:sqref>M107</xm:sqref>
        </x14:conditionalFormatting>
        <x14:conditionalFormatting xmlns:xm="http://schemas.microsoft.com/office/excel/2006/main">
          <x14:cfRule type="expression" priority="18" id="{CABBCCBF-FAB4-4CDE-866C-CA19DCCC35E6}">
            <xm:f>AND(別紙３_販売促進費!$I$50&lt;=$V$26,別紙３_販売促進費!$I$51&gt;=$V$25)</xm:f>
            <x14:dxf>
              <fill>
                <patternFill>
                  <bgColor theme="9"/>
                </patternFill>
              </fill>
            </x14:dxf>
          </x14:cfRule>
          <xm:sqref>M110</xm:sqref>
        </x14:conditionalFormatting>
        <x14:conditionalFormatting xmlns:xm="http://schemas.microsoft.com/office/excel/2006/main">
          <x14:cfRule type="expression" priority="276" id="{7C258A33-B455-430F-916C-2EFA9A3704F3}">
            <xm:f>AND(別紙３_販売促進費!$I$7&lt;=$V$28,別紙３_販売促進費!$I$8&gt;=$V$27)</xm:f>
            <x14:dxf>
              <fill>
                <patternFill>
                  <bgColor rgb="FF00B050"/>
                </patternFill>
              </fill>
            </x14:dxf>
          </x14:cfRule>
          <xm:sqref>N50</xm:sqref>
        </x14:conditionalFormatting>
        <x14:conditionalFormatting xmlns:xm="http://schemas.microsoft.com/office/excel/2006/main">
          <x14:cfRule type="expression" priority="262" id="{F3CFC61D-74A3-492F-9827-3642D85EA200}">
            <xm:f>AND(別紙３_販売促進費!$I$11&lt;=$V$28,別紙３_販売促進費!$I$12&gt;=$V$27)</xm:f>
            <x14:dxf>
              <fill>
                <patternFill>
                  <bgColor theme="9"/>
                </patternFill>
              </fill>
            </x14:dxf>
          </x14:cfRule>
          <xm:sqref>N56</xm:sqref>
        </x14:conditionalFormatting>
        <x14:conditionalFormatting xmlns:xm="http://schemas.microsoft.com/office/excel/2006/main">
          <x14:cfRule type="expression" priority="246" id="{BE6B8864-85D9-4F53-952D-D7BE1E54D59B}">
            <xm:f>AND(別紙３_販売促進費!$I$13&lt;=$V$28,別紙３_販売促進費!$I$14&gt;=$V$27)</xm:f>
            <x14:dxf>
              <fill>
                <patternFill>
                  <bgColor theme="9"/>
                </patternFill>
              </fill>
            </x14:dxf>
          </x14:cfRule>
          <xm:sqref>N59</xm:sqref>
        </x14:conditionalFormatting>
        <x14:conditionalFormatting xmlns:xm="http://schemas.microsoft.com/office/excel/2006/main">
          <x14:cfRule type="expression" priority="231" id="{0BA0CFC7-2A55-46BC-83F1-775B6F2BDEC7}">
            <xm:f>AND(別紙３_販売促進費!$I$15&lt;=$V$28,別紙３_販売促進費!$I$16&gt;=$V$27)</xm:f>
            <x14:dxf>
              <fill>
                <patternFill>
                  <bgColor theme="9"/>
                </patternFill>
              </fill>
            </x14:dxf>
          </x14:cfRule>
          <xm:sqref>N62</xm:sqref>
        </x14:conditionalFormatting>
        <x14:conditionalFormatting xmlns:xm="http://schemas.microsoft.com/office/excel/2006/main">
          <x14:cfRule type="expression" priority="216" id="{C46CCA12-CFCB-4201-9346-331051F38F7B}">
            <xm:f>AND(別紙３_販売促進費!$I$20&lt;=$V$28,別紙３_販売促進費!$I$21&gt;=$V$27)</xm:f>
            <x14:dxf>
              <fill>
                <patternFill>
                  <bgColor theme="9"/>
                </patternFill>
              </fill>
            </x14:dxf>
          </x14:cfRule>
          <xm:sqref>N68</xm:sqref>
        </x14:conditionalFormatting>
        <x14:conditionalFormatting xmlns:xm="http://schemas.microsoft.com/office/excel/2006/main">
          <x14:cfRule type="expression" priority="201" id="{56FA909B-3418-4EC5-AA0D-1BAEE09F5502}">
            <xm:f>AND(別紙３_販売促進費!$I$22&lt;=$V$28,別紙３_販売促進費!$I$23&gt;=$V$27)</xm:f>
            <x14:dxf>
              <fill>
                <patternFill>
                  <bgColor theme="9"/>
                </patternFill>
              </fill>
            </x14:dxf>
          </x14:cfRule>
          <xm:sqref>N71</xm:sqref>
        </x14:conditionalFormatting>
        <x14:conditionalFormatting xmlns:xm="http://schemas.microsoft.com/office/excel/2006/main">
          <x14:cfRule type="expression" priority="186" id="{E5C70241-A581-415B-8C22-0E05A02CA843}">
            <xm:f>AND(別紙３_販売促進費!$I$24&lt;=$V$28,別紙３_販売促進費!$I$25&gt;=$V$27)</xm:f>
            <x14:dxf>
              <fill>
                <patternFill>
                  <bgColor theme="9"/>
                </patternFill>
              </fill>
            </x14:dxf>
          </x14:cfRule>
          <xm:sqref>N74</xm:sqref>
        </x14:conditionalFormatting>
        <x14:conditionalFormatting xmlns:xm="http://schemas.microsoft.com/office/excel/2006/main">
          <x14:cfRule type="expression" priority="171" id="{32A9A3B5-E5F8-451F-BA97-CB4176473C93}">
            <xm:f>AND(別紙３_販売促進費!$I$26&lt;=$V$28,別紙３_販売促進費!$I$27&gt;=$V$27)</xm:f>
            <x14:dxf>
              <fill>
                <patternFill>
                  <bgColor theme="9"/>
                </patternFill>
              </fill>
            </x14:dxf>
          </x14:cfRule>
          <xm:sqref>N77</xm:sqref>
        </x14:conditionalFormatting>
        <x14:conditionalFormatting xmlns:xm="http://schemas.microsoft.com/office/excel/2006/main">
          <x14:cfRule type="expression" priority="156" id="{33761725-EAB5-4958-97E8-820C2C38F2D0}">
            <xm:f>AND(別紙３_販売促進費!$I$28&lt;=$V$28,別紙３_販売促進費!$I$29&gt;=$V$27)</xm:f>
            <x14:dxf>
              <fill>
                <patternFill>
                  <bgColor theme="9"/>
                </patternFill>
              </fill>
            </x14:dxf>
          </x14:cfRule>
          <xm:sqref>N80</xm:sqref>
        </x14:conditionalFormatting>
        <x14:conditionalFormatting xmlns:xm="http://schemas.microsoft.com/office/excel/2006/main">
          <x14:cfRule type="expression" priority="141" id="{062792D6-2452-4745-918C-CC60BDA80E97}">
            <xm:f>AND(別紙３_販売促進費!$I$33&lt;=$V$28,別紙３_販売促進費!$I$34&gt;=$V$27)</xm:f>
            <x14:dxf>
              <fill>
                <patternFill>
                  <bgColor theme="9"/>
                </patternFill>
              </fill>
            </x14:dxf>
          </x14:cfRule>
          <xm:sqref>N86</xm:sqref>
        </x14:conditionalFormatting>
        <x14:conditionalFormatting xmlns:xm="http://schemas.microsoft.com/office/excel/2006/main">
          <x14:cfRule type="expression" priority="126" id="{9B060A25-038F-4916-AB5F-0823DA043AB1}">
            <xm:f>AND(別紙３_販売促進費!$I$35&lt;=$V$28,別紙３_販売促進費!$I$36&gt;=$V$27)</xm:f>
            <x14:dxf>
              <fill>
                <patternFill>
                  <bgColor theme="9"/>
                </patternFill>
              </fill>
            </x14:dxf>
          </x14:cfRule>
          <xm:sqref>N89</xm:sqref>
        </x14:conditionalFormatting>
        <x14:conditionalFormatting xmlns:xm="http://schemas.microsoft.com/office/excel/2006/main">
          <x14:cfRule type="expression" priority="111" id="{F591D6BB-F6A6-4482-874E-DC0C139622F1}">
            <xm:f>AND(別紙３_販売促進費!$I$37&lt;=$V$28,別紙３_販売促進費!$I$38&gt;=$V$27)</xm:f>
            <x14:dxf>
              <fill>
                <patternFill>
                  <bgColor theme="9"/>
                </patternFill>
              </fill>
            </x14:dxf>
          </x14:cfRule>
          <xm:sqref>N92</xm:sqref>
        </x14:conditionalFormatting>
        <x14:conditionalFormatting xmlns:xm="http://schemas.microsoft.com/office/excel/2006/main">
          <x14:cfRule type="expression" priority="96" id="{C9FE642D-3374-4B71-9906-C60F74B0B2A6}">
            <xm:f>AND(別紙３_販売促進費!$I$42&lt;=$V$28,別紙３_販売促進費!$I$43&gt;=$V$27)</xm:f>
            <x14:dxf>
              <fill>
                <patternFill>
                  <bgColor theme="9"/>
                </patternFill>
              </fill>
            </x14:dxf>
          </x14:cfRule>
          <xm:sqref>N98</xm:sqref>
        </x14:conditionalFormatting>
        <x14:conditionalFormatting xmlns:xm="http://schemas.microsoft.com/office/excel/2006/main">
          <x14:cfRule type="expression" priority="65" id="{C17B089A-0FAD-42E2-973A-68A482103002}">
            <xm:f>AND(別紙３_販売促進費!$I$44&lt;=$V$28,別紙３_販売促進費!$I$45&gt;=$V$27)</xm:f>
            <x14:dxf>
              <fill>
                <patternFill>
                  <bgColor theme="9"/>
                </patternFill>
              </fill>
            </x14:dxf>
          </x14:cfRule>
          <xm:sqref>N101</xm:sqref>
        </x14:conditionalFormatting>
        <x14:conditionalFormatting xmlns:xm="http://schemas.microsoft.com/office/excel/2006/main">
          <x14:cfRule type="expression" priority="49" id="{A0401042-7700-460E-9F7F-6D4B9AD598CA}">
            <xm:f>AND(別紙３_販売促進費!$I$46&lt;=$V$28,別紙３_販売促進費!$I$47&gt;=$V$27)</xm:f>
            <x14:dxf>
              <fill>
                <patternFill>
                  <bgColor theme="9"/>
                </patternFill>
              </fill>
            </x14:dxf>
          </x14:cfRule>
          <xm:sqref>N104</xm:sqref>
        </x14:conditionalFormatting>
        <x14:conditionalFormatting xmlns:xm="http://schemas.microsoft.com/office/excel/2006/main">
          <x14:cfRule type="expression" priority="33" id="{1B88B856-86C8-48F0-90E2-79A62D9F8897}">
            <xm:f>AND(別紙３_販売促進費!$I$48&lt;=$V$28,別紙３_販売促進費!$I$49&gt;=$V$27)</xm:f>
            <x14:dxf>
              <fill>
                <patternFill>
                  <bgColor theme="9"/>
                </patternFill>
              </fill>
            </x14:dxf>
          </x14:cfRule>
          <xm:sqref>N107</xm:sqref>
        </x14:conditionalFormatting>
        <x14:conditionalFormatting xmlns:xm="http://schemas.microsoft.com/office/excel/2006/main">
          <x14:cfRule type="expression" priority="17" id="{19A952D2-CCDF-4349-A41E-42016EE489BF}">
            <xm:f>AND(別紙３_販売促進費!$I$50&lt;=$V$28,別紙３_販売促進費!$I$51&gt;=$V$27)</xm:f>
            <x14:dxf>
              <fill>
                <patternFill>
                  <bgColor theme="9"/>
                </patternFill>
              </fill>
            </x14:dxf>
          </x14:cfRule>
          <xm:sqref>N110</xm:sqref>
        </x14:conditionalFormatting>
        <x14:conditionalFormatting xmlns:xm="http://schemas.microsoft.com/office/excel/2006/main">
          <x14:cfRule type="expression" priority="275" id="{6608D7E7-DC41-4624-BBCB-6276C7D7902C}">
            <xm:f>AND(別紙３_販売促進費!$I$7&lt;=$V$30,別紙３_販売促進費!$I$8&gt;=$V$29)</xm:f>
            <x14:dxf>
              <fill>
                <patternFill>
                  <bgColor rgb="FF00B050"/>
                </patternFill>
              </fill>
            </x14:dxf>
          </x14:cfRule>
          <xm:sqref>O50</xm:sqref>
        </x14:conditionalFormatting>
        <x14:conditionalFormatting xmlns:xm="http://schemas.microsoft.com/office/excel/2006/main">
          <x14:cfRule type="expression" priority="261" id="{C3B15023-457A-4251-AE95-4B98B917F382}">
            <xm:f>AND(別紙３_販売促進費!$I$11&lt;=$V$30,別紙３_販売促進費!$I$12&gt;=$V$29)</xm:f>
            <x14:dxf>
              <fill>
                <patternFill>
                  <bgColor theme="9"/>
                </patternFill>
              </fill>
            </x14:dxf>
          </x14:cfRule>
          <xm:sqref>O56</xm:sqref>
        </x14:conditionalFormatting>
        <x14:conditionalFormatting xmlns:xm="http://schemas.microsoft.com/office/excel/2006/main">
          <x14:cfRule type="expression" priority="245" id="{E2F1B40D-8777-4027-95BD-58584C60C564}">
            <xm:f>AND(別紙３_販売促進費!$I$13&lt;=$V$30,別紙３_販売促進費!$I$14&gt;=$V$29)</xm:f>
            <x14:dxf>
              <fill>
                <patternFill>
                  <bgColor theme="9"/>
                </patternFill>
              </fill>
            </x14:dxf>
          </x14:cfRule>
          <xm:sqref>O59</xm:sqref>
        </x14:conditionalFormatting>
        <x14:conditionalFormatting xmlns:xm="http://schemas.microsoft.com/office/excel/2006/main">
          <x14:cfRule type="expression" priority="230" id="{C4BF9CFA-D51F-4ECB-BEBA-33F908097BC2}">
            <xm:f>AND(別紙３_販売促進費!$I$15&lt;=$V$30,別紙３_販売促進費!$I$16&gt;=$V$29)</xm:f>
            <x14:dxf>
              <fill>
                <patternFill>
                  <bgColor theme="9"/>
                </patternFill>
              </fill>
            </x14:dxf>
          </x14:cfRule>
          <xm:sqref>O62</xm:sqref>
        </x14:conditionalFormatting>
        <x14:conditionalFormatting xmlns:xm="http://schemas.microsoft.com/office/excel/2006/main">
          <x14:cfRule type="expression" priority="215" id="{6760D5A7-B234-4789-B941-9E9260707C96}">
            <xm:f>AND(別紙３_販売促進費!$I$20&lt;=$V$30,別紙３_販売促進費!$I$21&gt;=$V$29)</xm:f>
            <x14:dxf>
              <fill>
                <patternFill>
                  <bgColor theme="9"/>
                </patternFill>
              </fill>
            </x14:dxf>
          </x14:cfRule>
          <xm:sqref>O68</xm:sqref>
        </x14:conditionalFormatting>
        <x14:conditionalFormatting xmlns:xm="http://schemas.microsoft.com/office/excel/2006/main">
          <x14:cfRule type="expression" priority="200" id="{71CFA583-F7A5-4081-A46D-A6AA5D30ACEC}">
            <xm:f>AND(別紙３_販売促進費!$I$22&lt;=$V$30,別紙３_販売促進費!$I$23&gt;=$V$29)</xm:f>
            <x14:dxf>
              <fill>
                <patternFill>
                  <bgColor theme="9"/>
                </patternFill>
              </fill>
            </x14:dxf>
          </x14:cfRule>
          <xm:sqref>O71</xm:sqref>
        </x14:conditionalFormatting>
        <x14:conditionalFormatting xmlns:xm="http://schemas.microsoft.com/office/excel/2006/main">
          <x14:cfRule type="expression" priority="185" id="{F2E4C01B-9490-4069-89EC-6BE650C892AA}">
            <xm:f>AND(別紙３_販売促進費!$I$24&lt;=$V$30,別紙３_販売促進費!$I$25&gt;=$V$29)</xm:f>
            <x14:dxf>
              <fill>
                <patternFill>
                  <bgColor theme="9"/>
                </patternFill>
              </fill>
            </x14:dxf>
          </x14:cfRule>
          <xm:sqref>O74</xm:sqref>
        </x14:conditionalFormatting>
        <x14:conditionalFormatting xmlns:xm="http://schemas.microsoft.com/office/excel/2006/main">
          <x14:cfRule type="expression" priority="170" id="{74D752A8-BAC0-4E63-9687-698C4EFEE4BF}">
            <xm:f>AND(別紙３_販売促進費!$I$26&lt;=$V$30,別紙３_販売促進費!$I$27&gt;=$V$29)</xm:f>
            <x14:dxf>
              <fill>
                <patternFill>
                  <bgColor theme="9"/>
                </patternFill>
              </fill>
            </x14:dxf>
          </x14:cfRule>
          <xm:sqref>O77</xm:sqref>
        </x14:conditionalFormatting>
        <x14:conditionalFormatting xmlns:xm="http://schemas.microsoft.com/office/excel/2006/main">
          <x14:cfRule type="expression" priority="155" id="{CF1A9382-558C-407B-AA20-D74193998FBB}">
            <xm:f>AND(別紙３_販売促進費!$I$28&lt;=$V$30,別紙３_販売促進費!$I$29&gt;=$V$29)</xm:f>
            <x14:dxf>
              <fill>
                <patternFill>
                  <bgColor theme="9"/>
                </patternFill>
              </fill>
            </x14:dxf>
          </x14:cfRule>
          <xm:sqref>O80</xm:sqref>
        </x14:conditionalFormatting>
        <x14:conditionalFormatting xmlns:xm="http://schemas.microsoft.com/office/excel/2006/main">
          <x14:cfRule type="expression" priority="140" id="{AAC9A958-8C83-4623-8808-728B63F87684}">
            <xm:f>AND(別紙３_販売促進費!$I$33&lt;=$V$30,別紙３_販売促進費!$I$34&gt;=$V$29)</xm:f>
            <x14:dxf>
              <fill>
                <patternFill>
                  <bgColor theme="9"/>
                </patternFill>
              </fill>
            </x14:dxf>
          </x14:cfRule>
          <xm:sqref>O86</xm:sqref>
        </x14:conditionalFormatting>
        <x14:conditionalFormatting xmlns:xm="http://schemas.microsoft.com/office/excel/2006/main">
          <x14:cfRule type="expression" priority="125" id="{692D99B6-73FA-4C57-B944-EFD0E6FA4503}">
            <xm:f>AND(別紙３_販売促進費!$I$35&lt;=$V$30,別紙３_販売促進費!$I$36&gt;=$V$29)</xm:f>
            <x14:dxf>
              <fill>
                <patternFill>
                  <bgColor theme="9"/>
                </patternFill>
              </fill>
            </x14:dxf>
          </x14:cfRule>
          <xm:sqref>O89</xm:sqref>
        </x14:conditionalFormatting>
        <x14:conditionalFormatting xmlns:xm="http://schemas.microsoft.com/office/excel/2006/main">
          <x14:cfRule type="expression" priority="110" id="{2977853B-965C-4564-B6F4-6241FEE6C6B4}">
            <xm:f>AND(別紙３_販売促進費!$I$37&lt;=$V$30,別紙３_販売促進費!$I$38&gt;=$V$29)</xm:f>
            <x14:dxf>
              <fill>
                <patternFill>
                  <bgColor theme="9"/>
                </patternFill>
              </fill>
            </x14:dxf>
          </x14:cfRule>
          <xm:sqref>O92</xm:sqref>
        </x14:conditionalFormatting>
        <x14:conditionalFormatting xmlns:xm="http://schemas.microsoft.com/office/excel/2006/main">
          <x14:cfRule type="expression" priority="95" id="{5AD80DFE-F63D-4956-8590-F10842467C71}">
            <xm:f>AND(別紙３_販売促進費!$I$42&lt;=$V$30,別紙３_販売促進費!$I$43&gt;=$V$29)</xm:f>
            <x14:dxf>
              <fill>
                <patternFill>
                  <bgColor theme="9"/>
                </patternFill>
              </fill>
            </x14:dxf>
          </x14:cfRule>
          <xm:sqref>O98</xm:sqref>
        </x14:conditionalFormatting>
        <x14:conditionalFormatting xmlns:xm="http://schemas.microsoft.com/office/excel/2006/main">
          <x14:cfRule type="expression" priority="64" id="{15828205-DFF5-4307-9BCF-BD51B86C2897}">
            <xm:f>AND(別紙３_販売促進費!$I$44&lt;=$V$30,別紙３_販売促進費!$I$45&gt;=$V$29)</xm:f>
            <x14:dxf>
              <fill>
                <patternFill>
                  <bgColor theme="9"/>
                </patternFill>
              </fill>
            </x14:dxf>
          </x14:cfRule>
          <xm:sqref>O101</xm:sqref>
        </x14:conditionalFormatting>
        <x14:conditionalFormatting xmlns:xm="http://schemas.microsoft.com/office/excel/2006/main">
          <x14:cfRule type="expression" priority="48" id="{383CA51A-A36B-4DE0-87D5-E6C8C2E7DA76}">
            <xm:f>AND(別紙３_販売促進費!$I$46&lt;=$V$30,別紙３_販売促進費!$I$47&gt;=$V$29)</xm:f>
            <x14:dxf>
              <fill>
                <patternFill>
                  <bgColor theme="9"/>
                </patternFill>
              </fill>
            </x14:dxf>
          </x14:cfRule>
          <xm:sqref>O104</xm:sqref>
        </x14:conditionalFormatting>
        <x14:conditionalFormatting xmlns:xm="http://schemas.microsoft.com/office/excel/2006/main">
          <x14:cfRule type="expression" priority="32" id="{778D8C81-A832-4DC3-B646-841036131CDE}">
            <xm:f>AND(別紙３_販売促進費!$I$48&lt;=$V$30,別紙３_販売促進費!$I$49&gt;=$V$29)</xm:f>
            <x14:dxf>
              <fill>
                <patternFill>
                  <bgColor theme="9"/>
                </patternFill>
              </fill>
            </x14:dxf>
          </x14:cfRule>
          <xm:sqref>O107</xm:sqref>
        </x14:conditionalFormatting>
        <x14:conditionalFormatting xmlns:xm="http://schemas.microsoft.com/office/excel/2006/main">
          <x14:cfRule type="expression" priority="16" id="{9B8F47AC-9864-4BA1-915E-8B39C0E1FA79}">
            <xm:f>AND(別紙３_販売促進費!$I$50&lt;=$V$30,別紙３_販売促進費!$I$51&gt;=$V$29)</xm:f>
            <x14:dxf>
              <fill>
                <patternFill>
                  <bgColor theme="9"/>
                </patternFill>
              </fill>
            </x14:dxf>
          </x14:cfRule>
          <xm:sqref>O110</xm:sqref>
        </x14:conditionalFormatting>
        <x14:conditionalFormatting xmlns:xm="http://schemas.microsoft.com/office/excel/2006/main">
          <x14:cfRule type="expression" priority="274" id="{9DC20D49-4245-46E9-B103-E161D67E5B60}">
            <xm:f>AND(別紙３_販売促進費!$I$7&lt;=$V$32,別紙３_販売促進費!$I$8&gt;=$V$31)</xm:f>
            <x14:dxf>
              <fill>
                <patternFill>
                  <bgColor rgb="FF00B050"/>
                </patternFill>
              </fill>
            </x14:dxf>
          </x14:cfRule>
          <xm:sqref>P50</xm:sqref>
        </x14:conditionalFormatting>
        <x14:conditionalFormatting xmlns:xm="http://schemas.microsoft.com/office/excel/2006/main">
          <x14:cfRule type="expression" priority="260" id="{2F8E135A-3CF7-4EFB-9517-8B2092BC7C0C}">
            <xm:f>AND(別紙３_販売促進費!$I$11&lt;=$V$32,別紙３_販売促進費!$I$12&gt;=$V$31)</xm:f>
            <x14:dxf>
              <fill>
                <patternFill>
                  <bgColor theme="9"/>
                </patternFill>
              </fill>
            </x14:dxf>
          </x14:cfRule>
          <xm:sqref>P56</xm:sqref>
        </x14:conditionalFormatting>
        <x14:conditionalFormatting xmlns:xm="http://schemas.microsoft.com/office/excel/2006/main">
          <x14:cfRule type="expression" priority="244" id="{821BDACE-3C0C-4240-951B-C4B00B96219F}">
            <xm:f>AND(別紙３_販売促進費!$I$13&lt;=$V$32,別紙３_販売促進費!$I$14&gt;=$V$31)</xm:f>
            <x14:dxf>
              <fill>
                <patternFill>
                  <bgColor theme="9"/>
                </patternFill>
              </fill>
            </x14:dxf>
          </x14:cfRule>
          <xm:sqref>P59</xm:sqref>
        </x14:conditionalFormatting>
        <x14:conditionalFormatting xmlns:xm="http://schemas.microsoft.com/office/excel/2006/main">
          <x14:cfRule type="expression" priority="229" id="{DA9C0B28-B1D7-4C81-BE22-FBDBFAA9D93E}">
            <xm:f>AND(別紙３_販売促進費!$I$15&lt;=$V$32,別紙３_販売促進費!$I$16&gt;=$V$31)</xm:f>
            <x14:dxf>
              <fill>
                <patternFill>
                  <bgColor theme="9"/>
                </patternFill>
              </fill>
            </x14:dxf>
          </x14:cfRule>
          <xm:sqref>P62</xm:sqref>
        </x14:conditionalFormatting>
        <x14:conditionalFormatting xmlns:xm="http://schemas.microsoft.com/office/excel/2006/main">
          <x14:cfRule type="expression" priority="214" id="{A5CEE076-2860-424A-A396-4EDA00C49ACA}">
            <xm:f>AND(別紙３_販売促進費!$I$20&lt;=$V$32,別紙３_販売促進費!$I$21&gt;=$V$31)</xm:f>
            <x14:dxf>
              <fill>
                <patternFill>
                  <bgColor theme="9"/>
                </patternFill>
              </fill>
            </x14:dxf>
          </x14:cfRule>
          <xm:sqref>P68</xm:sqref>
        </x14:conditionalFormatting>
        <x14:conditionalFormatting xmlns:xm="http://schemas.microsoft.com/office/excel/2006/main">
          <x14:cfRule type="expression" priority="199" id="{8CDF7CF6-D495-40DE-B2A2-25D008E2D8BC}">
            <xm:f>AND(別紙３_販売促進費!$I$22&lt;=$V$32,別紙３_販売促進費!$I$23&gt;=$V$31)</xm:f>
            <x14:dxf>
              <fill>
                <patternFill>
                  <bgColor theme="9"/>
                </patternFill>
              </fill>
            </x14:dxf>
          </x14:cfRule>
          <xm:sqref>P71</xm:sqref>
        </x14:conditionalFormatting>
        <x14:conditionalFormatting xmlns:xm="http://schemas.microsoft.com/office/excel/2006/main">
          <x14:cfRule type="expression" priority="184" id="{F89C56DA-43DF-40AD-8D3E-8340569DA26B}">
            <xm:f>AND(別紙３_販売促進費!$I$24&lt;=$V$32,別紙３_販売促進費!$I$25&gt;=$V$31)</xm:f>
            <x14:dxf>
              <fill>
                <patternFill>
                  <bgColor theme="9"/>
                </patternFill>
              </fill>
            </x14:dxf>
          </x14:cfRule>
          <xm:sqref>P74</xm:sqref>
        </x14:conditionalFormatting>
        <x14:conditionalFormatting xmlns:xm="http://schemas.microsoft.com/office/excel/2006/main">
          <x14:cfRule type="expression" priority="169" id="{08E4D620-4879-433C-A994-E121912FD279}">
            <xm:f>AND(別紙３_販売促進費!$I$26&lt;=$V$32,別紙３_販売促進費!$I$27&gt;=$V$31)</xm:f>
            <x14:dxf>
              <fill>
                <patternFill>
                  <bgColor theme="9"/>
                </patternFill>
              </fill>
            </x14:dxf>
          </x14:cfRule>
          <xm:sqref>P77</xm:sqref>
        </x14:conditionalFormatting>
        <x14:conditionalFormatting xmlns:xm="http://schemas.microsoft.com/office/excel/2006/main">
          <x14:cfRule type="expression" priority="154" id="{88C10494-FF9A-464D-ABA8-1E9ECF6F00D5}">
            <xm:f>AND(別紙３_販売促進費!$I$28&lt;=$V$32,別紙３_販売促進費!$I$29&gt;=$V$31)</xm:f>
            <x14:dxf>
              <fill>
                <patternFill>
                  <bgColor theme="9"/>
                </patternFill>
              </fill>
            </x14:dxf>
          </x14:cfRule>
          <xm:sqref>P80</xm:sqref>
        </x14:conditionalFormatting>
        <x14:conditionalFormatting xmlns:xm="http://schemas.microsoft.com/office/excel/2006/main">
          <x14:cfRule type="expression" priority="139" id="{9B6D4BB3-A20D-4672-AAD0-E5B43354E4B8}">
            <xm:f>AND(別紙３_販売促進費!$I$33&lt;=$V$32,別紙３_販売促進費!$I$34&gt;=$V$31)</xm:f>
            <x14:dxf>
              <fill>
                <patternFill>
                  <bgColor theme="9"/>
                </patternFill>
              </fill>
            </x14:dxf>
          </x14:cfRule>
          <xm:sqref>P86</xm:sqref>
        </x14:conditionalFormatting>
        <x14:conditionalFormatting xmlns:xm="http://schemas.microsoft.com/office/excel/2006/main">
          <x14:cfRule type="expression" priority="124" id="{DC978E1A-A897-42E9-8009-6672F1D6F59C}">
            <xm:f>AND(別紙３_販売促進費!$I$35&lt;=$V$32,別紙３_販売促進費!$I$36&gt;=$V$31)</xm:f>
            <x14:dxf>
              <fill>
                <patternFill>
                  <bgColor theme="9"/>
                </patternFill>
              </fill>
            </x14:dxf>
          </x14:cfRule>
          <xm:sqref>P89</xm:sqref>
        </x14:conditionalFormatting>
        <x14:conditionalFormatting xmlns:xm="http://schemas.microsoft.com/office/excel/2006/main">
          <x14:cfRule type="expression" priority="109" id="{617978B5-FF18-44AD-862B-57E00D041D5D}">
            <xm:f>AND(別紙３_販売促進費!$I$37&lt;=$V$32,別紙３_販売促進費!$I$38&gt;=$V$31)</xm:f>
            <x14:dxf>
              <fill>
                <patternFill>
                  <bgColor theme="9"/>
                </patternFill>
              </fill>
            </x14:dxf>
          </x14:cfRule>
          <xm:sqref>P92</xm:sqref>
        </x14:conditionalFormatting>
        <x14:conditionalFormatting xmlns:xm="http://schemas.microsoft.com/office/excel/2006/main">
          <x14:cfRule type="expression" priority="94" id="{7753B05A-7517-425B-A53A-C8C7F0A153C9}">
            <xm:f>AND(別紙３_販売促進費!$I$42&lt;=$V$32,別紙３_販売促進費!$I$43&gt;=$V$31)</xm:f>
            <x14:dxf>
              <fill>
                <patternFill>
                  <bgColor theme="9"/>
                </patternFill>
              </fill>
            </x14:dxf>
          </x14:cfRule>
          <xm:sqref>P98</xm:sqref>
        </x14:conditionalFormatting>
        <x14:conditionalFormatting xmlns:xm="http://schemas.microsoft.com/office/excel/2006/main">
          <x14:cfRule type="expression" priority="63" id="{08AE511B-6EE1-4946-A802-4C47B8EF5887}">
            <xm:f>AND(別紙３_販売促進費!$I$44&lt;=$V$32,別紙３_販売促進費!$I$45&gt;=$V$31)</xm:f>
            <x14:dxf>
              <fill>
                <patternFill>
                  <bgColor theme="9"/>
                </patternFill>
              </fill>
            </x14:dxf>
          </x14:cfRule>
          <xm:sqref>P101</xm:sqref>
        </x14:conditionalFormatting>
        <x14:conditionalFormatting xmlns:xm="http://schemas.microsoft.com/office/excel/2006/main">
          <x14:cfRule type="expression" priority="47" id="{5ED7B4C3-0FF0-4A92-921A-B74DBB63CE72}">
            <xm:f>AND(別紙３_販売促進費!$I$46&lt;=$V$32,別紙３_販売促進費!$I$47&gt;=$V$31)</xm:f>
            <x14:dxf>
              <fill>
                <patternFill>
                  <bgColor theme="9"/>
                </patternFill>
              </fill>
            </x14:dxf>
          </x14:cfRule>
          <xm:sqref>P104</xm:sqref>
        </x14:conditionalFormatting>
        <x14:conditionalFormatting xmlns:xm="http://schemas.microsoft.com/office/excel/2006/main">
          <x14:cfRule type="expression" priority="31" id="{52F59FD2-4989-4544-9306-4567163C53C8}">
            <xm:f>AND(別紙３_販売促進費!$I$48&lt;=$V$32,別紙３_販売促進費!$I$49&gt;=$V$31)</xm:f>
            <x14:dxf>
              <fill>
                <patternFill>
                  <bgColor theme="9"/>
                </patternFill>
              </fill>
            </x14:dxf>
          </x14:cfRule>
          <xm:sqref>P107</xm:sqref>
        </x14:conditionalFormatting>
        <x14:conditionalFormatting xmlns:xm="http://schemas.microsoft.com/office/excel/2006/main">
          <x14:cfRule type="expression" priority="15" id="{CE31D28D-C962-4032-8E68-C7693ACE7BEE}">
            <xm:f>AND(別紙３_販売促進費!$I$50&lt;=$V$32,別紙３_販売促進費!$I$51&gt;=$V$31)</xm:f>
            <x14:dxf>
              <fill>
                <patternFill>
                  <bgColor theme="9"/>
                </patternFill>
              </fill>
            </x14:dxf>
          </x14:cfRule>
          <xm:sqref>P110</xm:sqref>
        </x14:conditionalFormatting>
        <x14:conditionalFormatting xmlns:xm="http://schemas.microsoft.com/office/excel/2006/main">
          <x14:cfRule type="expression" priority="273" id="{9B33F47D-94DF-4ED3-B652-2D2FEE458B3D}">
            <xm:f>AND(別紙３_販売促進費!$I$7&lt;=$V$34,別紙３_販売促進費!$I$8&gt;=$V$33)</xm:f>
            <x14:dxf>
              <fill>
                <patternFill>
                  <bgColor rgb="FF00B050"/>
                </patternFill>
              </fill>
            </x14:dxf>
          </x14:cfRule>
          <xm:sqref>Q50</xm:sqref>
        </x14:conditionalFormatting>
        <x14:conditionalFormatting xmlns:xm="http://schemas.microsoft.com/office/excel/2006/main">
          <x14:cfRule type="expression" priority="259" id="{5D4A64C2-6B53-463F-904B-B28B15E11978}">
            <xm:f>AND(別紙３_販売促進費!$I$11&lt;=$V$34,別紙３_販売促進費!$I$12&gt;=$V$33)</xm:f>
            <x14:dxf>
              <fill>
                <patternFill>
                  <bgColor theme="9"/>
                </patternFill>
              </fill>
            </x14:dxf>
          </x14:cfRule>
          <xm:sqref>Q56</xm:sqref>
        </x14:conditionalFormatting>
        <x14:conditionalFormatting xmlns:xm="http://schemas.microsoft.com/office/excel/2006/main">
          <x14:cfRule type="expression" priority="243" id="{2C1D6011-7A6B-43CC-8B15-A21E45E863CB}">
            <xm:f>AND(別紙３_販売促進費!$I$13&lt;=$V$34,別紙３_販売促進費!$I$14&gt;=$V$33)</xm:f>
            <x14:dxf>
              <fill>
                <patternFill>
                  <bgColor theme="9"/>
                </patternFill>
              </fill>
            </x14:dxf>
          </x14:cfRule>
          <xm:sqref>Q59</xm:sqref>
        </x14:conditionalFormatting>
        <x14:conditionalFormatting xmlns:xm="http://schemas.microsoft.com/office/excel/2006/main">
          <x14:cfRule type="expression" priority="228" id="{D15A03F6-32F2-4028-BA3A-043493E40F04}">
            <xm:f>AND(別紙３_販売促進費!$I$15&lt;=$V$34,別紙３_販売促進費!$I$16&gt;=$V$33)</xm:f>
            <x14:dxf>
              <fill>
                <patternFill>
                  <bgColor theme="9"/>
                </patternFill>
              </fill>
            </x14:dxf>
          </x14:cfRule>
          <xm:sqref>Q62</xm:sqref>
        </x14:conditionalFormatting>
        <x14:conditionalFormatting xmlns:xm="http://schemas.microsoft.com/office/excel/2006/main">
          <x14:cfRule type="expression" priority="213" id="{3904B014-6274-4E99-8D0C-6A299B2291D9}">
            <xm:f>AND(別紙３_販売促進費!$I$20&lt;=$V$34,別紙３_販売促進費!$I$21&gt;=$V$33)</xm:f>
            <x14:dxf>
              <fill>
                <patternFill>
                  <bgColor theme="9"/>
                </patternFill>
              </fill>
            </x14:dxf>
          </x14:cfRule>
          <xm:sqref>Q68</xm:sqref>
        </x14:conditionalFormatting>
        <x14:conditionalFormatting xmlns:xm="http://schemas.microsoft.com/office/excel/2006/main">
          <x14:cfRule type="expression" priority="198" id="{F45C5554-B977-4B6E-B4A6-912687D55C06}">
            <xm:f>AND(別紙３_販売促進費!$I$22&lt;=$V$34,別紙３_販売促進費!$I$23&gt;=$V$33)</xm:f>
            <x14:dxf>
              <fill>
                <patternFill>
                  <bgColor theme="9"/>
                </patternFill>
              </fill>
            </x14:dxf>
          </x14:cfRule>
          <xm:sqref>Q71</xm:sqref>
        </x14:conditionalFormatting>
        <x14:conditionalFormatting xmlns:xm="http://schemas.microsoft.com/office/excel/2006/main">
          <x14:cfRule type="expression" priority="183" id="{984D778D-E43D-4D0F-AC3E-BEB8D79A091C}">
            <xm:f>AND(別紙３_販売促進費!$I$24&lt;=$V$34,別紙３_販売促進費!$I$25&gt;=$V$33)</xm:f>
            <x14:dxf>
              <fill>
                <patternFill>
                  <bgColor theme="9"/>
                </patternFill>
              </fill>
            </x14:dxf>
          </x14:cfRule>
          <xm:sqref>Q74</xm:sqref>
        </x14:conditionalFormatting>
        <x14:conditionalFormatting xmlns:xm="http://schemas.microsoft.com/office/excel/2006/main">
          <x14:cfRule type="expression" priority="168" id="{89EF66E5-D118-41A9-BCA7-5CCC68DC7693}">
            <xm:f>AND(別紙３_販売促進費!$I$26&lt;=$V$34,別紙３_販売促進費!$I$27&gt;=$V$33)</xm:f>
            <x14:dxf>
              <fill>
                <patternFill>
                  <bgColor theme="9"/>
                </patternFill>
              </fill>
            </x14:dxf>
          </x14:cfRule>
          <xm:sqref>Q77</xm:sqref>
        </x14:conditionalFormatting>
        <x14:conditionalFormatting xmlns:xm="http://schemas.microsoft.com/office/excel/2006/main">
          <x14:cfRule type="expression" priority="153" id="{A6AD6370-1414-44E3-A94B-2AF0BBACD09B}">
            <xm:f>AND(別紙３_販売促進費!$I$28&lt;=$V$34,別紙３_販売促進費!$I$29&gt;=$V$33)</xm:f>
            <x14:dxf>
              <fill>
                <patternFill>
                  <bgColor theme="9"/>
                </patternFill>
              </fill>
            </x14:dxf>
          </x14:cfRule>
          <xm:sqref>Q80</xm:sqref>
        </x14:conditionalFormatting>
        <x14:conditionalFormatting xmlns:xm="http://schemas.microsoft.com/office/excel/2006/main">
          <x14:cfRule type="expression" priority="138" id="{49CF0540-F248-4387-80C8-D14A4324DDA1}">
            <xm:f>AND(別紙３_販売促進費!$I$33&lt;=$V$34,別紙３_販売促進費!$I$34&gt;=$V$33)</xm:f>
            <x14:dxf>
              <fill>
                <patternFill>
                  <bgColor theme="9"/>
                </patternFill>
              </fill>
            </x14:dxf>
          </x14:cfRule>
          <xm:sqref>Q86</xm:sqref>
        </x14:conditionalFormatting>
        <x14:conditionalFormatting xmlns:xm="http://schemas.microsoft.com/office/excel/2006/main">
          <x14:cfRule type="expression" priority="123" id="{CE8D23C5-4B23-431A-909A-8553C88FC79F}">
            <xm:f>AND(別紙３_販売促進費!$I$35&lt;=$V$34,別紙３_販売促進費!$I$36&gt;=$V$33)</xm:f>
            <x14:dxf>
              <fill>
                <patternFill>
                  <bgColor theme="9"/>
                </patternFill>
              </fill>
            </x14:dxf>
          </x14:cfRule>
          <xm:sqref>Q89</xm:sqref>
        </x14:conditionalFormatting>
        <x14:conditionalFormatting xmlns:xm="http://schemas.microsoft.com/office/excel/2006/main">
          <x14:cfRule type="expression" priority="108" id="{C511D1DF-1BD8-4745-A680-F1C60AC790F2}">
            <xm:f>AND(別紙３_販売促進費!$I$37&lt;=$V$34,別紙３_販売促進費!$I$38&gt;=$V$33)</xm:f>
            <x14:dxf>
              <fill>
                <patternFill>
                  <bgColor theme="9"/>
                </patternFill>
              </fill>
            </x14:dxf>
          </x14:cfRule>
          <xm:sqref>Q92</xm:sqref>
        </x14:conditionalFormatting>
        <x14:conditionalFormatting xmlns:xm="http://schemas.microsoft.com/office/excel/2006/main">
          <x14:cfRule type="expression" priority="93" id="{69D01DA8-332D-42A8-9FF4-10F187ADAA40}">
            <xm:f>AND(別紙３_販売促進費!$I$42&lt;=$V$34,別紙３_販売促進費!$I$43&gt;=$V$33)</xm:f>
            <x14:dxf>
              <fill>
                <patternFill>
                  <bgColor theme="9"/>
                </patternFill>
              </fill>
            </x14:dxf>
          </x14:cfRule>
          <xm:sqref>Q98</xm:sqref>
        </x14:conditionalFormatting>
        <x14:conditionalFormatting xmlns:xm="http://schemas.microsoft.com/office/excel/2006/main">
          <x14:cfRule type="expression" priority="62" id="{2195C683-5E26-4B8D-BAE6-443149E821DA}">
            <xm:f>AND(別紙３_販売促進費!$I$44&lt;=$V$34,別紙３_販売促進費!$I$45&gt;=$V$33)</xm:f>
            <x14:dxf>
              <fill>
                <patternFill>
                  <bgColor theme="9"/>
                </patternFill>
              </fill>
            </x14:dxf>
          </x14:cfRule>
          <xm:sqref>Q101</xm:sqref>
        </x14:conditionalFormatting>
        <x14:conditionalFormatting xmlns:xm="http://schemas.microsoft.com/office/excel/2006/main">
          <x14:cfRule type="expression" priority="46" id="{5F0ABAB4-287E-473C-B012-C275BF9D4D89}">
            <xm:f>AND(別紙３_販売促進費!$I$46&lt;=$V$34,別紙３_販売促進費!$I$47&gt;=$V$33)</xm:f>
            <x14:dxf>
              <fill>
                <patternFill>
                  <bgColor theme="9"/>
                </patternFill>
              </fill>
            </x14:dxf>
          </x14:cfRule>
          <xm:sqref>Q104</xm:sqref>
        </x14:conditionalFormatting>
        <x14:conditionalFormatting xmlns:xm="http://schemas.microsoft.com/office/excel/2006/main">
          <x14:cfRule type="expression" priority="30" id="{2638ED3E-A3B5-45D4-B63B-07357745090E}">
            <xm:f>AND(別紙３_販売促進費!$I$48&lt;=$V$34,別紙３_販売促進費!$I$49&gt;=$V$33)</xm:f>
            <x14:dxf>
              <fill>
                <patternFill>
                  <bgColor theme="9"/>
                </patternFill>
              </fill>
            </x14:dxf>
          </x14:cfRule>
          <xm:sqref>Q107</xm:sqref>
        </x14:conditionalFormatting>
        <x14:conditionalFormatting xmlns:xm="http://schemas.microsoft.com/office/excel/2006/main">
          <x14:cfRule type="expression" priority="14" id="{E962DA98-6FDF-4E6F-86DE-5DE920A03FE3}">
            <xm:f>AND(別紙３_販売促進費!$I$50&lt;=$V$34,別紙３_販売促進費!$I$51&gt;=$V$33)</xm:f>
            <x14:dxf>
              <fill>
                <patternFill>
                  <bgColor theme="9"/>
                </patternFill>
              </fill>
            </x14:dxf>
          </x14:cfRule>
          <xm:sqref>Q110</xm:sqref>
        </x14:conditionalFormatting>
        <x14:conditionalFormatting xmlns:xm="http://schemas.microsoft.com/office/excel/2006/main">
          <x14:cfRule type="expression" priority="272" id="{26419AD4-3EBB-43E0-B764-01C98EC3183D}">
            <xm:f>AND(別紙３_販売促進費!$I$7&lt;=$V$36,別紙３_販売促進費!$I$8&gt;=$V$35)</xm:f>
            <x14:dxf>
              <fill>
                <patternFill>
                  <bgColor rgb="FF00B050"/>
                </patternFill>
              </fill>
            </x14:dxf>
          </x14:cfRule>
          <xm:sqref>R50</xm:sqref>
        </x14:conditionalFormatting>
        <x14:conditionalFormatting xmlns:xm="http://schemas.microsoft.com/office/excel/2006/main">
          <x14:cfRule type="expression" priority="258" id="{98B9A790-9339-45FF-BD37-9BFCE271F122}">
            <xm:f>AND(別紙３_販売促進費!$I$11&lt;=$V$36,別紙３_販売促進費!$I$12&gt;=$V$35)</xm:f>
            <x14:dxf>
              <fill>
                <patternFill>
                  <bgColor theme="9"/>
                </patternFill>
              </fill>
            </x14:dxf>
          </x14:cfRule>
          <xm:sqref>R56</xm:sqref>
        </x14:conditionalFormatting>
        <x14:conditionalFormatting xmlns:xm="http://schemas.microsoft.com/office/excel/2006/main">
          <x14:cfRule type="expression" priority="242" id="{2B2B6EF3-F8C2-4FC1-B773-1F171C25B4DA}">
            <xm:f>AND(別紙３_販売促進費!$I$13&lt;=$V$36,別紙３_販売促進費!$I$14&gt;=$V$35)</xm:f>
            <x14:dxf>
              <fill>
                <patternFill>
                  <bgColor theme="9"/>
                </patternFill>
              </fill>
            </x14:dxf>
          </x14:cfRule>
          <xm:sqref>R59</xm:sqref>
        </x14:conditionalFormatting>
        <x14:conditionalFormatting xmlns:xm="http://schemas.microsoft.com/office/excel/2006/main">
          <x14:cfRule type="expression" priority="227" id="{17DDA5C7-56C2-4003-BD9B-AF1D5428CF28}">
            <xm:f>AND(別紙３_販売促進費!$I$15&lt;=$V$36,別紙３_販売促進費!$I$16&gt;=$V$35)</xm:f>
            <x14:dxf>
              <fill>
                <patternFill>
                  <bgColor theme="9"/>
                </patternFill>
              </fill>
            </x14:dxf>
          </x14:cfRule>
          <xm:sqref>R62</xm:sqref>
        </x14:conditionalFormatting>
        <x14:conditionalFormatting xmlns:xm="http://schemas.microsoft.com/office/excel/2006/main">
          <x14:cfRule type="expression" priority="212" id="{3701108B-042D-4DFD-B46C-86962EA99185}">
            <xm:f>AND(別紙３_販売促進費!$I$20&lt;=$V$36,別紙３_販売促進費!$I$21&gt;=$V$35)</xm:f>
            <x14:dxf>
              <fill>
                <patternFill>
                  <bgColor theme="9"/>
                </patternFill>
              </fill>
            </x14:dxf>
          </x14:cfRule>
          <xm:sqref>R68</xm:sqref>
        </x14:conditionalFormatting>
        <x14:conditionalFormatting xmlns:xm="http://schemas.microsoft.com/office/excel/2006/main">
          <x14:cfRule type="expression" priority="197" id="{705C81E2-6F55-45B1-90B0-2FBC36D2449C}">
            <xm:f>AND(別紙３_販売促進費!$I$22&lt;=$V$36,別紙３_販売促進費!$I$23&gt;=$V$35)</xm:f>
            <x14:dxf>
              <fill>
                <patternFill>
                  <bgColor theme="9"/>
                </patternFill>
              </fill>
            </x14:dxf>
          </x14:cfRule>
          <xm:sqref>R71</xm:sqref>
        </x14:conditionalFormatting>
        <x14:conditionalFormatting xmlns:xm="http://schemas.microsoft.com/office/excel/2006/main">
          <x14:cfRule type="expression" priority="182" id="{6B339498-B632-47B1-A43E-B64244A82AC4}">
            <xm:f>AND(別紙３_販売促進費!$I$24&lt;=$V$36,別紙３_販売促進費!$I$25&gt;=$V$35)</xm:f>
            <x14:dxf>
              <fill>
                <patternFill>
                  <bgColor theme="9"/>
                </patternFill>
              </fill>
            </x14:dxf>
          </x14:cfRule>
          <xm:sqref>R74</xm:sqref>
        </x14:conditionalFormatting>
        <x14:conditionalFormatting xmlns:xm="http://schemas.microsoft.com/office/excel/2006/main">
          <x14:cfRule type="expression" priority="167" id="{CC415F2F-CEAB-4688-A791-9F54876D39A3}">
            <xm:f>AND(別紙３_販売促進費!$I$26&lt;=$V$36,別紙３_販売促進費!$I$27&gt;=$V$35)</xm:f>
            <x14:dxf>
              <fill>
                <patternFill>
                  <bgColor theme="9"/>
                </patternFill>
              </fill>
            </x14:dxf>
          </x14:cfRule>
          <xm:sqref>R77</xm:sqref>
        </x14:conditionalFormatting>
        <x14:conditionalFormatting xmlns:xm="http://schemas.microsoft.com/office/excel/2006/main">
          <x14:cfRule type="expression" priority="152" id="{9ADE7868-B297-4248-84F4-FDE0AEA181AC}">
            <xm:f>AND(別紙３_販売促進費!$I$28&lt;=$V$36,別紙３_販売促進費!$I$29&gt;=$V$35)</xm:f>
            <x14:dxf>
              <fill>
                <patternFill>
                  <bgColor theme="9"/>
                </patternFill>
              </fill>
            </x14:dxf>
          </x14:cfRule>
          <xm:sqref>R80</xm:sqref>
        </x14:conditionalFormatting>
        <x14:conditionalFormatting xmlns:xm="http://schemas.microsoft.com/office/excel/2006/main">
          <x14:cfRule type="expression" priority="137" id="{B1642E52-913C-4EDB-B0A7-E27ACBD72CEC}">
            <xm:f>AND(別紙３_販売促進費!$I$33&lt;=$V$36,別紙３_販売促進費!$I$34&gt;=$V$35)</xm:f>
            <x14:dxf>
              <fill>
                <patternFill>
                  <bgColor theme="9"/>
                </patternFill>
              </fill>
            </x14:dxf>
          </x14:cfRule>
          <xm:sqref>R86</xm:sqref>
        </x14:conditionalFormatting>
        <x14:conditionalFormatting xmlns:xm="http://schemas.microsoft.com/office/excel/2006/main">
          <x14:cfRule type="expression" priority="122" id="{0C859048-E31D-4176-AFCA-84E5C2FDB0BE}">
            <xm:f>AND(別紙３_販売促進費!$I$35&lt;=$V$36,別紙３_販売促進費!$I$36&gt;=$V$35)</xm:f>
            <x14:dxf>
              <fill>
                <patternFill>
                  <bgColor theme="9"/>
                </patternFill>
              </fill>
            </x14:dxf>
          </x14:cfRule>
          <xm:sqref>R89</xm:sqref>
        </x14:conditionalFormatting>
        <x14:conditionalFormatting xmlns:xm="http://schemas.microsoft.com/office/excel/2006/main">
          <x14:cfRule type="expression" priority="107" id="{DC18F0FE-4F4D-4447-9C41-66E2A624EDE3}">
            <xm:f>AND(別紙３_販売促進費!$I$37&lt;=$V$36,別紙３_販売促進費!$I$38&gt;=$V$35)</xm:f>
            <x14:dxf>
              <fill>
                <patternFill>
                  <bgColor theme="9"/>
                </patternFill>
              </fill>
            </x14:dxf>
          </x14:cfRule>
          <xm:sqref>R92</xm:sqref>
        </x14:conditionalFormatting>
        <x14:conditionalFormatting xmlns:xm="http://schemas.microsoft.com/office/excel/2006/main">
          <x14:cfRule type="expression" priority="92" id="{B44899A5-2BB1-4915-A730-D49EC8DB483B}">
            <xm:f>AND(別紙３_販売促進費!$I$42&lt;=$V$36,別紙３_販売促進費!$I$43&gt;=$V$35)</xm:f>
            <x14:dxf>
              <fill>
                <patternFill>
                  <bgColor theme="9"/>
                </patternFill>
              </fill>
            </x14:dxf>
          </x14:cfRule>
          <xm:sqref>R98</xm:sqref>
        </x14:conditionalFormatting>
        <x14:conditionalFormatting xmlns:xm="http://schemas.microsoft.com/office/excel/2006/main">
          <x14:cfRule type="expression" priority="61" id="{F388A293-F5BF-4216-B9B0-7A9EBD6E4734}">
            <xm:f>AND(別紙３_販売促進費!$I$44&lt;=$V$36,別紙３_販売促進費!$I$45&gt;=$V$35)</xm:f>
            <x14:dxf>
              <fill>
                <patternFill>
                  <bgColor theme="9"/>
                </patternFill>
              </fill>
            </x14:dxf>
          </x14:cfRule>
          <xm:sqref>R101</xm:sqref>
        </x14:conditionalFormatting>
        <x14:conditionalFormatting xmlns:xm="http://schemas.microsoft.com/office/excel/2006/main">
          <x14:cfRule type="expression" priority="45" id="{BC813197-49E7-44DC-8E03-E06DD3ECFC7E}">
            <xm:f>AND(別紙３_販売促進費!$I$46&lt;=$V$36,別紙３_販売促進費!$I$47&gt;=$V$35)</xm:f>
            <x14:dxf>
              <fill>
                <patternFill>
                  <bgColor theme="9"/>
                </patternFill>
              </fill>
            </x14:dxf>
          </x14:cfRule>
          <xm:sqref>R104</xm:sqref>
        </x14:conditionalFormatting>
        <x14:conditionalFormatting xmlns:xm="http://schemas.microsoft.com/office/excel/2006/main">
          <x14:cfRule type="expression" priority="29" id="{A051B346-2CBB-4553-872B-DF82DCA1748B}">
            <xm:f>AND(別紙３_販売促進費!$I$48&lt;=$V$36,別紙３_販売促進費!$I$49&gt;=$V$35)</xm:f>
            <x14:dxf>
              <fill>
                <patternFill>
                  <bgColor theme="9"/>
                </patternFill>
              </fill>
            </x14:dxf>
          </x14:cfRule>
          <xm:sqref>R107</xm:sqref>
        </x14:conditionalFormatting>
        <x14:conditionalFormatting xmlns:xm="http://schemas.microsoft.com/office/excel/2006/main">
          <x14:cfRule type="expression" priority="13" id="{8B15C486-6633-4B50-B4FF-0F7295DA1C33}">
            <xm:f>AND(別紙３_販売促進費!$I$50&lt;=$V$36,別紙３_販売促進費!$I$51&gt;=$V$35)</xm:f>
            <x14:dxf>
              <fill>
                <patternFill>
                  <bgColor theme="9"/>
                </patternFill>
              </fill>
            </x14:dxf>
          </x14:cfRule>
          <xm:sqref>R110</xm:sqref>
        </x14:conditionalFormatting>
        <x14:conditionalFormatting xmlns:xm="http://schemas.microsoft.com/office/excel/2006/main">
          <x14:cfRule type="expression" priority="271" id="{31FB61FB-ADD4-4B0D-9CBA-A0F47B734A51}">
            <xm:f>AND(別紙３_販売促進費!$I$7&lt;=$V$38,別紙３_販売促進費!$I$8&gt;=$V$37)</xm:f>
            <x14:dxf>
              <fill>
                <patternFill>
                  <bgColor rgb="FF00B050"/>
                </patternFill>
              </fill>
            </x14:dxf>
          </x14:cfRule>
          <xm:sqref>S50</xm:sqref>
        </x14:conditionalFormatting>
        <x14:conditionalFormatting xmlns:xm="http://schemas.microsoft.com/office/excel/2006/main">
          <x14:cfRule type="expression" priority="257" id="{7E5C0BC3-4028-4FE8-828C-6826BB3D9204}">
            <xm:f>AND(別紙３_販売促進費!$I$11&lt;=$V$38,別紙３_販売促進費!$I$12&gt;=$V$37)</xm:f>
            <x14:dxf>
              <fill>
                <patternFill>
                  <bgColor theme="9"/>
                </patternFill>
              </fill>
            </x14:dxf>
          </x14:cfRule>
          <xm:sqref>S56</xm:sqref>
        </x14:conditionalFormatting>
        <x14:conditionalFormatting xmlns:xm="http://schemas.microsoft.com/office/excel/2006/main">
          <x14:cfRule type="expression" priority="241" id="{D0D164D4-FD4D-4B62-B89F-2586FEE261E2}">
            <xm:f>AND(別紙３_販売促進費!$I$13&lt;=$V$38,別紙３_販売促進費!$I$14&gt;=$V$37)</xm:f>
            <x14:dxf>
              <fill>
                <patternFill>
                  <bgColor theme="9"/>
                </patternFill>
              </fill>
            </x14:dxf>
          </x14:cfRule>
          <xm:sqref>S59</xm:sqref>
        </x14:conditionalFormatting>
        <x14:conditionalFormatting xmlns:xm="http://schemas.microsoft.com/office/excel/2006/main">
          <x14:cfRule type="expression" priority="226" id="{F185B13C-8778-4F3A-8DFC-5DC917467C48}">
            <xm:f>AND(別紙３_販売促進費!$I$15&lt;=$V$38,別紙３_販売促進費!$I$16&gt;=$V$37)</xm:f>
            <x14:dxf>
              <fill>
                <patternFill>
                  <bgColor theme="9"/>
                </patternFill>
              </fill>
            </x14:dxf>
          </x14:cfRule>
          <xm:sqref>S62</xm:sqref>
        </x14:conditionalFormatting>
        <x14:conditionalFormatting xmlns:xm="http://schemas.microsoft.com/office/excel/2006/main">
          <x14:cfRule type="expression" priority="211" id="{2D0B4749-84F4-4125-B36B-D49CCD2950BD}">
            <xm:f>AND(別紙３_販売促進費!$I$20&lt;=$V$38,別紙３_販売促進費!$I$21&gt;=$V$37)</xm:f>
            <x14:dxf>
              <fill>
                <patternFill>
                  <bgColor theme="9"/>
                </patternFill>
              </fill>
            </x14:dxf>
          </x14:cfRule>
          <xm:sqref>S68</xm:sqref>
        </x14:conditionalFormatting>
        <x14:conditionalFormatting xmlns:xm="http://schemas.microsoft.com/office/excel/2006/main">
          <x14:cfRule type="expression" priority="196" id="{51DEB57E-ACC3-4030-80E4-6058BA4D1C6B}">
            <xm:f>AND(別紙３_販売促進費!$I$22&lt;=$V$38,別紙３_販売促進費!$I$23&gt;=$V$37)</xm:f>
            <x14:dxf>
              <fill>
                <patternFill>
                  <bgColor theme="9"/>
                </patternFill>
              </fill>
            </x14:dxf>
          </x14:cfRule>
          <xm:sqref>S71</xm:sqref>
        </x14:conditionalFormatting>
        <x14:conditionalFormatting xmlns:xm="http://schemas.microsoft.com/office/excel/2006/main">
          <x14:cfRule type="expression" priority="181" id="{4ED3CC0D-2969-4D12-AEC1-B57B79D34007}">
            <xm:f>AND(別紙３_販売促進費!$I$24&lt;=$V$38,別紙３_販売促進費!$I$25&gt;=$V$37)</xm:f>
            <x14:dxf>
              <fill>
                <patternFill>
                  <bgColor theme="9"/>
                </patternFill>
              </fill>
            </x14:dxf>
          </x14:cfRule>
          <xm:sqref>S74</xm:sqref>
        </x14:conditionalFormatting>
        <x14:conditionalFormatting xmlns:xm="http://schemas.microsoft.com/office/excel/2006/main">
          <x14:cfRule type="expression" priority="166" id="{96607EBE-6A38-4D43-92BA-28AC25F30282}">
            <xm:f>AND(別紙３_販売促進費!$I$26&lt;=$V$38,別紙３_販売促進費!$I$27&gt;=$V$37)</xm:f>
            <x14:dxf>
              <fill>
                <patternFill>
                  <bgColor theme="9"/>
                </patternFill>
              </fill>
            </x14:dxf>
          </x14:cfRule>
          <xm:sqref>S77</xm:sqref>
        </x14:conditionalFormatting>
        <x14:conditionalFormatting xmlns:xm="http://schemas.microsoft.com/office/excel/2006/main">
          <x14:cfRule type="expression" priority="151" id="{1DBAAEE8-4A64-48CF-BBB4-03ABD8BD0EC1}">
            <xm:f>AND(別紙３_販売促進費!$I$28&lt;=$V$38,別紙３_販売促進費!$I$29&gt;=$V$37)</xm:f>
            <x14:dxf>
              <fill>
                <patternFill>
                  <bgColor theme="9"/>
                </patternFill>
              </fill>
            </x14:dxf>
          </x14:cfRule>
          <xm:sqref>S80</xm:sqref>
        </x14:conditionalFormatting>
        <x14:conditionalFormatting xmlns:xm="http://schemas.microsoft.com/office/excel/2006/main">
          <x14:cfRule type="expression" priority="136" id="{8754D47D-00A7-43D2-B3AE-5E8EAC604C83}">
            <xm:f>AND(別紙３_販売促進費!$I$33&lt;=$V$38,別紙３_販売促進費!$I$34&gt;=$V$37)</xm:f>
            <x14:dxf>
              <fill>
                <patternFill>
                  <bgColor theme="9"/>
                </patternFill>
              </fill>
            </x14:dxf>
          </x14:cfRule>
          <xm:sqref>S86</xm:sqref>
        </x14:conditionalFormatting>
        <x14:conditionalFormatting xmlns:xm="http://schemas.microsoft.com/office/excel/2006/main">
          <x14:cfRule type="expression" priority="121" id="{C60B7C3D-8ADB-4461-9562-8715946FF509}">
            <xm:f>AND(別紙３_販売促進費!$I$35&lt;=$V$38,別紙３_販売促進費!$I$36&gt;=$V$37)</xm:f>
            <x14:dxf>
              <fill>
                <patternFill>
                  <bgColor theme="9"/>
                </patternFill>
              </fill>
            </x14:dxf>
          </x14:cfRule>
          <xm:sqref>S89</xm:sqref>
        </x14:conditionalFormatting>
        <x14:conditionalFormatting xmlns:xm="http://schemas.microsoft.com/office/excel/2006/main">
          <x14:cfRule type="expression" priority="106" id="{9AC0DC00-E4DA-4261-A23D-D567140BEEDC}">
            <xm:f>AND(別紙３_販売促進費!$I$37&lt;=$V$38,別紙３_販売促進費!$I$38&gt;=$V$37)</xm:f>
            <x14:dxf>
              <fill>
                <patternFill>
                  <bgColor theme="9"/>
                </patternFill>
              </fill>
            </x14:dxf>
          </x14:cfRule>
          <xm:sqref>S92</xm:sqref>
        </x14:conditionalFormatting>
        <x14:conditionalFormatting xmlns:xm="http://schemas.microsoft.com/office/excel/2006/main">
          <x14:cfRule type="expression" priority="91" id="{5D40E1B0-9CEB-4B77-AC4F-C5BD9C8283BA}">
            <xm:f>AND(別紙３_販売促進費!$I$42&lt;=$V$38,別紙３_販売促進費!$I$43&gt;=$V$37)</xm:f>
            <x14:dxf>
              <fill>
                <patternFill>
                  <bgColor theme="9"/>
                </patternFill>
              </fill>
            </x14:dxf>
          </x14:cfRule>
          <xm:sqref>S98</xm:sqref>
        </x14:conditionalFormatting>
        <x14:conditionalFormatting xmlns:xm="http://schemas.microsoft.com/office/excel/2006/main">
          <x14:cfRule type="expression" priority="60" id="{AC12F585-1CA2-4533-B6ED-817F50BDFEE5}">
            <xm:f>AND(別紙３_販売促進費!$I$44&lt;=$V$38,別紙３_販売促進費!$I$45&gt;=$V$37)</xm:f>
            <x14:dxf>
              <fill>
                <patternFill>
                  <bgColor theme="9"/>
                </patternFill>
              </fill>
            </x14:dxf>
          </x14:cfRule>
          <xm:sqref>S101</xm:sqref>
        </x14:conditionalFormatting>
        <x14:conditionalFormatting xmlns:xm="http://schemas.microsoft.com/office/excel/2006/main">
          <x14:cfRule type="expression" priority="44" id="{74146163-BD57-408C-B2FC-7BC0AB426A57}">
            <xm:f>AND(別紙３_販売促進費!$I$46&lt;=$V$38,別紙３_販売促進費!$I$47&gt;=$V$37)</xm:f>
            <x14:dxf>
              <fill>
                <patternFill>
                  <bgColor theme="9"/>
                </patternFill>
              </fill>
            </x14:dxf>
          </x14:cfRule>
          <xm:sqref>S104</xm:sqref>
        </x14:conditionalFormatting>
        <x14:conditionalFormatting xmlns:xm="http://schemas.microsoft.com/office/excel/2006/main">
          <x14:cfRule type="expression" priority="28" id="{338C89C3-6F3B-4A25-B7C2-048F89258B84}">
            <xm:f>AND(別紙３_販売促進費!$I$48&lt;=$V$38,別紙３_販売促進費!$I$49&gt;=$V$37)</xm:f>
            <x14:dxf>
              <fill>
                <patternFill>
                  <bgColor theme="9"/>
                </patternFill>
              </fill>
            </x14:dxf>
          </x14:cfRule>
          <xm:sqref>S107</xm:sqref>
        </x14:conditionalFormatting>
        <x14:conditionalFormatting xmlns:xm="http://schemas.microsoft.com/office/excel/2006/main">
          <x14:cfRule type="expression" priority="12" id="{4911E850-1BEA-438D-A64A-F5BE50E77EC2}">
            <xm:f>AND(別紙３_販売促進費!$I$50&lt;=$V$38,別紙３_販売促進費!$I$51&gt;=$V$37)</xm:f>
            <x14:dxf>
              <fill>
                <patternFill>
                  <bgColor theme="9"/>
                </patternFill>
              </fill>
            </x14:dxf>
          </x14:cfRule>
          <xm:sqref>S110</xm:sqref>
        </x14:conditionalFormatting>
        <x14:conditionalFormatting xmlns:xm="http://schemas.microsoft.com/office/excel/2006/main">
          <x14:cfRule type="expression" priority="283" id="{A3F89450-F0AC-491C-B94A-C5D4351027FC}">
            <xm:f>AND(別紙３_販売促進費!$I$7&lt;=$V$40,別紙３_販売促進費!$I$8&gt;=$V$39)</xm:f>
            <x14:dxf>
              <fill>
                <patternFill>
                  <bgColor rgb="FF00B050"/>
                </patternFill>
              </fill>
            </x14:dxf>
          </x14:cfRule>
          <xm:sqref>T50</xm:sqref>
        </x14:conditionalFormatting>
        <x14:conditionalFormatting xmlns:xm="http://schemas.microsoft.com/office/excel/2006/main">
          <x14:cfRule type="expression" priority="256" id="{07CF0762-0439-4037-A846-713831ADDADD}">
            <xm:f>AND(別紙３_販売促進費!$I$11&lt;=$V$40,別紙３_販売促進費!$I$12&gt;=$V$39)</xm:f>
            <x14:dxf>
              <fill>
                <patternFill>
                  <bgColor theme="9"/>
                </patternFill>
              </fill>
            </x14:dxf>
          </x14:cfRule>
          <xm:sqref>T56</xm:sqref>
        </x14:conditionalFormatting>
        <x14:conditionalFormatting xmlns:xm="http://schemas.microsoft.com/office/excel/2006/main">
          <x14:cfRule type="expression" priority="240" id="{5BF0DB03-38EF-461A-97F8-D0BB1040052C}">
            <xm:f>AND(別紙３_販売促進費!$I$13&lt;=$V$40,別紙３_販売促進費!$I$14&gt;=$V$39)</xm:f>
            <x14:dxf>
              <fill>
                <patternFill>
                  <bgColor theme="9"/>
                </patternFill>
              </fill>
            </x14:dxf>
          </x14:cfRule>
          <xm:sqref>T59</xm:sqref>
        </x14:conditionalFormatting>
        <x14:conditionalFormatting xmlns:xm="http://schemas.microsoft.com/office/excel/2006/main">
          <x14:cfRule type="expression" priority="225" id="{B00CBE20-66ED-4801-99F7-7E8C80991807}">
            <xm:f>AND(別紙３_販売促進費!$I$15&lt;=$V$40,別紙３_販売促進費!$I$16&gt;=$V$39)</xm:f>
            <x14:dxf>
              <fill>
                <patternFill>
                  <bgColor theme="9"/>
                </patternFill>
              </fill>
            </x14:dxf>
          </x14:cfRule>
          <xm:sqref>T62</xm:sqref>
        </x14:conditionalFormatting>
        <x14:conditionalFormatting xmlns:xm="http://schemas.microsoft.com/office/excel/2006/main">
          <x14:cfRule type="expression" priority="210" id="{F25ADC5A-EE1B-4D3C-BA12-91AA9BE5DC24}">
            <xm:f>AND(別紙３_販売促進費!$I$20&lt;=$V$40,別紙３_販売促進費!$I$21&gt;=$V$39)</xm:f>
            <x14:dxf>
              <fill>
                <patternFill>
                  <bgColor theme="9"/>
                </patternFill>
              </fill>
            </x14:dxf>
          </x14:cfRule>
          <xm:sqref>T68</xm:sqref>
        </x14:conditionalFormatting>
        <x14:conditionalFormatting xmlns:xm="http://schemas.microsoft.com/office/excel/2006/main">
          <x14:cfRule type="expression" priority="195" id="{ADB22E65-FE90-4AE8-83CC-E05F0158ACB4}">
            <xm:f>AND(別紙３_販売促進費!$I$22&lt;=$V$40,別紙３_販売促進費!$I$23&gt;=$V$39)</xm:f>
            <x14:dxf>
              <fill>
                <patternFill>
                  <bgColor theme="9"/>
                </patternFill>
              </fill>
            </x14:dxf>
          </x14:cfRule>
          <xm:sqref>T71</xm:sqref>
        </x14:conditionalFormatting>
        <x14:conditionalFormatting xmlns:xm="http://schemas.microsoft.com/office/excel/2006/main">
          <x14:cfRule type="expression" priority="180" id="{7C0A3D3C-5326-4AC8-9F67-0F7051149EFF}">
            <xm:f>AND(別紙３_販売促進費!$I$24&lt;=$V$40,別紙３_販売促進費!$I$25&gt;=$V$39)</xm:f>
            <x14:dxf>
              <fill>
                <patternFill>
                  <bgColor theme="9"/>
                </patternFill>
              </fill>
            </x14:dxf>
          </x14:cfRule>
          <xm:sqref>T74</xm:sqref>
        </x14:conditionalFormatting>
        <x14:conditionalFormatting xmlns:xm="http://schemas.microsoft.com/office/excel/2006/main">
          <x14:cfRule type="expression" priority="165" id="{B7D6F467-B962-4D2D-9BF3-6D085F879856}">
            <xm:f>AND(別紙３_販売促進費!$I$26&lt;=$V$40,別紙３_販売促進費!$I$27&gt;=$V$39)</xm:f>
            <x14:dxf>
              <fill>
                <patternFill>
                  <bgColor theme="9"/>
                </patternFill>
              </fill>
            </x14:dxf>
          </x14:cfRule>
          <xm:sqref>T77</xm:sqref>
        </x14:conditionalFormatting>
        <x14:conditionalFormatting xmlns:xm="http://schemas.microsoft.com/office/excel/2006/main">
          <x14:cfRule type="expression" priority="150" id="{8B99C1AB-AF0A-49C7-BBC8-91B5C72C36D0}">
            <xm:f>AND(別紙３_販売促進費!$I$28&lt;=$V$40,別紙３_販売促進費!$I$29&gt;=$V$39)</xm:f>
            <x14:dxf>
              <fill>
                <patternFill>
                  <bgColor theme="9"/>
                </patternFill>
              </fill>
            </x14:dxf>
          </x14:cfRule>
          <xm:sqref>T80</xm:sqref>
        </x14:conditionalFormatting>
        <x14:conditionalFormatting xmlns:xm="http://schemas.microsoft.com/office/excel/2006/main">
          <x14:cfRule type="expression" priority="135" id="{ADFFA50A-12CE-4405-8AD7-20C75C48F2C2}">
            <xm:f>AND(別紙３_販売促進費!$I$33&lt;=$V$40,別紙３_販売促進費!$I$34&gt;=$V$39)</xm:f>
            <x14:dxf>
              <fill>
                <patternFill>
                  <bgColor theme="9"/>
                </patternFill>
              </fill>
            </x14:dxf>
          </x14:cfRule>
          <xm:sqref>T86</xm:sqref>
        </x14:conditionalFormatting>
        <x14:conditionalFormatting xmlns:xm="http://schemas.microsoft.com/office/excel/2006/main">
          <x14:cfRule type="expression" priority="120" id="{587392AB-5752-4DBE-BCC0-291FFE93AAFE}">
            <xm:f>AND(別紙３_販売促進費!$I$35&lt;=$V$40,別紙３_販売促進費!$I$36&gt;=$V$39)</xm:f>
            <x14:dxf>
              <fill>
                <patternFill>
                  <bgColor theme="9"/>
                </patternFill>
              </fill>
            </x14:dxf>
          </x14:cfRule>
          <xm:sqref>T89</xm:sqref>
        </x14:conditionalFormatting>
        <x14:conditionalFormatting xmlns:xm="http://schemas.microsoft.com/office/excel/2006/main">
          <x14:cfRule type="expression" priority="105" id="{533A9350-13ED-41E2-98BB-855CD4D93598}">
            <xm:f>AND(別紙３_販売促進費!$I$37&lt;=$V$40,別紙３_販売促進費!$I$38&gt;=$V$39)</xm:f>
            <x14:dxf>
              <fill>
                <patternFill>
                  <bgColor theme="9"/>
                </patternFill>
              </fill>
            </x14:dxf>
          </x14:cfRule>
          <xm:sqref>T92</xm:sqref>
        </x14:conditionalFormatting>
        <x14:conditionalFormatting xmlns:xm="http://schemas.microsoft.com/office/excel/2006/main">
          <x14:cfRule type="expression" priority="90" id="{81830728-868C-4ECA-BB01-32B4C1CECD12}">
            <xm:f>AND(別紙３_販売促進費!$I$42&lt;=$V$40,別紙３_販売促進費!$I$43&gt;=$V$39)</xm:f>
            <x14:dxf>
              <fill>
                <patternFill>
                  <bgColor theme="9"/>
                </patternFill>
              </fill>
            </x14:dxf>
          </x14:cfRule>
          <xm:sqref>T98</xm:sqref>
        </x14:conditionalFormatting>
        <x14:conditionalFormatting xmlns:xm="http://schemas.microsoft.com/office/excel/2006/main">
          <x14:cfRule type="expression" priority="59" id="{AE0B4DCE-1ABD-40EA-B55E-71D5A511519F}">
            <xm:f>AND(別紙３_販売促進費!$I$44&lt;=$V$40,別紙３_販売促進費!$I$45&gt;=$V$39)</xm:f>
            <x14:dxf>
              <fill>
                <patternFill>
                  <bgColor theme="9"/>
                </patternFill>
              </fill>
            </x14:dxf>
          </x14:cfRule>
          <xm:sqref>T101</xm:sqref>
        </x14:conditionalFormatting>
        <x14:conditionalFormatting xmlns:xm="http://schemas.microsoft.com/office/excel/2006/main">
          <x14:cfRule type="expression" priority="43" id="{504C36CC-8016-4227-A610-8E4BE87533F4}">
            <xm:f>AND(別紙３_販売促進費!$I$46&lt;=$V$40,別紙３_販売促進費!$I$47&gt;=$V$39)</xm:f>
            <x14:dxf>
              <fill>
                <patternFill>
                  <bgColor theme="9"/>
                </patternFill>
              </fill>
            </x14:dxf>
          </x14:cfRule>
          <xm:sqref>T104</xm:sqref>
        </x14:conditionalFormatting>
        <x14:conditionalFormatting xmlns:xm="http://schemas.microsoft.com/office/excel/2006/main">
          <x14:cfRule type="expression" priority="27" id="{60BB7D08-C0C4-4C89-A286-67032EE9340A}">
            <xm:f>AND(別紙３_販売促進費!$I$48&lt;=$V$40,別紙３_販売促進費!$I$49&gt;=$V$39)</xm:f>
            <x14:dxf>
              <fill>
                <patternFill>
                  <bgColor theme="9"/>
                </patternFill>
              </fill>
            </x14:dxf>
          </x14:cfRule>
          <xm:sqref>T107</xm:sqref>
        </x14:conditionalFormatting>
        <x14:conditionalFormatting xmlns:xm="http://schemas.microsoft.com/office/excel/2006/main">
          <x14:cfRule type="expression" priority="11" id="{12D1AA0B-0D6B-4F52-A03D-46CAA2FF829D}">
            <xm:f>AND(別紙３_販売促進費!$I$50&lt;=$V$40,別紙３_販売促進費!$I$51&gt;=$V$39)</xm:f>
            <x14:dxf>
              <fill>
                <patternFill>
                  <bgColor theme="9"/>
                </patternFill>
              </fill>
            </x14:dxf>
          </x14:cfRule>
          <xm:sqref>T110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3">
    <tabColor theme="8" tint="0.79998168889431442"/>
  </sheetPr>
  <dimension ref="A1:P40"/>
  <sheetViews>
    <sheetView showGridLines="0" showZeros="0" view="pageBreakPreview" zoomScale="110" zoomScaleNormal="70" zoomScaleSheetLayoutView="110" workbookViewId="0">
      <selection activeCell="H13" sqref="H13:I13"/>
    </sheetView>
  </sheetViews>
  <sheetFormatPr defaultColWidth="9" defaultRowHeight="13"/>
  <cols>
    <col min="1" max="1" width="0.83203125" style="7" customWidth="1"/>
    <col min="2" max="2" width="1.08203125" style="7" customWidth="1"/>
    <col min="3" max="3" width="5.08203125" style="7" customWidth="1"/>
    <col min="4" max="4" width="6.58203125" style="7" customWidth="1"/>
    <col min="5" max="6" width="7.58203125" style="7" customWidth="1"/>
    <col min="7" max="7" width="7.08203125" style="7" customWidth="1"/>
    <col min="8" max="11" width="6.83203125" style="7" customWidth="1"/>
    <col min="12" max="12" width="3.33203125" style="7" customWidth="1"/>
    <col min="13" max="14" width="7.08203125" style="7" customWidth="1"/>
    <col min="15" max="15" width="3" style="7" customWidth="1"/>
    <col min="16" max="16" width="5.58203125" style="7" customWidth="1"/>
    <col min="17" max="16384" width="9" style="7"/>
  </cols>
  <sheetData>
    <row r="1" spans="1:16" ht="20.5" customHeight="1">
      <c r="A1" s="165" t="s">
        <v>146</v>
      </c>
      <c r="B1" s="3"/>
      <c r="F1" s="100"/>
      <c r="G1" s="100"/>
      <c r="H1" s="100"/>
      <c r="I1" s="100"/>
      <c r="J1" s="100"/>
      <c r="K1" s="100"/>
      <c r="L1" s="19"/>
    </row>
    <row r="2" spans="1:16" ht="20.25" customHeight="1">
      <c r="A2" s="101" t="s">
        <v>101</v>
      </c>
      <c r="B2" s="101"/>
      <c r="C2" s="102"/>
      <c r="D2" s="103"/>
      <c r="E2" s="103"/>
      <c r="F2" s="104"/>
      <c r="G2" s="103"/>
      <c r="H2" s="103"/>
      <c r="I2" s="103"/>
      <c r="M2" s="105"/>
    </row>
    <row r="3" spans="1:16" ht="23.15" customHeight="1">
      <c r="B3" s="6" t="s">
        <v>41</v>
      </c>
      <c r="C3" s="106"/>
      <c r="D3" s="106"/>
      <c r="E3" s="106"/>
      <c r="F3" s="106"/>
      <c r="G3" s="106"/>
      <c r="H3" s="107"/>
      <c r="J3" s="108"/>
      <c r="M3" s="109"/>
      <c r="N3" s="107" t="s">
        <v>17</v>
      </c>
      <c r="P3" s="20"/>
    </row>
    <row r="4" spans="1:16" ht="23.15" customHeight="1">
      <c r="C4" s="479" t="s">
        <v>56</v>
      </c>
      <c r="D4" s="480"/>
      <c r="E4" s="481"/>
      <c r="F4" s="447" t="s">
        <v>58</v>
      </c>
      <c r="G4" s="458"/>
      <c r="H4" s="447" t="s">
        <v>47</v>
      </c>
      <c r="I4" s="458"/>
      <c r="J4" s="482" t="s">
        <v>160</v>
      </c>
      <c r="K4" s="483"/>
      <c r="L4" s="447" t="s">
        <v>159</v>
      </c>
      <c r="M4" s="448"/>
      <c r="N4" s="449"/>
    </row>
    <row r="5" spans="1:16" ht="23.15" customHeight="1">
      <c r="C5" s="110"/>
      <c r="D5" s="487" t="s">
        <v>4</v>
      </c>
      <c r="E5" s="487"/>
      <c r="F5" s="459"/>
      <c r="G5" s="460"/>
      <c r="H5" s="459"/>
      <c r="I5" s="460"/>
      <c r="J5" s="484"/>
      <c r="K5" s="485"/>
      <c r="L5" s="450"/>
      <c r="M5" s="451"/>
      <c r="N5" s="452"/>
    </row>
    <row r="6" spans="1:16" ht="23.15" customHeight="1">
      <c r="C6" s="488" t="s">
        <v>42</v>
      </c>
      <c r="D6" s="491" t="s">
        <v>16</v>
      </c>
      <c r="E6" s="491"/>
      <c r="F6" s="461">
        <f>別紙２_展示会等!K55+'別紙２_展示会等 (2)'!K55</f>
        <v>0</v>
      </c>
      <c r="G6" s="421"/>
      <c r="H6" s="461">
        <f>別紙２_展示会等!L55+'別紙２_展示会等 (2)'!L55</f>
        <v>0</v>
      </c>
      <c r="I6" s="421"/>
      <c r="J6" s="421">
        <f>ROUNDDOWN(H6/2,-3)</f>
        <v>0</v>
      </c>
      <c r="K6" s="421"/>
      <c r="L6" s="464" t="str">
        <f>IF(J10="","",IF(AND(3000000&gt;$M$17,J10&gt;M10),"増やせます☟",""))</f>
        <v/>
      </c>
      <c r="M6" s="465"/>
      <c r="N6" s="466"/>
    </row>
    <row r="7" spans="1:16" ht="23.15" customHeight="1">
      <c r="C7" s="489"/>
      <c r="D7" s="491" t="s">
        <v>40</v>
      </c>
      <c r="E7" s="491"/>
      <c r="F7" s="461">
        <f>別紙２_展示会等!K56+'別紙２_展示会等 (2)'!K56</f>
        <v>0</v>
      </c>
      <c r="G7" s="421"/>
      <c r="H7" s="461">
        <f>別紙２_展示会等!L56+'別紙２_展示会等 (2)'!L56</f>
        <v>0</v>
      </c>
      <c r="I7" s="421"/>
      <c r="J7" s="421">
        <f t="shared" ref="J7:J8" si="0">ROUNDDOWN(H7/2,-3)</f>
        <v>0</v>
      </c>
      <c r="K7" s="421"/>
      <c r="L7" s="467"/>
      <c r="M7" s="468"/>
      <c r="N7" s="469"/>
    </row>
    <row r="8" spans="1:16" ht="23.15" customHeight="1">
      <c r="C8" s="489"/>
      <c r="D8" s="491" t="s">
        <v>39</v>
      </c>
      <c r="E8" s="491"/>
      <c r="F8" s="461">
        <f>別紙２_展示会等!K57+'別紙２_展示会等 (2)'!K57</f>
        <v>0</v>
      </c>
      <c r="G8" s="421"/>
      <c r="H8" s="461">
        <f>別紙２_展示会等!L57+'別紙２_展示会等 (2)'!L57</f>
        <v>0</v>
      </c>
      <c r="I8" s="421"/>
      <c r="J8" s="421">
        <f t="shared" si="0"/>
        <v>0</v>
      </c>
      <c r="K8" s="421"/>
      <c r="L8" s="467"/>
      <c r="M8" s="468"/>
      <c r="N8" s="469"/>
    </row>
    <row r="9" spans="1:16" ht="23.15" customHeight="1">
      <c r="C9" s="490"/>
      <c r="D9" s="491" t="s">
        <v>38</v>
      </c>
      <c r="E9" s="491"/>
      <c r="F9" s="461">
        <f>別紙２_展示会等!K58+'別紙２_展示会等 (2)'!K58</f>
        <v>0</v>
      </c>
      <c r="G9" s="421"/>
      <c r="H9" s="461">
        <f>別紙２_展示会等!L58+'別紙２_展示会等 (2)'!L58</f>
        <v>0</v>
      </c>
      <c r="I9" s="421"/>
      <c r="J9" s="421">
        <f t="shared" ref="J9" si="1">ROUNDDOWN(H9/2,-3)</f>
        <v>0</v>
      </c>
      <c r="K9" s="421"/>
      <c r="L9" s="467"/>
      <c r="M9" s="468"/>
      <c r="N9" s="469"/>
    </row>
    <row r="10" spans="1:16" ht="23.15" customHeight="1">
      <c r="C10" s="486" t="s">
        <v>57</v>
      </c>
      <c r="D10" s="486"/>
      <c r="E10" s="486"/>
      <c r="F10" s="421">
        <f>SUM(F6:G9)</f>
        <v>0</v>
      </c>
      <c r="G10" s="421"/>
      <c r="H10" s="421">
        <f>SUM(H6:I9)</f>
        <v>0</v>
      </c>
      <c r="I10" s="421"/>
      <c r="J10" s="421">
        <f>SUM(J6:K9)</f>
        <v>0</v>
      </c>
      <c r="K10" s="421"/>
      <c r="L10" s="111" t="s">
        <v>2</v>
      </c>
      <c r="M10" s="453"/>
      <c r="N10" s="454"/>
      <c r="O10" s="21"/>
    </row>
    <row r="11" spans="1:16" ht="23.15" customHeight="1">
      <c r="C11" s="496" t="s">
        <v>3</v>
      </c>
      <c r="D11" s="497" t="s">
        <v>89</v>
      </c>
      <c r="E11" s="497"/>
      <c r="F11" s="421">
        <f>別紙３_販売促進費!J7</f>
        <v>0</v>
      </c>
      <c r="G11" s="421"/>
      <c r="H11" s="421">
        <f>別紙３_販売促進費!K7</f>
        <v>0</v>
      </c>
      <c r="I11" s="421"/>
      <c r="J11" s="421">
        <f>IF(H11="","",IF(ROUNDDOWN(H11/2,-3)&lt;=200000,ROUNDDOWN(H11/2,-3),200000))</f>
        <v>0</v>
      </c>
      <c r="K11" s="421"/>
      <c r="L11" s="455" t="str">
        <f>IF(J16="","",IF(AND(3000000&gt;$M$17,J16&gt;M16),"増やせます☟",""))</f>
        <v/>
      </c>
      <c r="M11" s="456"/>
      <c r="N11" s="457"/>
    </row>
    <row r="12" spans="1:16" ht="23.15" customHeight="1">
      <c r="C12" s="496"/>
      <c r="D12" s="492" t="s">
        <v>117</v>
      </c>
      <c r="E12" s="492"/>
      <c r="F12" s="421">
        <f>別紙３_販売促進費!J17</f>
        <v>0</v>
      </c>
      <c r="G12" s="421"/>
      <c r="H12" s="421">
        <f>別紙３_販売促進費!K17</f>
        <v>0</v>
      </c>
      <c r="I12" s="421"/>
      <c r="J12" s="421">
        <f>IF(H12="","",IF(ROUNDDOWN(H12/2,-3)&lt;=200000,ROUNDDOWN(H12/2,-3),200000))</f>
        <v>0</v>
      </c>
      <c r="K12" s="421"/>
      <c r="L12" s="455"/>
      <c r="M12" s="456"/>
      <c r="N12" s="457"/>
    </row>
    <row r="13" spans="1:16" ht="23.15" customHeight="1">
      <c r="C13" s="496"/>
      <c r="D13" s="492" t="s">
        <v>60</v>
      </c>
      <c r="E13" s="492"/>
      <c r="F13" s="421">
        <f>別紙３_販売促進費!J30</f>
        <v>0</v>
      </c>
      <c r="G13" s="421"/>
      <c r="H13" s="421">
        <f>別紙３_販売促進費!K30</f>
        <v>0</v>
      </c>
      <c r="I13" s="421"/>
      <c r="J13" s="477">
        <f>IF(H13="","",IF(ROUNDDOWN(H13/2,-3)&lt;=500000,ROUNDDOWN(H13/2,-3),500000))</f>
        <v>0</v>
      </c>
      <c r="K13" s="478"/>
      <c r="L13" s="455"/>
      <c r="M13" s="456"/>
      <c r="N13" s="457"/>
    </row>
    <row r="14" spans="1:16" ht="23.15" customHeight="1">
      <c r="C14" s="496"/>
      <c r="D14" s="492" t="s">
        <v>72</v>
      </c>
      <c r="E14" s="492"/>
      <c r="F14" s="421">
        <f>別紙３_販売促進費!J39</f>
        <v>0</v>
      </c>
      <c r="G14" s="421"/>
      <c r="H14" s="421">
        <f>別紙３_販売促進費!K39</f>
        <v>0</v>
      </c>
      <c r="I14" s="421"/>
      <c r="J14" s="477">
        <f>IF(H14="","",IF(ROUNDDOWN(H14/2,-3)&lt;=300000,ROUNDDOWN(H14/2,-3),300000))</f>
        <v>0</v>
      </c>
      <c r="K14" s="478"/>
      <c r="L14" s="455"/>
      <c r="M14" s="456"/>
      <c r="N14" s="457"/>
    </row>
    <row r="15" spans="1:16" ht="23.15" customHeight="1">
      <c r="C15" s="496"/>
      <c r="D15" s="492" t="s">
        <v>118</v>
      </c>
      <c r="E15" s="492"/>
      <c r="F15" s="421">
        <f>別紙３_販売促進費!J52</f>
        <v>0</v>
      </c>
      <c r="G15" s="421"/>
      <c r="H15" s="421">
        <f>別紙３_販売促進費!K52</f>
        <v>0</v>
      </c>
      <c r="I15" s="421"/>
      <c r="J15" s="477">
        <f>IF(H15="","",IF(ROUNDDOWN(H15/2,-3)&lt;=450000,ROUNDDOWN(H15/2,-3),450000))</f>
        <v>0</v>
      </c>
      <c r="K15" s="478"/>
      <c r="L15" s="455"/>
      <c r="M15" s="456"/>
      <c r="N15" s="457"/>
    </row>
    <row r="16" spans="1:16" ht="23.15" customHeight="1" thickBot="1">
      <c r="C16" s="495" t="s">
        <v>45</v>
      </c>
      <c r="D16" s="495"/>
      <c r="E16" s="495"/>
      <c r="F16" s="420">
        <f>SUM(F11:G15)</f>
        <v>0</v>
      </c>
      <c r="G16" s="420"/>
      <c r="H16" s="420">
        <f>SUM(H11:I15)</f>
        <v>0</v>
      </c>
      <c r="I16" s="420"/>
      <c r="J16" s="421">
        <f>SUM(J11:K15)</f>
        <v>0</v>
      </c>
      <c r="K16" s="421"/>
      <c r="L16" s="111" t="s">
        <v>2</v>
      </c>
      <c r="M16" s="416"/>
      <c r="N16" s="417"/>
    </row>
    <row r="17" spans="2:15" ht="23.15" customHeight="1" thickBot="1">
      <c r="C17" s="493" t="s">
        <v>44</v>
      </c>
      <c r="D17" s="493"/>
      <c r="E17" s="494"/>
      <c r="F17" s="423">
        <f>F10+F16</f>
        <v>0</v>
      </c>
      <c r="G17" s="424"/>
      <c r="H17" s="423">
        <f>H10+H16</f>
        <v>0</v>
      </c>
      <c r="I17" s="424"/>
      <c r="J17" s="478">
        <f>J10+J16</f>
        <v>0</v>
      </c>
      <c r="K17" s="421"/>
      <c r="L17" s="112"/>
      <c r="M17" s="470">
        <f>M10+M16</f>
        <v>0</v>
      </c>
      <c r="N17" s="471"/>
    </row>
    <row r="18" spans="2:15" ht="23.15" customHeight="1">
      <c r="C18" s="429" t="str">
        <f>IF(M17&gt;3000000,"！助成限度額300万円を超えています！","")</f>
        <v/>
      </c>
      <c r="D18" s="429"/>
      <c r="E18" s="429"/>
      <c r="F18" s="429"/>
      <c r="G18" s="429"/>
      <c r="H18" s="429"/>
      <c r="I18" s="429"/>
      <c r="J18" s="429"/>
      <c r="K18" s="429"/>
      <c r="L18" s="429"/>
      <c r="M18" s="429"/>
      <c r="N18" s="429"/>
    </row>
    <row r="19" spans="2:15" ht="23.15" customHeight="1">
      <c r="C19" s="430" t="str">
        <f>IF(M17&gt;3000000,"300万円以下になるように各経費区分の申請額(クリーム色のセル)を入力し直してください。",IF(OR(M10="",M16=""),"",""))</f>
        <v/>
      </c>
      <c r="D19" s="430"/>
      <c r="E19" s="430"/>
      <c r="F19" s="430"/>
      <c r="G19" s="430"/>
      <c r="H19" s="430"/>
      <c r="I19" s="430"/>
      <c r="J19" s="430"/>
      <c r="K19" s="430"/>
      <c r="L19" s="430"/>
      <c r="M19" s="430"/>
      <c r="N19" s="430"/>
    </row>
    <row r="20" spans="2:15" ht="23.15" customHeight="1"/>
    <row r="21" spans="2:15" ht="23.15" customHeight="1">
      <c r="B21" s="6" t="s">
        <v>31</v>
      </c>
      <c r="F21" s="475">
        <f>F17</f>
        <v>0</v>
      </c>
      <c r="G21" s="476"/>
      <c r="H21" s="21" t="s">
        <v>102</v>
      </c>
      <c r="N21" s="113"/>
    </row>
    <row r="22" spans="2:15" ht="23.15" customHeight="1">
      <c r="C22" s="114" t="s">
        <v>64</v>
      </c>
      <c r="N22" s="113"/>
    </row>
    <row r="23" spans="2:15" ht="23.15" customHeight="1">
      <c r="C23" s="422" t="s">
        <v>30</v>
      </c>
      <c r="D23" s="422"/>
      <c r="E23" s="422"/>
      <c r="F23" s="425" t="s">
        <v>43</v>
      </c>
      <c r="G23" s="426"/>
      <c r="H23" s="425" t="s">
        <v>46</v>
      </c>
      <c r="I23" s="431"/>
      <c r="J23" s="426"/>
      <c r="K23" s="462" t="s">
        <v>24</v>
      </c>
      <c r="L23" s="463"/>
      <c r="M23" s="463"/>
      <c r="N23" s="259"/>
    </row>
    <row r="24" spans="2:15" ht="23.15" customHeight="1">
      <c r="C24" s="434" t="s">
        <v>25</v>
      </c>
      <c r="D24" s="434"/>
      <c r="E24" s="434"/>
      <c r="F24" s="427"/>
      <c r="G24" s="428"/>
      <c r="H24" s="437"/>
      <c r="I24" s="438"/>
      <c r="J24" s="439"/>
      <c r="K24" s="472"/>
      <c r="L24" s="473"/>
      <c r="M24" s="473"/>
      <c r="N24" s="474"/>
    </row>
    <row r="25" spans="2:15" ht="23.15" customHeight="1">
      <c r="C25" s="434" t="s">
        <v>26</v>
      </c>
      <c r="D25" s="434"/>
      <c r="E25" s="434"/>
      <c r="F25" s="427"/>
      <c r="G25" s="428"/>
      <c r="H25" s="247"/>
      <c r="I25" s="440"/>
      <c r="J25" s="248"/>
      <c r="K25" s="254"/>
      <c r="L25" s="415"/>
      <c r="M25" s="415"/>
      <c r="N25" s="255"/>
    </row>
    <row r="26" spans="2:15" ht="23.15" customHeight="1">
      <c r="C26" s="434" t="s">
        <v>27</v>
      </c>
      <c r="D26" s="434"/>
      <c r="E26" s="434"/>
      <c r="F26" s="427"/>
      <c r="G26" s="428"/>
      <c r="H26" s="247"/>
      <c r="I26" s="440"/>
      <c r="J26" s="248"/>
      <c r="K26" s="254"/>
      <c r="L26" s="415"/>
      <c r="M26" s="415"/>
      <c r="N26" s="255"/>
    </row>
    <row r="27" spans="2:15" ht="23.15" customHeight="1">
      <c r="C27" s="441" t="s">
        <v>28</v>
      </c>
      <c r="D27" s="442"/>
      <c r="E27" s="443"/>
      <c r="F27" s="427"/>
      <c r="G27" s="428"/>
      <c r="H27" s="247"/>
      <c r="I27" s="440"/>
      <c r="J27" s="248"/>
      <c r="K27" s="254"/>
      <c r="L27" s="415"/>
      <c r="M27" s="415"/>
      <c r="N27" s="255"/>
      <c r="O27" s="22"/>
    </row>
    <row r="28" spans="2:15" ht="23.15" customHeight="1">
      <c r="C28" s="444"/>
      <c r="D28" s="445"/>
      <c r="E28" s="446"/>
      <c r="F28" s="435"/>
      <c r="G28" s="436"/>
      <c r="H28" s="247"/>
      <c r="I28" s="440"/>
      <c r="J28" s="248"/>
      <c r="K28" s="254"/>
      <c r="L28" s="415"/>
      <c r="M28" s="415"/>
      <c r="N28" s="255"/>
      <c r="O28" s="22"/>
    </row>
    <row r="29" spans="2:15" ht="23.15" customHeight="1">
      <c r="C29" s="418" t="s">
        <v>29</v>
      </c>
      <c r="D29" s="419"/>
      <c r="E29" s="419"/>
      <c r="F29" s="432">
        <f>SUM(F24:G28)</f>
        <v>0</v>
      </c>
      <c r="G29" s="433"/>
      <c r="H29" s="413"/>
      <c r="I29" s="413"/>
      <c r="J29" s="414"/>
      <c r="K29" s="412"/>
      <c r="L29" s="413"/>
      <c r="M29" s="413"/>
      <c r="N29" s="414"/>
    </row>
    <row r="30" spans="2:15" ht="23.15" customHeight="1">
      <c r="C30" s="429" t="str">
        <f>IF(F17=F29,"","「助成事業に要する経費」の合計と「資金調達金額」の合計とが一致していません")</f>
        <v/>
      </c>
      <c r="D30" s="429"/>
      <c r="E30" s="429"/>
      <c r="F30" s="429"/>
      <c r="G30" s="429"/>
      <c r="H30" s="429"/>
      <c r="I30" s="429"/>
      <c r="J30" s="429"/>
      <c r="K30" s="429"/>
      <c r="L30" s="429"/>
      <c r="M30" s="429"/>
      <c r="N30" s="429"/>
    </row>
    <row r="31" spans="2:15" ht="23.15" customHeight="1"/>
    <row r="32" spans="2:15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</sheetData>
  <sheetProtection sheet="1" formatCells="0" formatColumns="0" formatRows="0"/>
  <mergeCells count="92">
    <mergeCell ref="C17:E17"/>
    <mergeCell ref="H13:I13"/>
    <mergeCell ref="J13:K13"/>
    <mergeCell ref="D14:E14"/>
    <mergeCell ref="C16:E16"/>
    <mergeCell ref="C11:C15"/>
    <mergeCell ref="D15:E15"/>
    <mergeCell ref="D11:E11"/>
    <mergeCell ref="H14:I14"/>
    <mergeCell ref="J14:K14"/>
    <mergeCell ref="H15:I15"/>
    <mergeCell ref="D9:E9"/>
    <mergeCell ref="D6:E6"/>
    <mergeCell ref="D7:E7"/>
    <mergeCell ref="D13:E13"/>
    <mergeCell ref="D12:E12"/>
    <mergeCell ref="C4:E4"/>
    <mergeCell ref="H4:I5"/>
    <mergeCell ref="J4:K5"/>
    <mergeCell ref="C10:E10"/>
    <mergeCell ref="J9:K9"/>
    <mergeCell ref="D5:E5"/>
    <mergeCell ref="J6:K6"/>
    <mergeCell ref="H8:I8"/>
    <mergeCell ref="J8:K8"/>
    <mergeCell ref="H7:I7"/>
    <mergeCell ref="J7:K7"/>
    <mergeCell ref="H6:I6"/>
    <mergeCell ref="F9:G9"/>
    <mergeCell ref="C6:C9"/>
    <mergeCell ref="H9:I9"/>
    <mergeCell ref="D8:E8"/>
    <mergeCell ref="K23:N23"/>
    <mergeCell ref="K25:N25"/>
    <mergeCell ref="F14:G14"/>
    <mergeCell ref="L6:N9"/>
    <mergeCell ref="M17:N17"/>
    <mergeCell ref="K24:N24"/>
    <mergeCell ref="J10:K10"/>
    <mergeCell ref="H11:I11"/>
    <mergeCell ref="F21:G21"/>
    <mergeCell ref="J11:K11"/>
    <mergeCell ref="J15:K15"/>
    <mergeCell ref="H12:I12"/>
    <mergeCell ref="J12:K12"/>
    <mergeCell ref="H17:I17"/>
    <mergeCell ref="J17:K17"/>
    <mergeCell ref="L4:N5"/>
    <mergeCell ref="M10:N10"/>
    <mergeCell ref="L11:N15"/>
    <mergeCell ref="F4:G5"/>
    <mergeCell ref="F10:G10"/>
    <mergeCell ref="F11:G11"/>
    <mergeCell ref="F12:G12"/>
    <mergeCell ref="F13:G13"/>
    <mergeCell ref="F8:G8"/>
    <mergeCell ref="F15:G15"/>
    <mergeCell ref="F6:G6"/>
    <mergeCell ref="F7:G7"/>
    <mergeCell ref="H10:I10"/>
    <mergeCell ref="C30:N30"/>
    <mergeCell ref="F29:G29"/>
    <mergeCell ref="C24:E24"/>
    <mergeCell ref="C25:E25"/>
    <mergeCell ref="C26:E26"/>
    <mergeCell ref="F28:G28"/>
    <mergeCell ref="H24:J24"/>
    <mergeCell ref="H25:J25"/>
    <mergeCell ref="H26:J26"/>
    <mergeCell ref="H27:J27"/>
    <mergeCell ref="H28:J28"/>
    <mergeCell ref="K28:N28"/>
    <mergeCell ref="H29:J29"/>
    <mergeCell ref="C27:E28"/>
    <mergeCell ref="F24:G24"/>
    <mergeCell ref="F25:G25"/>
    <mergeCell ref="K29:N29"/>
    <mergeCell ref="K27:N27"/>
    <mergeCell ref="K26:N26"/>
    <mergeCell ref="M16:N16"/>
    <mergeCell ref="C29:E29"/>
    <mergeCell ref="H16:I16"/>
    <mergeCell ref="J16:K16"/>
    <mergeCell ref="C23:E23"/>
    <mergeCell ref="F16:G16"/>
    <mergeCell ref="F17:G17"/>
    <mergeCell ref="F23:G23"/>
    <mergeCell ref="F26:G26"/>
    <mergeCell ref="F27:G27"/>
    <mergeCell ref="C18:N18"/>
    <mergeCell ref="C19:N19"/>
    <mergeCell ref="H23:J23"/>
  </mergeCells>
  <phoneticPr fontId="1"/>
  <conditionalFormatting sqref="L6">
    <cfRule type="containsText" dxfId="1" priority="65" operator="containsText" text="☟増やせます☟">
      <formula>NOT(ISERROR(SEARCH("☟増やせます☟",L6)))</formula>
    </cfRule>
  </conditionalFormatting>
  <conditionalFormatting sqref="M17">
    <cfRule type="cellIs" dxfId="0" priority="67" operator="greaterThan">
      <formula>3000000</formula>
    </cfRule>
  </conditionalFormatting>
  <dataValidations xWindow="415" yWindow="547" count="11">
    <dataValidation allowBlank="1" showInputMessage="1" showErrorMessage="1" prompt="入力不要_x000a_(自動計算されます)_x000a_" sqref="J17:K17" xr:uid="{00000000-0002-0000-0500-000000000000}"/>
    <dataValidation allowBlank="1" showInputMessage="1" showErrorMessage="1" prompt="入力不要_x000a_(自動計算されます)" sqref="J13:K16 L10 K10:K12 J6:J12" xr:uid="{00000000-0002-0000-0500-000001000000}"/>
    <dataValidation type="custom" imeMode="halfAlpha" operator="lessThanOrEqual" showInputMessage="1" showErrorMessage="1" errorTitle="金額オーバー 又は 千円以下切り捨て 又は 販売促進費の単独申請" error="申請できる助成金交付申請金額をオーバーしている　又は　千円以下は切り捨て（０）で入力下さい　又は 展示会等参加費の交付申請額から入力下さい。" promptTitle="[経費区分]販売促進費" prompt="の助成金交付申請額をご入力ください。左記セルの金額を参考にしてください。" sqref="M16:N16" xr:uid="{00000000-0002-0000-0500-000002000000}">
      <formula1>AND(M10&lt;&gt;"",J16&gt;=M16,MOD(M16,1000)=0)</formula1>
    </dataValidation>
    <dataValidation type="list" allowBlank="1" showInputMessage="1" showErrorMessage="1" sqref="K25:K28" xr:uid="{00000000-0002-0000-0500-000003000000}">
      <formula1>"選択してください,該当なし,調達済み,内諾済み,折衝中,折衝予定,未定"</formula1>
    </dataValidation>
    <dataValidation type="custom" imeMode="halfAlpha" operator="lessThanOrEqual" allowBlank="1" showInputMessage="1" showErrorMessage="1" errorTitle="金額オーバー 又は 千円以下切り捨て" error="申請できる助成金交付申請金額をオーバーしている　又は　千円以下は切り捨て（０）で入力下さい。" promptTitle="[経費区分]展示会等参加費" prompt="の助成金交付申請額をご入力ください。_x000a_左記セルの金額を参考にしてください。" sqref="M10:N10" xr:uid="{00000000-0002-0000-0500-000004000000}">
      <formula1>AND(J10&gt;=M10,MOD(M10,1000)=0)</formula1>
    </dataValidation>
    <dataValidation type="custom" imeMode="halfAlpha" allowBlank="1" showInputMessage="1" showErrorMessage="1" errorTitle="数値を入力ください" error="このセルには数値以外は入力できません" sqref="F24:G28" xr:uid="{00000000-0002-0000-0500-000005000000}">
      <formula1>ISNUMBER(F24)</formula1>
    </dataValidation>
    <dataValidation allowBlank="1" showInputMessage="1" showErrorMessage="1" prompt="入力不要(自動計算されます)_x000a_同一の金額を、jグランツ「補助金交付申請額(合計)」欄に入力してください。" sqref="M17:N17" xr:uid="{00000000-0002-0000-0500-000006000000}"/>
    <dataValidation allowBlank="1" showInputMessage="1" showErrorMessage="1" prompt="入力不要(自動計算されます)_x000a_同一の金額を、jグランツ「補助対象経費(合計)」欄に入力してください。" sqref="H17:I17" xr:uid="{00000000-0002-0000-0500-000007000000}"/>
    <dataValidation allowBlank="1" showInputMessage="1" showErrorMessage="1" prompt="入力不要(自動計算されます)_x000a_同一の金額を、jグランツ「補助事業に要する経費(合計)」欄に入力してください。" sqref="F17:G17" xr:uid="{00000000-0002-0000-0500-000008000000}"/>
    <dataValidation allowBlank="1" showInputMessage="1" showErrorMessage="1" prompt="入力不要(自動計算されます)_x000a_上表「助成事業に要する経費(税込)」合計と同一の金額となります。" sqref="F29:G29" xr:uid="{00000000-0002-0000-0500-000009000000}"/>
    <dataValidation allowBlank="1" showInputMessage="1" showErrorMessage="1" prompt="入力不要（自動計算されます）" sqref="F6:I16" xr:uid="{00000000-0002-0000-0500-00000A000000}"/>
  </dataValidations>
  <printOptions horizontalCentered="1"/>
  <pageMargins left="0.78740157480314965" right="0.59055118110236227" top="0.59055118110236227" bottom="0.59055118110236227" header="0.31496062992125984" footer="0.31496062992125984"/>
  <pageSetup paperSize="9" scale="99" fitToWidth="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66"/>
  <sheetViews>
    <sheetView showGridLines="0" view="pageBreakPreview" zoomScaleNormal="100" zoomScaleSheetLayoutView="100" workbookViewId="0">
      <selection activeCell="V17" sqref="V17"/>
    </sheetView>
  </sheetViews>
  <sheetFormatPr defaultColWidth="9" defaultRowHeight="17.5"/>
  <cols>
    <col min="1" max="1" width="1.83203125" style="224" customWidth="1"/>
    <col min="2" max="2" width="3.08203125" style="224" customWidth="1"/>
    <col min="3" max="3" width="6.08203125" style="224" customWidth="1"/>
    <col min="4" max="4" width="5.08203125" style="224" customWidth="1"/>
    <col min="5" max="5" width="3.08203125" style="224" customWidth="1"/>
    <col min="6" max="8" width="3.33203125" style="224" customWidth="1"/>
    <col min="9" max="9" width="7.5" style="224" customWidth="1"/>
    <col min="10" max="10" width="1.75" style="224" customWidth="1"/>
    <col min="11" max="11" width="0.83203125" style="224" customWidth="1"/>
    <col min="12" max="12" width="6.08203125" style="224" customWidth="1"/>
    <col min="13" max="13" width="2.83203125" style="224" customWidth="1"/>
    <col min="14" max="14" width="5.83203125" style="224" customWidth="1"/>
    <col min="15" max="15" width="6" style="224" customWidth="1"/>
    <col min="16" max="16" width="9.08203125" style="224" customWidth="1"/>
    <col min="17" max="17" width="6.5" style="224" customWidth="1"/>
    <col min="18" max="18" width="4.83203125" style="224" customWidth="1"/>
    <col min="19" max="19" width="3.08203125" style="224" customWidth="1"/>
    <col min="20" max="16384" width="9" style="224"/>
  </cols>
  <sheetData>
    <row r="1" spans="1:22" ht="10" customHeight="1">
      <c r="A1" s="503"/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3"/>
      <c r="P1" s="503"/>
      <c r="Q1" s="503"/>
      <c r="R1" s="503"/>
      <c r="U1" s="225"/>
      <c r="V1" s="226"/>
    </row>
    <row r="2" spans="1:22" ht="19.5" customHeight="1">
      <c r="A2" s="227"/>
      <c r="B2" s="504" t="s">
        <v>216</v>
      </c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O2" s="504"/>
      <c r="P2" s="504"/>
      <c r="Q2" s="504"/>
      <c r="R2" s="504"/>
    </row>
    <row r="3" spans="1:22" ht="19.5" customHeight="1"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</row>
    <row r="4" spans="1:22" ht="19.5" customHeight="1">
      <c r="A4" s="229" t="s">
        <v>165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</row>
    <row r="5" spans="1:22" ht="10.5" customHeight="1">
      <c r="A5" s="500"/>
      <c r="B5" s="500"/>
      <c r="C5" s="500"/>
      <c r="D5" s="500"/>
      <c r="E5" s="500"/>
      <c r="F5" s="500"/>
      <c r="G5" s="500"/>
      <c r="H5" s="500"/>
      <c r="I5" s="500"/>
      <c r="J5" s="500"/>
      <c r="K5" s="500"/>
      <c r="L5" s="500"/>
      <c r="M5" s="500"/>
      <c r="N5" s="500"/>
      <c r="O5" s="500"/>
      <c r="P5" s="500"/>
      <c r="Q5" s="500"/>
      <c r="R5" s="500"/>
    </row>
    <row r="6" spans="1:22" ht="20.149999999999999" customHeight="1">
      <c r="B6" s="505" t="s">
        <v>166</v>
      </c>
      <c r="C6" s="505"/>
      <c r="D6" s="505"/>
      <c r="E6" s="505"/>
      <c r="F6" s="505"/>
      <c r="G6" s="505"/>
      <c r="H6" s="505"/>
      <c r="I6" s="505"/>
      <c r="J6" s="505"/>
      <c r="K6" s="505"/>
      <c r="L6" s="505"/>
      <c r="M6" s="505"/>
      <c r="N6" s="505"/>
      <c r="O6" s="505"/>
      <c r="P6" s="505"/>
      <c r="Q6" s="505"/>
    </row>
    <row r="7" spans="1:22" ht="20.149999999999999" customHeight="1">
      <c r="B7" s="230"/>
      <c r="C7" s="231" t="s">
        <v>167</v>
      </c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</row>
    <row r="8" spans="1:22" ht="18" customHeight="1">
      <c r="B8" s="232"/>
      <c r="C8" s="233"/>
      <c r="D8" s="506">
        <f>別紙1_役員株主名簿!C4</f>
        <v>0</v>
      </c>
      <c r="E8" s="506"/>
      <c r="F8" s="506"/>
      <c r="G8" s="506"/>
      <c r="H8" s="506"/>
      <c r="I8" s="506"/>
      <c r="J8" s="506"/>
      <c r="K8" s="506"/>
      <c r="L8" s="506"/>
      <c r="M8" s="506"/>
      <c r="N8" s="506"/>
      <c r="O8" s="506"/>
      <c r="P8" s="506"/>
      <c r="Q8" s="234" t="str">
        <f>別紙1_役員株主名簿!L4</f>
        <v/>
      </c>
      <c r="R8" s="235"/>
      <c r="S8" s="510"/>
    </row>
    <row r="9" spans="1:22" ht="10" customHeight="1">
      <c r="B9" s="236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</row>
    <row r="10" spans="1:22" ht="20.149999999999999" customHeight="1">
      <c r="B10" s="236"/>
      <c r="C10" s="231" t="s">
        <v>168</v>
      </c>
      <c r="D10" s="236"/>
      <c r="E10" s="236"/>
      <c r="F10" s="236"/>
      <c r="G10" s="236"/>
      <c r="H10" s="236"/>
      <c r="I10" s="236"/>
      <c r="J10" s="236"/>
      <c r="K10" s="236"/>
      <c r="L10" s="236"/>
      <c r="M10" s="236"/>
      <c r="N10" s="236"/>
      <c r="O10" s="236"/>
      <c r="P10" s="236"/>
      <c r="Q10" s="236"/>
    </row>
    <row r="11" spans="1:22" ht="16.5" customHeight="1">
      <c r="B11" s="236"/>
      <c r="C11" s="236"/>
      <c r="D11" s="507" t="s">
        <v>169</v>
      </c>
      <c r="E11" s="507"/>
      <c r="F11" s="507"/>
      <c r="G11" s="507"/>
      <c r="H11" s="508"/>
      <c r="I11" s="508"/>
      <c r="J11" s="509"/>
      <c r="K11" s="509"/>
      <c r="L11" s="509"/>
      <c r="M11" s="509"/>
      <c r="N11" s="509"/>
      <c r="O11" s="225"/>
      <c r="P11" s="225"/>
      <c r="Q11" s="237"/>
    </row>
    <row r="12" spans="1:22" ht="13" customHeight="1">
      <c r="C12" s="501"/>
      <c r="D12" s="501"/>
      <c r="E12" s="501"/>
      <c r="F12" s="501"/>
      <c r="G12" s="501"/>
      <c r="H12" s="238"/>
      <c r="I12" s="502"/>
      <c r="J12" s="502"/>
      <c r="K12" s="502"/>
      <c r="L12" s="502"/>
      <c r="M12" s="502"/>
      <c r="N12" s="502"/>
      <c r="O12" s="502"/>
      <c r="P12" s="502"/>
      <c r="Q12" s="502"/>
      <c r="R12" s="502"/>
    </row>
    <row r="13" spans="1:22" ht="20.149999999999999" customHeight="1">
      <c r="B13" s="236"/>
      <c r="C13" s="231" t="s">
        <v>170</v>
      </c>
      <c r="D13" s="236"/>
      <c r="E13" s="236"/>
      <c r="F13" s="236"/>
      <c r="G13" s="236"/>
      <c r="H13" s="236"/>
      <c r="I13" s="236"/>
      <c r="J13" s="231" t="s">
        <v>171</v>
      </c>
      <c r="K13" s="236"/>
      <c r="L13" s="236"/>
      <c r="M13" s="236"/>
      <c r="N13" s="236"/>
      <c r="O13" s="236"/>
      <c r="P13" s="236"/>
      <c r="Q13" s="236"/>
    </row>
    <row r="14" spans="1:22" ht="16.5" customHeight="1">
      <c r="B14" s="236"/>
      <c r="C14" s="236"/>
      <c r="D14" s="507">
        <v>45931</v>
      </c>
      <c r="E14" s="507"/>
      <c r="F14" s="507"/>
      <c r="G14" s="507"/>
      <c r="H14" s="508" t="s">
        <v>66</v>
      </c>
      <c r="I14" s="508"/>
      <c r="J14" s="507">
        <v>46387</v>
      </c>
      <c r="K14" s="507"/>
      <c r="L14" s="507"/>
      <c r="M14" s="507"/>
      <c r="N14" s="507"/>
      <c r="O14" s="225" t="s">
        <v>67</v>
      </c>
      <c r="P14" s="225"/>
      <c r="Q14" s="237"/>
    </row>
    <row r="15" spans="1:22" ht="13" customHeight="1">
      <c r="C15" s="501"/>
      <c r="D15" s="501"/>
      <c r="E15" s="501"/>
      <c r="F15" s="501"/>
      <c r="G15" s="501"/>
      <c r="H15" s="238"/>
      <c r="I15" s="502"/>
      <c r="J15" s="502"/>
      <c r="K15" s="502"/>
      <c r="L15" s="502"/>
      <c r="M15" s="502"/>
      <c r="N15" s="502"/>
      <c r="O15" s="502"/>
      <c r="P15" s="502"/>
      <c r="Q15" s="502"/>
      <c r="R15" s="502"/>
    </row>
    <row r="16" spans="1:22" ht="20.149999999999999" customHeight="1">
      <c r="B16" s="236"/>
      <c r="C16" s="231" t="s">
        <v>172</v>
      </c>
      <c r="D16" s="236"/>
      <c r="E16" s="236"/>
      <c r="F16" s="236"/>
      <c r="G16" s="236"/>
      <c r="H16" s="236"/>
      <c r="I16" s="236"/>
      <c r="J16" s="236"/>
      <c r="K16" s="236"/>
      <c r="L16" s="236"/>
      <c r="M16" s="236"/>
      <c r="N16" s="236"/>
      <c r="O16" s="236"/>
      <c r="P16" s="236"/>
      <c r="Q16" s="236"/>
    </row>
    <row r="17" spans="1:19" ht="20.149999999999999" customHeight="1">
      <c r="B17" s="236"/>
      <c r="C17" s="236"/>
      <c r="D17" s="239" t="s">
        <v>173</v>
      </c>
      <c r="E17" s="239"/>
      <c r="F17" s="239"/>
      <c r="G17" s="239"/>
      <c r="H17" s="239"/>
      <c r="I17" s="240"/>
      <c r="J17" s="240"/>
      <c r="K17" s="240"/>
      <c r="L17" s="498">
        <f>別紙５_資金計画!F17</f>
        <v>0</v>
      </c>
      <c r="M17" s="498"/>
      <c r="N17" s="498"/>
      <c r="O17" s="225" t="s">
        <v>7</v>
      </c>
      <c r="P17" s="225"/>
      <c r="Q17" s="236"/>
    </row>
    <row r="18" spans="1:19" ht="20.149999999999999" customHeight="1">
      <c r="B18" s="236"/>
      <c r="C18" s="236"/>
      <c r="D18" s="239" t="s">
        <v>174</v>
      </c>
      <c r="E18" s="239"/>
      <c r="F18" s="239"/>
      <c r="G18" s="239"/>
      <c r="H18" s="239"/>
      <c r="I18" s="240"/>
      <c r="J18" s="240"/>
      <c r="K18" s="240"/>
      <c r="L18" s="498">
        <f>別紙５_資金計画!H17</f>
        <v>0</v>
      </c>
      <c r="M18" s="498"/>
      <c r="N18" s="498"/>
      <c r="O18" s="225" t="s">
        <v>7</v>
      </c>
      <c r="P18" s="225"/>
      <c r="Q18" s="236"/>
    </row>
    <row r="19" spans="1:19" ht="20.149999999999999" customHeight="1">
      <c r="B19" s="236"/>
      <c r="C19" s="236"/>
      <c r="D19" s="239" t="s">
        <v>175</v>
      </c>
      <c r="E19" s="239"/>
      <c r="F19" s="239"/>
      <c r="G19" s="239"/>
      <c r="H19" s="239"/>
      <c r="I19" s="240"/>
      <c r="J19" s="240"/>
      <c r="K19" s="240"/>
      <c r="L19" s="498">
        <f>別紙５_資金計画!M17</f>
        <v>0</v>
      </c>
      <c r="M19" s="498"/>
      <c r="N19" s="498"/>
      <c r="O19" s="225" t="s">
        <v>7</v>
      </c>
      <c r="P19" s="225"/>
      <c r="Q19" s="236"/>
    </row>
    <row r="20" spans="1:19" ht="6.65" customHeight="1">
      <c r="A20" s="499" t="str">
        <f>IF(1500000&gt;=C15,"","助成金交付申請限度額を超えています。資金計画を見直してください。")</f>
        <v/>
      </c>
      <c r="B20" s="499"/>
      <c r="C20" s="499"/>
      <c r="D20" s="499"/>
      <c r="E20" s="499"/>
      <c r="F20" s="499"/>
      <c r="G20" s="499"/>
      <c r="H20" s="499"/>
      <c r="I20" s="499"/>
      <c r="J20" s="499"/>
      <c r="K20" s="499"/>
      <c r="L20" s="499"/>
      <c r="M20" s="499"/>
      <c r="N20" s="499"/>
      <c r="O20" s="499"/>
      <c r="P20" s="499"/>
      <c r="Q20" s="499"/>
      <c r="R20" s="499"/>
    </row>
    <row r="21" spans="1:19" ht="12.65" customHeight="1">
      <c r="A21" s="500"/>
      <c r="B21" s="500"/>
      <c r="C21" s="500"/>
      <c r="D21" s="500"/>
      <c r="E21" s="500"/>
      <c r="F21" s="500"/>
      <c r="G21" s="500"/>
      <c r="H21" s="500"/>
      <c r="I21" s="500"/>
      <c r="J21" s="500"/>
      <c r="K21" s="500"/>
      <c r="L21" s="500"/>
      <c r="M21" s="500"/>
      <c r="N21" s="500"/>
      <c r="O21" s="500"/>
      <c r="P21" s="500"/>
      <c r="Q21" s="500"/>
      <c r="R21" s="500"/>
      <c r="S21" s="241"/>
    </row>
    <row r="23" spans="1:19">
      <c r="B23" s="242"/>
      <c r="C23" s="242" t="s">
        <v>176</v>
      </c>
      <c r="D23" s="242"/>
      <c r="E23" s="242"/>
      <c r="F23" s="242"/>
      <c r="G23" s="242"/>
      <c r="H23" s="242"/>
      <c r="I23" s="242"/>
      <c r="J23" s="242"/>
      <c r="K23" s="242"/>
      <c r="L23" s="242"/>
      <c r="M23" s="242"/>
      <c r="N23" s="242"/>
      <c r="O23" s="242"/>
    </row>
    <row r="24" spans="1:19">
      <c r="B24" s="242"/>
      <c r="C24" s="242" t="s">
        <v>177</v>
      </c>
      <c r="D24" s="242"/>
      <c r="E24" s="242"/>
      <c r="F24" s="242"/>
      <c r="G24" s="242"/>
      <c r="H24" s="242"/>
      <c r="I24" s="242"/>
      <c r="J24" s="242"/>
      <c r="K24" s="242"/>
      <c r="L24" s="242"/>
      <c r="M24" s="242"/>
      <c r="N24" s="242"/>
      <c r="O24" s="242"/>
    </row>
    <row r="25" spans="1:19">
      <c r="B25" s="242"/>
      <c r="C25" s="242" t="s">
        <v>178</v>
      </c>
      <c r="D25" s="242"/>
      <c r="E25" s="242"/>
      <c r="F25" s="242"/>
      <c r="G25" s="242"/>
      <c r="H25" s="242"/>
      <c r="I25" s="242"/>
      <c r="J25" s="242"/>
      <c r="K25" s="242"/>
      <c r="L25" s="242"/>
      <c r="M25" s="242"/>
      <c r="N25" s="242"/>
      <c r="O25" s="242"/>
    </row>
    <row r="26" spans="1:19">
      <c r="B26" s="242"/>
      <c r="C26" s="242" t="s">
        <v>179</v>
      </c>
      <c r="D26" s="242"/>
      <c r="E26" s="242"/>
      <c r="F26" s="242"/>
      <c r="G26" s="242"/>
      <c r="H26" s="242"/>
      <c r="I26" s="242"/>
      <c r="J26" s="242"/>
      <c r="K26" s="242"/>
      <c r="L26" s="242"/>
      <c r="M26" s="242"/>
      <c r="N26" s="242"/>
      <c r="O26" s="242"/>
    </row>
    <row r="27" spans="1:19">
      <c r="B27" s="242"/>
      <c r="C27" s="242"/>
      <c r="D27" s="242"/>
      <c r="E27" s="242"/>
      <c r="F27" s="242"/>
      <c r="G27" s="242"/>
      <c r="H27" s="242"/>
      <c r="I27" s="242"/>
      <c r="J27" s="242"/>
      <c r="K27" s="242"/>
      <c r="L27" s="242"/>
      <c r="M27" s="242"/>
      <c r="N27" s="242"/>
      <c r="O27" s="242"/>
    </row>
    <row r="28" spans="1:19">
      <c r="B28" s="242"/>
      <c r="C28" s="242" t="s">
        <v>176</v>
      </c>
      <c r="D28" s="242"/>
      <c r="E28" s="242"/>
      <c r="F28" s="242"/>
      <c r="G28" s="242"/>
      <c r="H28" s="242"/>
      <c r="I28" s="242"/>
      <c r="J28" s="242"/>
      <c r="K28" s="242"/>
      <c r="L28" s="242"/>
      <c r="M28" s="242"/>
      <c r="N28" s="242"/>
      <c r="O28" s="242"/>
    </row>
    <row r="29" spans="1:19">
      <c r="B29" s="242">
        <v>1</v>
      </c>
      <c r="C29" s="242" t="s">
        <v>180</v>
      </c>
      <c r="D29" s="242"/>
      <c r="E29" s="242"/>
      <c r="F29" s="242"/>
      <c r="G29" s="242"/>
      <c r="H29" s="242"/>
      <c r="I29" s="242"/>
      <c r="J29" s="242"/>
      <c r="K29" s="242"/>
      <c r="L29" s="242"/>
      <c r="M29" s="242"/>
      <c r="N29" s="242"/>
      <c r="O29" s="242"/>
    </row>
    <row r="30" spans="1:19">
      <c r="B30" s="242">
        <v>2</v>
      </c>
      <c r="C30" s="242" t="s">
        <v>181</v>
      </c>
      <c r="D30" s="242"/>
      <c r="E30" s="242"/>
      <c r="F30" s="242"/>
      <c r="G30" s="242"/>
      <c r="H30" s="242"/>
      <c r="I30" s="242"/>
      <c r="J30" s="242"/>
      <c r="K30" s="242"/>
      <c r="L30" s="242"/>
      <c r="M30" s="242"/>
      <c r="N30" s="242"/>
      <c r="O30" s="242"/>
    </row>
    <row r="31" spans="1:19">
      <c r="B31" s="242">
        <v>3</v>
      </c>
      <c r="C31" s="242" t="s">
        <v>182</v>
      </c>
      <c r="D31" s="242"/>
      <c r="E31" s="242"/>
      <c r="F31" s="242"/>
      <c r="G31" s="242"/>
      <c r="H31" s="242"/>
      <c r="I31" s="242"/>
      <c r="J31" s="242"/>
      <c r="K31" s="242"/>
      <c r="L31" s="242"/>
      <c r="M31" s="242"/>
      <c r="N31" s="242"/>
      <c r="O31" s="242"/>
    </row>
    <row r="32" spans="1:19">
      <c r="B32" s="242">
        <v>4</v>
      </c>
      <c r="C32" s="242" t="s">
        <v>183</v>
      </c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</row>
    <row r="33" spans="2:15">
      <c r="B33" s="242">
        <v>5</v>
      </c>
      <c r="C33" s="242" t="s">
        <v>184</v>
      </c>
      <c r="D33" s="242"/>
      <c r="E33" s="242"/>
      <c r="F33" s="242"/>
      <c r="G33" s="242"/>
      <c r="H33" s="242"/>
      <c r="I33" s="242"/>
      <c r="J33" s="242"/>
      <c r="K33" s="242"/>
      <c r="L33" s="242"/>
      <c r="M33" s="242"/>
      <c r="N33" s="242"/>
      <c r="O33" s="242"/>
    </row>
    <row r="34" spans="2:15">
      <c r="B34" s="242">
        <v>6</v>
      </c>
      <c r="C34" s="242" t="s">
        <v>185</v>
      </c>
      <c r="D34" s="242"/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</row>
    <row r="35" spans="2:15">
      <c r="B35" s="242">
        <v>7</v>
      </c>
      <c r="C35" s="242" t="s">
        <v>186</v>
      </c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</row>
    <row r="36" spans="2:15">
      <c r="B36" s="242">
        <v>8</v>
      </c>
      <c r="C36" s="242" t="s">
        <v>187</v>
      </c>
      <c r="D36" s="242"/>
      <c r="E36" s="242"/>
      <c r="F36" s="242"/>
      <c r="G36" s="242"/>
      <c r="H36" s="242"/>
      <c r="I36" s="242"/>
      <c r="J36" s="242"/>
      <c r="K36" s="242"/>
      <c r="L36" s="242"/>
      <c r="M36" s="242"/>
      <c r="N36" s="242"/>
      <c r="O36" s="242"/>
    </row>
    <row r="37" spans="2:15">
      <c r="B37" s="242">
        <v>9</v>
      </c>
      <c r="C37" s="242" t="s">
        <v>188</v>
      </c>
      <c r="D37" s="242"/>
      <c r="E37" s="242"/>
      <c r="F37" s="242"/>
      <c r="G37" s="242"/>
      <c r="H37" s="242"/>
      <c r="I37" s="242"/>
      <c r="J37" s="242"/>
      <c r="K37" s="242"/>
      <c r="L37" s="242"/>
      <c r="M37" s="242"/>
      <c r="N37" s="242"/>
      <c r="O37" s="242"/>
    </row>
    <row r="38" spans="2:15">
      <c r="B38" s="242">
        <v>10</v>
      </c>
      <c r="C38" s="242" t="s">
        <v>189</v>
      </c>
      <c r="D38" s="242"/>
      <c r="E38" s="242"/>
      <c r="F38" s="242"/>
      <c r="G38" s="242"/>
      <c r="H38" s="242"/>
      <c r="I38" s="242"/>
      <c r="J38" s="242"/>
      <c r="K38" s="242"/>
      <c r="L38" s="242"/>
      <c r="M38" s="242"/>
      <c r="N38" s="242"/>
      <c r="O38" s="242"/>
    </row>
    <row r="39" spans="2:15">
      <c r="B39" s="242">
        <v>11</v>
      </c>
      <c r="C39" s="242" t="s">
        <v>190</v>
      </c>
      <c r="D39" s="242"/>
      <c r="E39" s="242"/>
      <c r="F39" s="242"/>
      <c r="G39" s="242"/>
      <c r="H39" s="242"/>
      <c r="I39" s="242"/>
      <c r="J39" s="242"/>
      <c r="K39" s="242"/>
      <c r="L39" s="242"/>
      <c r="M39" s="242"/>
      <c r="N39" s="242"/>
      <c r="O39" s="242"/>
    </row>
    <row r="40" spans="2:15">
      <c r="B40" s="242">
        <v>12</v>
      </c>
      <c r="C40" s="242" t="s">
        <v>191</v>
      </c>
      <c r="D40" s="242"/>
      <c r="E40" s="242"/>
      <c r="F40" s="242"/>
      <c r="G40" s="242"/>
      <c r="H40" s="242"/>
      <c r="I40" s="242"/>
      <c r="J40" s="242"/>
      <c r="K40" s="242"/>
      <c r="L40" s="242"/>
      <c r="M40" s="242"/>
      <c r="N40" s="242"/>
      <c r="O40" s="242"/>
    </row>
    <row r="41" spans="2:15">
      <c r="B41" s="242">
        <v>13</v>
      </c>
      <c r="C41" s="242" t="s">
        <v>192</v>
      </c>
      <c r="D41" s="242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O41" s="242"/>
    </row>
    <row r="42" spans="2:15">
      <c r="B42" s="242">
        <v>14</v>
      </c>
      <c r="C42" s="242" t="s">
        <v>193</v>
      </c>
      <c r="D42" s="242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</row>
    <row r="43" spans="2:15">
      <c r="B43" s="242">
        <v>15</v>
      </c>
      <c r="C43" s="242" t="s">
        <v>194</v>
      </c>
      <c r="D43" s="242"/>
      <c r="E43" s="242"/>
      <c r="F43" s="242"/>
      <c r="G43" s="242"/>
      <c r="H43" s="242"/>
      <c r="I43" s="242"/>
      <c r="J43" s="242"/>
      <c r="K43" s="242"/>
      <c r="L43" s="242"/>
      <c r="M43" s="242"/>
      <c r="N43" s="242"/>
      <c r="O43" s="242"/>
    </row>
    <row r="44" spans="2:15">
      <c r="B44" s="242">
        <v>16</v>
      </c>
      <c r="C44" s="242" t="s">
        <v>195</v>
      </c>
      <c r="D44" s="242"/>
      <c r="E44" s="242"/>
      <c r="F44" s="242"/>
      <c r="G44" s="242"/>
      <c r="H44" s="242"/>
      <c r="I44" s="242"/>
      <c r="J44" s="242"/>
      <c r="K44" s="242"/>
      <c r="L44" s="242"/>
      <c r="M44" s="242"/>
      <c r="N44" s="242"/>
      <c r="O44" s="242"/>
    </row>
    <row r="45" spans="2:15">
      <c r="B45" s="242">
        <v>17</v>
      </c>
      <c r="C45" s="242" t="s">
        <v>196</v>
      </c>
      <c r="D45" s="242"/>
      <c r="E45" s="242"/>
      <c r="F45" s="242"/>
      <c r="G45" s="242"/>
      <c r="H45" s="242"/>
      <c r="I45" s="242"/>
      <c r="J45" s="242"/>
      <c r="K45" s="242"/>
      <c r="L45" s="242"/>
      <c r="M45" s="242"/>
      <c r="N45" s="242"/>
      <c r="O45" s="242"/>
    </row>
    <row r="46" spans="2:15">
      <c r="B46" s="242">
        <v>18</v>
      </c>
      <c r="C46" s="242" t="s">
        <v>197</v>
      </c>
      <c r="D46" s="242"/>
      <c r="E46" s="242"/>
      <c r="F46" s="242"/>
      <c r="G46" s="242"/>
      <c r="H46" s="242"/>
      <c r="I46" s="242"/>
      <c r="J46" s="242"/>
      <c r="K46" s="242"/>
      <c r="L46" s="242"/>
      <c r="M46" s="242"/>
      <c r="N46" s="242"/>
      <c r="O46" s="242"/>
    </row>
    <row r="47" spans="2:15">
      <c r="B47" s="242">
        <v>19</v>
      </c>
      <c r="C47" s="242" t="s">
        <v>198</v>
      </c>
      <c r="D47" s="242"/>
      <c r="E47" s="242"/>
      <c r="F47" s="242"/>
      <c r="G47" s="242"/>
      <c r="H47" s="242"/>
      <c r="I47" s="242"/>
      <c r="J47" s="242"/>
      <c r="K47" s="242"/>
      <c r="L47" s="242"/>
      <c r="M47" s="242"/>
      <c r="N47" s="242"/>
      <c r="O47" s="242"/>
    </row>
    <row r="48" spans="2:15">
      <c r="B48" s="242">
        <v>20</v>
      </c>
      <c r="C48" s="242" t="s">
        <v>199</v>
      </c>
      <c r="D48" s="242"/>
      <c r="E48" s="242"/>
      <c r="F48" s="242"/>
      <c r="G48" s="242"/>
      <c r="H48" s="242"/>
      <c r="I48" s="242"/>
      <c r="J48" s="242"/>
      <c r="K48" s="242"/>
      <c r="L48" s="242"/>
      <c r="M48" s="242"/>
      <c r="N48" s="242"/>
      <c r="O48" s="242"/>
    </row>
    <row r="49" spans="2:15">
      <c r="B49" s="242">
        <v>21</v>
      </c>
      <c r="C49" s="242" t="s">
        <v>200</v>
      </c>
      <c r="D49" s="242"/>
      <c r="E49" s="242"/>
      <c r="F49" s="242"/>
      <c r="G49" s="242"/>
      <c r="H49" s="242"/>
      <c r="I49" s="242"/>
      <c r="J49" s="242"/>
      <c r="K49" s="242"/>
      <c r="L49" s="242"/>
      <c r="M49" s="242"/>
      <c r="N49" s="242"/>
      <c r="O49" s="242"/>
    </row>
    <row r="50" spans="2:15">
      <c r="B50" s="242">
        <v>22</v>
      </c>
      <c r="C50" s="242" t="s">
        <v>201</v>
      </c>
      <c r="D50" s="242"/>
      <c r="E50" s="242"/>
      <c r="F50" s="242"/>
      <c r="G50" s="242"/>
      <c r="H50" s="242"/>
      <c r="I50" s="242"/>
      <c r="J50" s="242"/>
      <c r="K50" s="242"/>
      <c r="L50" s="242"/>
      <c r="M50" s="242"/>
      <c r="N50" s="242"/>
      <c r="O50" s="242"/>
    </row>
    <row r="51" spans="2:15">
      <c r="B51" s="242">
        <v>23</v>
      </c>
      <c r="C51" s="242" t="s">
        <v>202</v>
      </c>
      <c r="D51" s="242"/>
      <c r="E51" s="242"/>
      <c r="F51" s="242"/>
      <c r="G51" s="242"/>
      <c r="H51" s="242"/>
      <c r="I51" s="242"/>
      <c r="J51" s="242"/>
      <c r="K51" s="242"/>
      <c r="L51" s="242"/>
      <c r="M51" s="242"/>
      <c r="N51" s="242"/>
      <c r="O51" s="242"/>
    </row>
    <row r="52" spans="2:15">
      <c r="B52" s="242">
        <v>24</v>
      </c>
      <c r="C52" s="242" t="s">
        <v>203</v>
      </c>
      <c r="D52" s="242"/>
      <c r="E52" s="242"/>
      <c r="F52" s="242"/>
      <c r="G52" s="242"/>
      <c r="H52" s="242"/>
      <c r="I52" s="242"/>
      <c r="J52" s="242"/>
      <c r="K52" s="242"/>
      <c r="L52" s="242"/>
      <c r="M52" s="242"/>
      <c r="N52" s="242"/>
      <c r="O52" s="242"/>
    </row>
    <row r="53" spans="2:15">
      <c r="B53" s="242">
        <v>25</v>
      </c>
      <c r="C53" s="242" t="s">
        <v>204</v>
      </c>
      <c r="D53" s="242"/>
      <c r="E53" s="242"/>
      <c r="F53" s="242"/>
      <c r="G53" s="242"/>
      <c r="H53" s="242"/>
      <c r="I53" s="242"/>
      <c r="J53" s="242"/>
      <c r="K53" s="242"/>
      <c r="L53" s="242"/>
      <c r="M53" s="242"/>
      <c r="N53" s="242"/>
      <c r="O53" s="242"/>
    </row>
    <row r="54" spans="2:15">
      <c r="B54" s="242">
        <v>26</v>
      </c>
      <c r="C54" s="242" t="s">
        <v>205</v>
      </c>
      <c r="D54" s="242"/>
      <c r="E54" s="242"/>
      <c r="F54" s="242"/>
      <c r="G54" s="242"/>
      <c r="H54" s="242"/>
      <c r="I54" s="242"/>
      <c r="J54" s="242"/>
      <c r="K54" s="242"/>
      <c r="L54" s="242"/>
      <c r="M54" s="242"/>
      <c r="N54" s="242"/>
      <c r="O54" s="242"/>
    </row>
    <row r="55" spans="2:15">
      <c r="B55" s="242">
        <v>27</v>
      </c>
      <c r="C55" s="242" t="s">
        <v>206</v>
      </c>
      <c r="D55" s="242"/>
      <c r="E55" s="242"/>
      <c r="F55" s="242"/>
      <c r="G55" s="242"/>
      <c r="H55" s="242"/>
      <c r="I55" s="242"/>
      <c r="J55" s="242"/>
      <c r="K55" s="242"/>
      <c r="L55" s="242"/>
      <c r="M55" s="242"/>
      <c r="N55" s="242"/>
      <c r="O55" s="242"/>
    </row>
    <row r="56" spans="2:15">
      <c r="B56" s="242"/>
      <c r="C56" s="242"/>
      <c r="D56" s="242"/>
      <c r="E56" s="242"/>
      <c r="F56" s="242"/>
      <c r="G56" s="242"/>
      <c r="H56" s="242"/>
      <c r="I56" s="242"/>
      <c r="J56" s="242"/>
      <c r="K56" s="242"/>
      <c r="L56" s="242"/>
      <c r="M56" s="242"/>
      <c r="N56" s="242"/>
      <c r="O56" s="242"/>
    </row>
    <row r="57" spans="2:15">
      <c r="B57" s="242"/>
      <c r="C57" s="242" t="s">
        <v>176</v>
      </c>
      <c r="D57" s="242"/>
      <c r="E57" s="242"/>
      <c r="F57" s="242"/>
      <c r="G57" s="242"/>
      <c r="H57" s="242"/>
      <c r="I57" s="242"/>
      <c r="J57" s="242"/>
      <c r="K57" s="242"/>
      <c r="L57" s="242"/>
      <c r="M57" s="242"/>
      <c r="N57" s="242"/>
      <c r="O57" s="242"/>
    </row>
    <row r="58" spans="2:15">
      <c r="B58" s="242">
        <v>1</v>
      </c>
      <c r="C58" s="242" t="s">
        <v>207</v>
      </c>
      <c r="D58" s="242"/>
      <c r="E58" s="242"/>
      <c r="F58" s="242"/>
      <c r="G58" s="242"/>
      <c r="H58" s="242"/>
      <c r="I58" s="242"/>
      <c r="J58" s="242"/>
      <c r="K58" s="242"/>
      <c r="L58" s="242"/>
      <c r="M58" s="242"/>
      <c r="N58" s="242"/>
      <c r="O58" s="242"/>
    </row>
    <row r="59" spans="2:15">
      <c r="B59" s="242">
        <v>2</v>
      </c>
      <c r="C59" s="242" t="s">
        <v>208</v>
      </c>
      <c r="D59" s="242"/>
      <c r="E59" s="242"/>
      <c r="F59" s="242"/>
      <c r="G59" s="242"/>
      <c r="H59" s="242"/>
      <c r="I59" s="242"/>
      <c r="J59" s="242"/>
      <c r="K59" s="242"/>
      <c r="L59" s="242"/>
      <c r="M59" s="242"/>
      <c r="N59" s="242"/>
      <c r="O59" s="242"/>
    </row>
    <row r="60" spans="2:15">
      <c r="B60" s="242">
        <v>3</v>
      </c>
      <c r="C60" s="242" t="s">
        <v>209</v>
      </c>
      <c r="D60" s="242"/>
      <c r="E60" s="242"/>
      <c r="F60" s="242"/>
      <c r="G60" s="242"/>
      <c r="H60" s="242"/>
      <c r="I60" s="242"/>
      <c r="J60" s="242"/>
      <c r="K60" s="242"/>
      <c r="L60" s="242"/>
      <c r="M60" s="242"/>
      <c r="N60" s="242"/>
      <c r="O60" s="242"/>
    </row>
    <row r="61" spans="2:15">
      <c r="B61" s="242">
        <v>4</v>
      </c>
      <c r="C61" s="242" t="s">
        <v>210</v>
      </c>
      <c r="D61" s="242"/>
      <c r="E61" s="242"/>
      <c r="F61" s="242"/>
      <c r="G61" s="242"/>
      <c r="H61" s="242"/>
      <c r="I61" s="242"/>
      <c r="J61" s="242"/>
      <c r="K61" s="242"/>
      <c r="L61" s="242"/>
      <c r="M61" s="242"/>
      <c r="N61" s="242"/>
      <c r="O61" s="242"/>
    </row>
    <row r="62" spans="2:15">
      <c r="B62" s="242">
        <v>5</v>
      </c>
      <c r="C62" s="242" t="s">
        <v>211</v>
      </c>
      <c r="D62" s="242"/>
      <c r="E62" s="242"/>
      <c r="F62" s="242"/>
      <c r="G62" s="242"/>
      <c r="H62" s="242"/>
      <c r="I62" s="242"/>
      <c r="J62" s="242"/>
      <c r="K62" s="242"/>
      <c r="L62" s="242"/>
      <c r="M62" s="242"/>
      <c r="N62" s="242"/>
      <c r="O62" s="242"/>
    </row>
    <row r="63" spans="2:15">
      <c r="B63" s="242">
        <v>6</v>
      </c>
      <c r="C63" s="242" t="s">
        <v>212</v>
      </c>
      <c r="D63" s="242"/>
      <c r="E63" s="242"/>
      <c r="F63" s="242"/>
      <c r="G63" s="242"/>
      <c r="H63" s="242"/>
      <c r="I63" s="242"/>
      <c r="J63" s="242"/>
      <c r="K63" s="242"/>
      <c r="L63" s="242"/>
      <c r="M63" s="242"/>
      <c r="N63" s="242"/>
      <c r="O63" s="242"/>
    </row>
    <row r="64" spans="2:15">
      <c r="B64" s="242">
        <v>7</v>
      </c>
      <c r="C64" s="242" t="s">
        <v>213</v>
      </c>
      <c r="D64" s="242"/>
      <c r="E64" s="242"/>
      <c r="F64" s="242"/>
      <c r="G64" s="242"/>
      <c r="H64" s="242"/>
      <c r="I64" s="242"/>
      <c r="J64" s="242"/>
      <c r="K64" s="242"/>
      <c r="L64" s="242"/>
      <c r="M64" s="242"/>
      <c r="N64" s="242"/>
      <c r="O64" s="242"/>
    </row>
    <row r="65" spans="2:15">
      <c r="B65" s="242">
        <v>8</v>
      </c>
      <c r="C65" s="242" t="s">
        <v>214</v>
      </c>
      <c r="D65" s="242"/>
      <c r="E65" s="242"/>
      <c r="F65" s="242"/>
      <c r="G65" s="242"/>
      <c r="H65" s="242"/>
      <c r="I65" s="242"/>
      <c r="J65" s="242"/>
      <c r="K65" s="242"/>
      <c r="L65" s="242"/>
      <c r="M65" s="242"/>
      <c r="N65" s="242"/>
      <c r="O65" s="242"/>
    </row>
    <row r="66" spans="2:15">
      <c r="B66" s="242">
        <v>9</v>
      </c>
      <c r="C66" s="242" t="s">
        <v>215</v>
      </c>
      <c r="D66" s="242"/>
      <c r="E66" s="242"/>
      <c r="F66" s="242"/>
      <c r="G66" s="242"/>
      <c r="H66" s="242"/>
      <c r="I66" s="242"/>
      <c r="J66" s="242"/>
      <c r="K66" s="242"/>
      <c r="L66" s="242"/>
      <c r="M66" s="242"/>
      <c r="N66" s="242"/>
      <c r="O66" s="242"/>
    </row>
  </sheetData>
  <sheetProtection sheet="1" objects="1" scenarios="1"/>
  <mergeCells count="20">
    <mergeCell ref="C15:G15"/>
    <mergeCell ref="I15:R15"/>
    <mergeCell ref="A1:R1"/>
    <mergeCell ref="B2:R2"/>
    <mergeCell ref="A5:R5"/>
    <mergeCell ref="B6:Q6"/>
    <mergeCell ref="D8:P8"/>
    <mergeCell ref="D11:G11"/>
    <mergeCell ref="H11:I11"/>
    <mergeCell ref="J11:N11"/>
    <mergeCell ref="C12:G12"/>
    <mergeCell ref="I12:R12"/>
    <mergeCell ref="D14:G14"/>
    <mergeCell ref="H14:I14"/>
    <mergeCell ref="J14:N14"/>
    <mergeCell ref="L17:N17"/>
    <mergeCell ref="L18:N18"/>
    <mergeCell ref="L19:N19"/>
    <mergeCell ref="A20:R20"/>
    <mergeCell ref="A21:R2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別紙1_役員株主名簿</vt:lpstr>
      <vt:lpstr>別紙２_展示会等</vt:lpstr>
      <vt:lpstr>別紙２_展示会等 (2)</vt:lpstr>
      <vt:lpstr>別紙３_販売促進費</vt:lpstr>
      <vt:lpstr>別紙４_日程表</vt:lpstr>
      <vt:lpstr>別紙５_資金計画</vt:lpstr>
      <vt:lpstr>様式外_Ｊグランツ入力参考</vt:lpstr>
      <vt:lpstr>別紙２_展示会等!Print_Area</vt:lpstr>
      <vt:lpstr>'別紙２_展示会等 (2)'!Print_Area</vt:lpstr>
      <vt:lpstr>別紙３_販売促進費!Print_Area</vt:lpstr>
      <vt:lpstr>別紙４_日程表!Print_Area</vt:lpstr>
      <vt:lpstr>別紙５_資金計画!Print_Area</vt:lpstr>
      <vt:lpstr>様式外_Ｊグランツ入力参考!Print_Area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2021-04-02T02:17:12Z</dcterms:created>
  <dcterms:modified xsi:type="dcterms:W3CDTF">2025-04-18T00:25:31Z</dcterms:modified>
  <cp:contentStatus/>
</cp:coreProperties>
</file>