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2\300_事業戦略部\010_経営戦略課\1_新事業創出係\270_デジタル技術を活用した先進的サービス創出支援事業\R6\014_事務の手引き\HP\"/>
    </mc:Choice>
  </mc:AlternateContent>
  <bookViews>
    <workbookView xWindow="0" yWindow="0" windowWidth="24000" windowHeight="9510" tabRatio="948" firstSheet="1" activeTab="11"/>
  </bookViews>
  <sheets>
    <sheet name="様式第4-1号" sheetId="48" r:id="rId1"/>
    <sheet name="別紙１" sheetId="51" r:id="rId2"/>
    <sheet name="別紙２" sheetId="6" r:id="rId3"/>
    <sheet name="利用・導入計画書(1件100万円以上の費用は提出必要）" sheetId="33" r:id="rId4"/>
    <sheet name="8-1_マーケティング調査費" sheetId="50" r:id="rId5"/>
    <sheet name="8-2_原材料・副資材費" sheetId="49" r:id="rId6"/>
    <sheet name="8-3_システム及び設備導入費" sheetId="38" r:id="rId7"/>
    <sheet name="8-4_外注・委託費" sheetId="37" r:id="rId8"/>
    <sheet name="8-5_直接人件費" sheetId="24" r:id="rId9"/>
    <sheet name="8-6_規格認証費" sheetId="40" r:id="rId10"/>
    <sheet name="8-7_産業財産権出願費" sheetId="41" r:id="rId11"/>
    <sheet name="8-8_販路開拓費" sheetId="39" r:id="rId12"/>
    <sheet name="選択肢" sheetId="35" r:id="rId13"/>
  </sheets>
  <externalReferences>
    <externalReference r:id="rId14"/>
    <externalReference r:id="rId15"/>
    <externalReference r:id="rId16"/>
  </externalReferences>
  <definedNames>
    <definedName name="_9．資金支出明細" localSheetId="4">#REF!</definedName>
    <definedName name="_9．資金支出明細" localSheetId="5">#REF!</definedName>
    <definedName name="_9．資金支出明細" localSheetId="1">#REF!</definedName>
    <definedName name="_9．資金支出明細">#REF!</definedName>
    <definedName name="e">#REF!</definedName>
    <definedName name="ja" localSheetId="4">#REF!</definedName>
    <definedName name="ja" localSheetId="5">#REF!</definedName>
    <definedName name="ja" localSheetId="1">#REF!</definedName>
    <definedName name="ja">#REF!</definedName>
    <definedName name="kaidai" localSheetId="4">#REF!</definedName>
    <definedName name="kaidai" localSheetId="5">#REF!</definedName>
    <definedName name="kaidai" localSheetId="1">#REF!</definedName>
    <definedName name="kaidai">#REF!</definedName>
    <definedName name="koukoku" localSheetId="4">#REF!</definedName>
    <definedName name="koukoku" localSheetId="5">#REF!</definedName>
    <definedName name="koukoku" localSheetId="1">#REF!</definedName>
    <definedName name="koukoku">#REF!</definedName>
    <definedName name="_xlnm.Print_Area" localSheetId="8">'8-5_直接人件費'!$A$1:$J$17</definedName>
    <definedName name="_xlnm.Print_Area" localSheetId="1">別紙１!$A$1:$T$29</definedName>
    <definedName name="_xlnm.Print_Area" localSheetId="2">別紙２!$A$1:$I$20</definedName>
    <definedName name="_xlnm.Print_Area" localSheetId="0">'様式第4-1号'!$A$1:$J$33</definedName>
    <definedName name="_xlnm.Print_Area" localSheetId="3">'利用・導入計画書(1件100万円以上の費用は提出必要）'!$A$1:$S$15</definedName>
    <definedName name="_xlnm.Print_Titles" localSheetId="4">'8-1_マーケティング調査費'!$1:$3</definedName>
    <definedName name="_xlnm.Print_Titles" localSheetId="5">'8-2_原材料・副資材費'!$1:$3</definedName>
    <definedName name="_xlnm.Print_Titles" localSheetId="6">'8-3_システム及び設備導入費'!$1:$3</definedName>
    <definedName name="_xlnm.Print_Titles" localSheetId="7">'8-4_外注・委託費'!$1:$3</definedName>
    <definedName name="_xlnm.Print_Titles" localSheetId="8">'8-5_直接人件費'!$1:$3</definedName>
    <definedName name="_xlnm.Print_Titles" localSheetId="9">'8-6_規格認証費'!$1:$3</definedName>
    <definedName name="_xlnm.Print_Titles" localSheetId="10">'8-7_産業財産権出願費'!$1:$3</definedName>
    <definedName name="_xlnm.Print_Titles" localSheetId="11">'8-8_販路開拓費'!$1:$3</definedName>
    <definedName name="_xlnm.Print_Titles" localSheetId="3">'利用・導入計画書(1件100万円以上の費用は提出必要）'!$1:$3</definedName>
    <definedName name="q" localSheetId="4">#REF!</definedName>
    <definedName name="q" localSheetId="5">#REF!</definedName>
    <definedName name="q" localSheetId="1">#REF!</definedName>
    <definedName name="q">#REF!</definedName>
    <definedName name="S_公務〈他に分類されるものを除く〉" localSheetId="4">'[1]１申請者概要２セミナー３申請状況'!#REF!</definedName>
    <definedName name="S_公務〈他に分類されるものを除く〉" localSheetId="5">'[1]１申請者概要２セミナー３申請状況'!#REF!</definedName>
    <definedName name="S_公務〈他に分類されるものを除く〉" localSheetId="1">'[1]１申請者概要２セミナー３申請状況'!#REF!</definedName>
    <definedName name="S_公務〈他に分類されるものを除く〉">'[1]１申請者概要２セミナー３申請状況'!#REF!</definedName>
    <definedName name="siki">#REF!</definedName>
    <definedName name="T_分類不能の産業" localSheetId="4">'[1]１申請者概要２セミナー３申請状況'!#REF!</definedName>
    <definedName name="T_分類不能の産業" localSheetId="5">'[1]１申請者概要２セミナー３申請状況'!#REF!</definedName>
    <definedName name="T_分類不能の産業" localSheetId="1">'[1]１申請者概要２セミナー３申請状況'!#REF!</definedName>
    <definedName name="T_分類不能の産業">'[1]１申請者概要２セミナー３申請状況'!#REF!</definedName>
    <definedName name="w">#REF!</definedName>
    <definedName name="ｚ" localSheetId="4">#REF!</definedName>
    <definedName name="ｚ" localSheetId="5">#REF!</definedName>
    <definedName name="ｚ" localSheetId="1">#REF!</definedName>
    <definedName name="ｚ">#REF!</definedName>
    <definedName name="zz">#REF!</definedName>
    <definedName name="ああ">#REF!</definedName>
    <definedName name="サービス業" localSheetId="4">#REF!</definedName>
    <definedName name="サービス業" localSheetId="5">#REF!</definedName>
    <definedName name="サービス業">#REF!</definedName>
    <definedName name="サンプル" localSheetId="4">#REF!</definedName>
    <definedName name="サンプル" localSheetId="5">#REF!</definedName>
    <definedName name="サンプル" localSheetId="1">#REF!</definedName>
    <definedName name="サンプル">#REF!</definedName>
    <definedName name="スマートシティ">#REF!</definedName>
    <definedName name="セーフシティ">#REF!</definedName>
    <definedName name="ダイバーシティ">#REF!</definedName>
    <definedName name="卸売業" localSheetId="4">#REF!</definedName>
    <definedName name="卸売業" localSheetId="5">#REF!</definedName>
    <definedName name="卸売業">#REF!</definedName>
    <definedName name="海外" localSheetId="4">#REF!</definedName>
    <definedName name="海外" localSheetId="5">#REF!</definedName>
    <definedName name="海外" localSheetId="1">#REF!</definedName>
    <definedName name="海外">#REF!</definedName>
    <definedName name="雑役・事務">'[2]個人別時間-入力'!$E$3</definedName>
    <definedName name="実施計画７">#REF!</definedName>
    <definedName name="種別" localSheetId="4">#REF!</definedName>
    <definedName name="種別" localSheetId="5">#REF!</definedName>
    <definedName name="種別" localSheetId="1">#REF!</definedName>
    <definedName name="種別">#REF!</definedName>
    <definedName name="助成事業のフロー・スケジュール" localSheetId="4">#REF!</definedName>
    <definedName name="助成事業のフロー・スケジュール" localSheetId="5">#REF!</definedName>
    <definedName name="助成事業のフロー・スケジュール" localSheetId="1">#REF!</definedName>
    <definedName name="助成事業のフロー・スケジュール">#REF!</definedName>
    <definedName name="小売業" localSheetId="4">#REF!</definedName>
    <definedName name="小売業" localSheetId="5">#REF!</definedName>
    <definedName name="小売業">#REF!</definedName>
    <definedName name="製造業その他" localSheetId="4">#REF!</definedName>
    <definedName name="製造業その他" localSheetId="5">#REF!</definedName>
    <definedName name="製造業その他" localSheetId="1">#REF!</definedName>
    <definedName name="製造業その他">#REF!</definedName>
    <definedName name="大分類">'[1]１申請者概要２セミナー３申請状況'!$AG$5:$AG$22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38" l="1"/>
  <c r="K6" i="38"/>
  <c r="J6" i="38" s="1"/>
  <c r="B7" i="38"/>
  <c r="K7" i="38"/>
  <c r="J7" i="38" s="1"/>
  <c r="B8" i="38"/>
  <c r="K8" i="38"/>
  <c r="J8" i="38" s="1"/>
  <c r="B9" i="38"/>
  <c r="K9" i="38"/>
  <c r="J9" i="38" s="1"/>
  <c r="B10" i="38"/>
  <c r="K10" i="38"/>
  <c r="J10" i="38" s="1"/>
  <c r="J6" i="49"/>
  <c r="I6" i="49" s="1"/>
  <c r="J7" i="49"/>
  <c r="I7" i="49" s="1"/>
  <c r="J8" i="49"/>
  <c r="I8" i="49" s="1"/>
  <c r="J9" i="49"/>
  <c r="I9" i="49" s="1"/>
  <c r="J10" i="49"/>
  <c r="I10" i="49" s="1"/>
  <c r="J6" i="50"/>
  <c r="I6" i="50" s="1"/>
  <c r="J7" i="50"/>
  <c r="I7" i="50" s="1"/>
  <c r="J8" i="50"/>
  <c r="I8" i="50" s="1"/>
  <c r="J9" i="50"/>
  <c r="I9" i="50" s="1"/>
  <c r="J10" i="50"/>
  <c r="I10" i="50" s="1"/>
  <c r="J4" i="39"/>
  <c r="J5" i="39"/>
  <c r="J6" i="39"/>
  <c r="J7" i="39"/>
  <c r="J8" i="39"/>
  <c r="J9" i="39"/>
  <c r="J10" i="39"/>
  <c r="I10" i="39" s="1"/>
  <c r="J11" i="39"/>
  <c r="J12" i="39"/>
  <c r="J13" i="39"/>
  <c r="I6" i="39"/>
  <c r="I7" i="39"/>
  <c r="I8" i="39"/>
  <c r="I9" i="39"/>
  <c r="H4" i="41"/>
  <c r="H5" i="41"/>
  <c r="H6" i="41"/>
  <c r="H7" i="41"/>
  <c r="H8" i="41"/>
  <c r="H9" i="41"/>
  <c r="H10" i="41"/>
  <c r="G10" i="41" s="1"/>
  <c r="H11" i="41"/>
  <c r="H12" i="41"/>
  <c r="H13" i="41"/>
  <c r="G6" i="41"/>
  <c r="G7" i="41"/>
  <c r="G8" i="41"/>
  <c r="G9" i="41"/>
  <c r="H4" i="40"/>
  <c r="H5" i="40"/>
  <c r="H6" i="40"/>
  <c r="H7" i="40"/>
  <c r="H8" i="40"/>
  <c r="H9" i="40"/>
  <c r="G9" i="40" s="1"/>
  <c r="H10" i="40"/>
  <c r="G10" i="40" s="1"/>
  <c r="H11" i="40"/>
  <c r="H12" i="40"/>
  <c r="H13" i="40"/>
  <c r="G7" i="40"/>
  <c r="G8" i="40"/>
  <c r="G11" i="40"/>
  <c r="J4" i="24"/>
  <c r="B7" i="24"/>
  <c r="J7" i="24"/>
  <c r="I7" i="24" s="1"/>
  <c r="B8" i="24"/>
  <c r="J8" i="24"/>
  <c r="I8" i="24" s="1"/>
  <c r="B9" i="24"/>
  <c r="J9" i="24"/>
  <c r="I9" i="24" s="1"/>
  <c r="B10" i="24"/>
  <c r="J10" i="24"/>
  <c r="I10" i="24" s="1"/>
  <c r="B11" i="24"/>
  <c r="J11" i="24"/>
  <c r="I11" i="24" s="1"/>
  <c r="H4" i="37"/>
  <c r="G4" i="37" s="1"/>
  <c r="H5" i="37"/>
  <c r="H6" i="37"/>
  <c r="H7" i="37"/>
  <c r="H8" i="37"/>
  <c r="G8" i="37" s="1"/>
  <c r="H9" i="37"/>
  <c r="H10" i="37"/>
  <c r="H11" i="37"/>
  <c r="H12" i="37"/>
  <c r="G12" i="37" s="1"/>
  <c r="H13" i="37"/>
  <c r="G7" i="37"/>
  <c r="G9" i="37"/>
  <c r="G10" i="37"/>
  <c r="K4" i="38"/>
  <c r="K5" i="38"/>
  <c r="K11" i="38"/>
  <c r="K12" i="38"/>
  <c r="K13" i="38"/>
  <c r="J4" i="49"/>
  <c r="I4" i="49" s="1"/>
  <c r="J5" i="49"/>
  <c r="J11" i="49"/>
  <c r="J12" i="49"/>
  <c r="J13" i="49"/>
  <c r="J4" i="50"/>
  <c r="J5" i="50"/>
  <c r="J11" i="50"/>
  <c r="J12" i="50"/>
  <c r="J13" i="50"/>
  <c r="D30" i="6" l="1"/>
  <c r="F15" i="6" l="1"/>
  <c r="B13" i="24"/>
  <c r="B12" i="24"/>
  <c r="B6" i="24"/>
  <c r="B5" i="24"/>
  <c r="B4" i="24"/>
  <c r="I13" i="50"/>
  <c r="I12" i="50"/>
  <c r="I11" i="50"/>
  <c r="I5" i="50"/>
  <c r="J14" i="50"/>
  <c r="E6" i="6" s="1"/>
  <c r="G6" i="6" s="1"/>
  <c r="I13" i="49"/>
  <c r="I12" i="49"/>
  <c r="I11" i="49"/>
  <c r="I5" i="49"/>
  <c r="I14" i="49" s="1"/>
  <c r="D7" i="6" s="1"/>
  <c r="J14" i="49" l="1"/>
  <c r="E7" i="6" s="1"/>
  <c r="G7" i="6" s="1"/>
  <c r="I4" i="50"/>
  <c r="I14" i="50" s="1"/>
  <c r="D6" i="6" l="1"/>
  <c r="I4" i="24" l="1"/>
  <c r="I13" i="39" l="1"/>
  <c r="B4" i="38" l="1"/>
  <c r="B5" i="38"/>
  <c r="B11" i="38"/>
  <c r="B12" i="38"/>
  <c r="B13" i="38"/>
  <c r="J13" i="24"/>
  <c r="I13" i="24" s="1"/>
  <c r="G5" i="41" l="1"/>
  <c r="G11" i="41"/>
  <c r="G12" i="41"/>
  <c r="G13" i="41"/>
  <c r="G4" i="40"/>
  <c r="I11" i="39"/>
  <c r="I12" i="39"/>
  <c r="I5" i="39"/>
  <c r="G5" i="40"/>
  <c r="G6" i="40"/>
  <c r="G12" i="40"/>
  <c r="G13" i="40"/>
  <c r="J4" i="38"/>
  <c r="J11" i="38"/>
  <c r="J12" i="38"/>
  <c r="J13" i="38"/>
  <c r="G13" i="37"/>
  <c r="G11" i="37"/>
  <c r="G6" i="37"/>
  <c r="G5" i="37"/>
  <c r="J14" i="39"/>
  <c r="E13" i="6" s="1"/>
  <c r="G13" i="6" s="1"/>
  <c r="J5" i="38" l="1"/>
  <c r="K14" i="38"/>
  <c r="E8" i="6" s="1"/>
  <c r="G8" i="6" s="1"/>
  <c r="J14" i="38"/>
  <c r="D8" i="6" s="1"/>
  <c r="G4" i="41"/>
  <c r="G14" i="41" s="1"/>
  <c r="D12" i="6" s="1"/>
  <c r="H14" i="41"/>
  <c r="E12" i="6" s="1"/>
  <c r="G12" i="6" s="1"/>
  <c r="H14" i="40"/>
  <c r="E11" i="6" s="1"/>
  <c r="G11" i="6" s="1"/>
  <c r="H14" i="37"/>
  <c r="E9" i="6" s="1"/>
  <c r="G9" i="6" s="1"/>
  <c r="G14" i="37"/>
  <c r="D9" i="6" s="1"/>
  <c r="G14" i="40"/>
  <c r="D11" i="6" s="1"/>
  <c r="I4" i="39"/>
  <c r="I14" i="39" s="1"/>
  <c r="D13" i="6" s="1"/>
  <c r="J5" i="24" l="1"/>
  <c r="I5" i="24" s="1"/>
  <c r="J6" i="24"/>
  <c r="I6" i="24" s="1"/>
  <c r="J12" i="24"/>
  <c r="I12" i="24" s="1"/>
  <c r="J14" i="24" l="1"/>
  <c r="E10" i="6" l="1"/>
  <c r="I14" i="24"/>
  <c r="D10" i="6" l="1"/>
  <c r="D15" i="6" s="1"/>
  <c r="H30" i="6" s="1"/>
  <c r="G10" i="6"/>
  <c r="E15" i="6"/>
  <c r="I15" i="6" l="1"/>
  <c r="G15" i="6"/>
  <c r="C28" i="48" s="1"/>
</calcChain>
</file>

<file path=xl/sharedStrings.xml><?xml version="1.0" encoding="utf-8"?>
<sst xmlns="http://schemas.openxmlformats.org/spreadsheetml/2006/main" count="326" uniqueCount="233">
  <si>
    <t>A</t>
  </si>
  <si>
    <t>B=A-消費税等</t>
  </si>
  <si>
    <t>用途</t>
    <rPh sb="0" eb="2">
      <t>ヨウト</t>
    </rPh>
    <phoneticPr fontId="5"/>
  </si>
  <si>
    <t>助成対象経費
（税抜）</t>
    <rPh sb="0" eb="2">
      <t>ジョセイ</t>
    </rPh>
    <rPh sb="2" eb="4">
      <t>タイショウ</t>
    </rPh>
    <rPh sb="4" eb="6">
      <t>ケイヒ</t>
    </rPh>
    <rPh sb="8" eb="10">
      <t>ゼイヌキ</t>
    </rPh>
    <phoneticPr fontId="5"/>
  </si>
  <si>
    <t>数量</t>
    <rPh sb="0" eb="2">
      <t>スウリョウ</t>
    </rPh>
    <phoneticPr fontId="5"/>
  </si>
  <si>
    <t>単位</t>
    <rPh sb="0" eb="2">
      <t>タンイ</t>
    </rPh>
    <phoneticPr fontId="5"/>
  </si>
  <si>
    <t>件名</t>
    <rPh sb="0" eb="2">
      <t>ケンメイ</t>
    </rPh>
    <phoneticPr fontId="5"/>
  </si>
  <si>
    <t>品名</t>
    <rPh sb="0" eb="2">
      <t>ヒンメイ</t>
    </rPh>
    <phoneticPr fontId="5"/>
  </si>
  <si>
    <t>（単位：円）</t>
    <phoneticPr fontId="5"/>
  </si>
  <si>
    <t>助成限度額</t>
    <rPh sb="0" eb="2">
      <t>ジョセイ</t>
    </rPh>
    <rPh sb="2" eb="5">
      <t>ゲンドガク</t>
    </rPh>
    <phoneticPr fontId="5"/>
  </si>
  <si>
    <t>（単位：円）</t>
    <phoneticPr fontId="5"/>
  </si>
  <si>
    <t>計</t>
    <rPh sb="0" eb="1">
      <t>ケイ</t>
    </rPh>
    <phoneticPr fontId="5"/>
  </si>
  <si>
    <t>費用内訳</t>
    <rPh sb="0" eb="2">
      <t>ヒヨウ</t>
    </rPh>
    <rPh sb="2" eb="4">
      <t>ウチワケ</t>
    </rPh>
    <phoneticPr fontId="5"/>
  </si>
  <si>
    <t>【 利用・導入計画書 】</t>
    <rPh sb="2" eb="4">
      <t>リヨウ</t>
    </rPh>
    <rPh sb="5" eb="7">
      <t>ドウニュウ</t>
    </rPh>
    <rPh sb="7" eb="10">
      <t>ケイカクショ</t>
    </rPh>
    <phoneticPr fontId="5"/>
  </si>
  <si>
    <t>費用番号</t>
    <rPh sb="0" eb="2">
      <t>ヒヨウ</t>
    </rPh>
    <rPh sb="2" eb="3">
      <t>バン</t>
    </rPh>
    <rPh sb="3" eb="4">
      <t>ゴウ</t>
    </rPh>
    <phoneticPr fontId="5"/>
  </si>
  <si>
    <t>委託・外注先
または
調達先</t>
    <rPh sb="0" eb="2">
      <t>イタク</t>
    </rPh>
    <rPh sb="3" eb="6">
      <t>ガイチュウサキ</t>
    </rPh>
    <rPh sb="13" eb="16">
      <t>チョウタツサキ</t>
    </rPh>
    <phoneticPr fontId="5"/>
  </si>
  <si>
    <t>代表者名</t>
    <rPh sb="0" eb="3">
      <t>ダイヒョウシャ</t>
    </rPh>
    <rPh sb="3" eb="4">
      <t>メイ</t>
    </rPh>
    <phoneticPr fontId="5"/>
  </si>
  <si>
    <t>電話番号</t>
    <rPh sb="0" eb="1">
      <t>デン</t>
    </rPh>
    <rPh sb="1" eb="2">
      <t>ハナシ</t>
    </rPh>
    <rPh sb="2" eb="4">
      <t>バンゴウ</t>
    </rPh>
    <phoneticPr fontId="5"/>
  </si>
  <si>
    <t>所 在 地</t>
    <rPh sb="0" eb="1">
      <t>ショ</t>
    </rPh>
    <rPh sb="2" eb="3">
      <t>ザイ</t>
    </rPh>
    <rPh sb="4" eb="5">
      <t>チ</t>
    </rPh>
    <phoneticPr fontId="5"/>
  </si>
  <si>
    <t>担当部署</t>
    <rPh sb="0" eb="2">
      <t>タントウ</t>
    </rPh>
    <rPh sb="2" eb="4">
      <t>ブショ</t>
    </rPh>
    <phoneticPr fontId="5"/>
  </si>
  <si>
    <t>担当者名</t>
    <rPh sb="0" eb="3">
      <t>タントウシャ</t>
    </rPh>
    <rPh sb="3" eb="4">
      <t>メイ</t>
    </rPh>
    <phoneticPr fontId="5"/>
  </si>
  <si>
    <t>事業内容</t>
    <rPh sb="0" eb="2">
      <t>ジギョウ</t>
    </rPh>
    <rPh sb="2" eb="4">
      <t>ナイヨウ</t>
    </rPh>
    <phoneticPr fontId="5"/>
  </si>
  <si>
    <t>経歴・実績</t>
    <rPh sb="0" eb="2">
      <t>ケイレキ</t>
    </rPh>
    <rPh sb="3" eb="5">
      <t>ジッセキ</t>
    </rPh>
    <phoneticPr fontId="5"/>
  </si>
  <si>
    <t>西暦</t>
    <rPh sb="0" eb="2">
      <t>セイレキ</t>
    </rPh>
    <phoneticPr fontId="5"/>
  </si>
  <si>
    <t>年</t>
    <rPh sb="0" eb="1">
      <t>ネン</t>
    </rPh>
    <phoneticPr fontId="6"/>
  </si>
  <si>
    <t>月</t>
    <rPh sb="0" eb="1">
      <t>ツキ</t>
    </rPh>
    <phoneticPr fontId="5"/>
  </si>
  <si>
    <t>～</t>
    <phoneticPr fontId="6"/>
  </si>
  <si>
    <t>年</t>
    <rPh sb="0" eb="1">
      <t>ネン</t>
    </rPh>
    <phoneticPr fontId="5"/>
  </si>
  <si>
    <t>円</t>
    <rPh sb="0" eb="1">
      <t>エン</t>
    </rPh>
    <phoneticPr fontId="6"/>
  </si>
  <si>
    <t>納品される
成果物</t>
    <rPh sb="0" eb="2">
      <t>ノウヒン</t>
    </rPh>
    <rPh sb="6" eb="9">
      <t>セイカブツ</t>
    </rPh>
    <phoneticPr fontId="6"/>
  </si>
  <si>
    <t>目‐1</t>
    <rPh sb="0" eb="1">
      <t>モク</t>
    </rPh>
    <phoneticPr fontId="5"/>
  </si>
  <si>
    <t>目‐2</t>
    <rPh sb="0" eb="1">
      <t>モク</t>
    </rPh>
    <phoneticPr fontId="5"/>
  </si>
  <si>
    <t>目‐3</t>
    <rPh sb="0" eb="1">
      <t>モク</t>
    </rPh>
    <phoneticPr fontId="5"/>
  </si>
  <si>
    <t>目‐4</t>
    <rPh sb="0" eb="1">
      <t>モク</t>
    </rPh>
    <phoneticPr fontId="5"/>
  </si>
  <si>
    <t>経費項目</t>
    <rPh sb="0" eb="2">
      <t>ケイヒ</t>
    </rPh>
    <rPh sb="2" eb="4">
      <t>コウモク</t>
    </rPh>
    <phoneticPr fontId="5"/>
  </si>
  <si>
    <t>その他助成対象外経費【注4】</t>
    <rPh sb="2" eb="3">
      <t>ホカ</t>
    </rPh>
    <rPh sb="3" eb="5">
      <t>ジョセイ</t>
    </rPh>
    <rPh sb="5" eb="7">
      <t>タイショウ</t>
    </rPh>
    <rPh sb="7" eb="8">
      <t>ソト</t>
    </rPh>
    <rPh sb="8" eb="10">
      <t>ケイヒ</t>
    </rPh>
    <rPh sb="11" eb="12">
      <t>チュウ</t>
    </rPh>
    <phoneticPr fontId="5"/>
  </si>
  <si>
    <t>注１</t>
    <rPh sb="0" eb="1">
      <t>チュウ</t>
    </rPh>
    <phoneticPr fontId="5"/>
  </si>
  <si>
    <t>注2</t>
    <rPh sb="0" eb="1">
      <t>チュウ</t>
    </rPh>
    <phoneticPr fontId="5"/>
  </si>
  <si>
    <t>注3</t>
    <rPh sb="0" eb="1">
      <t>チュウ</t>
    </rPh>
    <phoneticPr fontId="5"/>
  </si>
  <si>
    <t>注4</t>
    <rPh sb="0" eb="1">
      <t>チュウ</t>
    </rPh>
    <phoneticPr fontId="5"/>
  </si>
  <si>
    <t>「助成事業に要する経費」とは、当該助成事業を遂行するために必要な経費の金額です。</t>
    <phoneticPr fontId="5"/>
  </si>
  <si>
    <t>「助成対象経費」とは、「助成事業に要する経費」から消費税、振込手数料、通信費、光熱費等の間接経費を除いた金額です。</t>
    <phoneticPr fontId="5"/>
  </si>
  <si>
    <t>合計</t>
    <phoneticPr fontId="5"/>
  </si>
  <si>
    <t>助成事業に要する経費
（税込）</t>
    <rPh sb="12" eb="14">
      <t>ゼイコ</t>
    </rPh>
    <phoneticPr fontId="5"/>
  </si>
  <si>
    <t>販促方法</t>
    <rPh sb="0" eb="2">
      <t>ハンソク</t>
    </rPh>
    <rPh sb="2" eb="4">
      <t>ホウホウ</t>
    </rPh>
    <phoneticPr fontId="5"/>
  </si>
  <si>
    <t>内容及び仕様</t>
    <phoneticPr fontId="5"/>
  </si>
  <si>
    <t>経費番号</t>
    <phoneticPr fontId="5"/>
  </si>
  <si>
    <t>URL</t>
    <phoneticPr fontId="5"/>
  </si>
  <si>
    <t>目‐5</t>
    <rPh sb="0" eb="1">
      <t>モク</t>
    </rPh>
    <phoneticPr fontId="5"/>
  </si>
  <si>
    <t>目‐6</t>
    <rPh sb="0" eb="1">
      <t>モク</t>
    </rPh>
    <phoneticPr fontId="5"/>
  </si>
  <si>
    <t>目‐7</t>
    <rPh sb="0" eb="1">
      <t>モク</t>
    </rPh>
    <phoneticPr fontId="5"/>
  </si>
  <si>
    <t>目‐8</t>
    <rPh sb="0" eb="1">
      <t>モク</t>
    </rPh>
    <phoneticPr fontId="5"/>
  </si>
  <si>
    <t>目‐9</t>
    <rPh sb="0" eb="1">
      <t>モク</t>
    </rPh>
    <phoneticPr fontId="5"/>
  </si>
  <si>
    <t>目‐10</t>
    <rPh sb="0" eb="1">
      <t>モク</t>
    </rPh>
    <phoneticPr fontId="5"/>
  </si>
  <si>
    <t>目‐11</t>
    <rPh sb="0" eb="1">
      <t>モク</t>
    </rPh>
    <phoneticPr fontId="5"/>
  </si>
  <si>
    <t>別紙２</t>
    <rPh sb="0" eb="2">
      <t>ベッシ</t>
    </rPh>
    <phoneticPr fontId="5"/>
  </si>
  <si>
    <t>７ 助成事業資金計画書</t>
    <rPh sb="2" eb="4">
      <t>ジョセイ</t>
    </rPh>
    <rPh sb="4" eb="6">
      <t>ジギョウ</t>
    </rPh>
    <rPh sb="10" eb="11">
      <t>ショ</t>
    </rPh>
    <phoneticPr fontId="5"/>
  </si>
  <si>
    <t>　７-１ 経費区分別内訳</t>
    <phoneticPr fontId="5"/>
  </si>
  <si>
    <t>８ 資金支出明細</t>
    <rPh sb="2" eb="4">
      <t>シキン</t>
    </rPh>
    <rPh sb="4" eb="6">
      <t>シシュツ</t>
    </rPh>
    <rPh sb="6" eb="8">
      <t>メイサイ</t>
    </rPh>
    <phoneticPr fontId="5"/>
  </si>
  <si>
    <t>※2　1契約あたり１行で記載してください。</t>
    <rPh sb="4" eb="6">
      <t>ケイヤク</t>
    </rPh>
    <rPh sb="10" eb="11">
      <t>ギョウ</t>
    </rPh>
    <rPh sb="12" eb="14">
      <t>キサイ</t>
    </rPh>
    <phoneticPr fontId="5"/>
  </si>
  <si>
    <t>※4　行を追加する場合は、「計」の行を一度クリックした後、右クリックで「挿入」をクリックして追加してください。</t>
    <rPh sb="19" eb="21">
      <t>イチド</t>
    </rPh>
    <rPh sb="27" eb="28">
      <t>ノチ</t>
    </rPh>
    <phoneticPr fontId="5"/>
  </si>
  <si>
    <t>※3　行を追加する場合は、「計」の行を一度クリックした後、右クリックで「挿入」をクリックして追加してください。</t>
    <phoneticPr fontId="5"/>
  </si>
  <si>
    <t>　８-3 システム及び設備導入費</t>
    <rPh sb="9" eb="10">
      <t>オヨ</t>
    </rPh>
    <rPh sb="11" eb="13">
      <t>セツビ</t>
    </rPh>
    <rPh sb="13" eb="15">
      <t>ドウニュウ</t>
    </rPh>
    <rPh sb="15" eb="16">
      <t>ヒ</t>
    </rPh>
    <phoneticPr fontId="5"/>
  </si>
  <si>
    <t>別紙２</t>
    <phoneticPr fontId="5"/>
  </si>
  <si>
    <t>事業者名</t>
    <rPh sb="0" eb="3">
      <t>ジギョウシャ</t>
    </rPh>
    <rPh sb="3" eb="4">
      <t>メイ</t>
    </rPh>
    <phoneticPr fontId="5"/>
  </si>
  <si>
    <t>選定理由</t>
    <rPh sb="0" eb="4">
      <t>センテイリユウ</t>
    </rPh>
    <phoneticPr fontId="6"/>
  </si>
  <si>
    <t>契約期間（予定）</t>
    <rPh sb="0" eb="2">
      <t>ケイヤク</t>
    </rPh>
    <rPh sb="2" eb="4">
      <t>キカン</t>
    </rPh>
    <rPh sb="5" eb="7">
      <t>ヨテイ</t>
    </rPh>
    <phoneticPr fontId="3"/>
  </si>
  <si>
    <r>
      <t>※1　「従事時間」は、本助成事業のサービス開発に従事した時間のみを入力してください。　なお、</t>
    </r>
    <r>
      <rPr>
        <sz val="10.5"/>
        <color rgb="FFFF0000"/>
        <rFont val="Meiryo UI"/>
        <family val="3"/>
        <charset val="128"/>
      </rPr>
      <t>１名あたり年間1,500時間</t>
    </r>
    <r>
      <rPr>
        <sz val="10.5"/>
        <rFont val="Meiryo UI"/>
        <family val="3"/>
        <charset val="128"/>
      </rPr>
      <t>までとし、</t>
    </r>
    <r>
      <rPr>
        <sz val="10.5"/>
        <color rgb="FFFF0000"/>
        <rFont val="Meiryo UI"/>
        <family val="3"/>
        <charset val="128"/>
      </rPr>
      <t>１日あたり８時間が上限</t>
    </r>
    <r>
      <rPr>
        <sz val="10.5"/>
        <rFont val="Meiryo UI"/>
        <family val="3"/>
        <charset val="128"/>
      </rPr>
      <t>となります。</t>
    </r>
    <rPh sb="4" eb="8">
      <t>ジュウジジカン</t>
    </rPh>
    <rPh sb="11" eb="12">
      <t>ホン</t>
    </rPh>
    <rPh sb="12" eb="14">
      <t>ジョセイ</t>
    </rPh>
    <rPh sb="14" eb="16">
      <t>ジギョウ</t>
    </rPh>
    <rPh sb="21" eb="23">
      <t>カイハツ</t>
    </rPh>
    <rPh sb="24" eb="26">
      <t>ジュウジ</t>
    </rPh>
    <rPh sb="28" eb="30">
      <t>ジカン</t>
    </rPh>
    <rPh sb="33" eb="35">
      <t>ニュウリョク</t>
    </rPh>
    <rPh sb="47" eb="48">
      <t>メイ</t>
    </rPh>
    <rPh sb="51" eb="53">
      <t>ネンカン</t>
    </rPh>
    <rPh sb="58" eb="60">
      <t>ジカン</t>
    </rPh>
    <rPh sb="66" eb="67">
      <t>ヒ</t>
    </rPh>
    <rPh sb="71" eb="73">
      <t>ジカン</t>
    </rPh>
    <rPh sb="74" eb="76">
      <t>ジョウゲン</t>
    </rPh>
    <phoneticPr fontId="5"/>
  </si>
  <si>
    <t>見積金額（税抜き）</t>
    <rPh sb="0" eb="2">
      <t>ミツモリ</t>
    </rPh>
    <rPh sb="2" eb="4">
      <t>キンガク</t>
    </rPh>
    <rPh sb="5" eb="7">
      <t>ゼイヌ</t>
    </rPh>
    <phoneticPr fontId="6"/>
  </si>
  <si>
    <t>※3　１件100万円以上（税抜き）は、「２社以上の見積書」と「利用・導入計画書」の提出が必要です。</t>
    <rPh sb="4" eb="5">
      <t>ケン</t>
    </rPh>
    <rPh sb="13" eb="15">
      <t>ゼイヌ</t>
    </rPh>
    <rPh sb="21" eb="22">
      <t>シャ</t>
    </rPh>
    <rPh sb="22" eb="24">
      <t>イジョウ</t>
    </rPh>
    <rPh sb="25" eb="28">
      <t>ミツモリショ</t>
    </rPh>
    <phoneticPr fontId="5"/>
  </si>
  <si>
    <t>（ア）～（カ）以外に本助成事業に要する経費です。</t>
    <phoneticPr fontId="5"/>
  </si>
  <si>
    <t>委託または調達
する必要性</t>
    <rPh sb="0" eb="2">
      <t>イタク</t>
    </rPh>
    <rPh sb="5" eb="7">
      <t>チョウタツ</t>
    </rPh>
    <rPh sb="10" eb="13">
      <t>ヒツヨウセイ</t>
    </rPh>
    <phoneticPr fontId="5"/>
  </si>
  <si>
    <t>※1　「単価（税抜き）」の欄には、消費税、振込手数料、通信費、光熱費等の間接経費を除いた額を入力してください。</t>
    <rPh sb="4" eb="6">
      <t>タンカ</t>
    </rPh>
    <rPh sb="46" eb="48">
      <t>ニュウリョク</t>
    </rPh>
    <phoneticPr fontId="5"/>
  </si>
  <si>
    <t>※1　「単価（税抜き）」の欄には、消費税、振込手数料、通信費、光熱費等の間接経費を除いた額を入力してください。</t>
    <phoneticPr fontId="5"/>
  </si>
  <si>
    <t>助成事業に要する経費</t>
    <phoneticPr fontId="5"/>
  </si>
  <si>
    <t>変更後の
助成事業に要する経費
（税込）【注1】</t>
    <rPh sb="0" eb="3">
      <t>ヘンコウゴ</t>
    </rPh>
    <rPh sb="21" eb="22">
      <t>チュウ</t>
    </rPh>
    <phoneticPr fontId="5"/>
  </si>
  <si>
    <t>変更後の
助成対象経費
（税抜）【注2】</t>
    <rPh sb="0" eb="3">
      <t>ヘンコウゴ</t>
    </rPh>
    <rPh sb="5" eb="7">
      <t>ジョセイ</t>
    </rPh>
    <rPh sb="7" eb="9">
      <t>タイショウ</t>
    </rPh>
    <rPh sb="9" eb="11">
      <t>ケイヒ</t>
    </rPh>
    <rPh sb="13" eb="15">
      <t>ゼイヌキ</t>
    </rPh>
    <rPh sb="17" eb="18">
      <t>チュウ</t>
    </rPh>
    <phoneticPr fontId="5"/>
  </si>
  <si>
    <t>助成金交付決定額または、
前回変更後の助成予定額
（千円未満切捨）
【注3】</t>
    <rPh sb="0" eb="3">
      <t>ジョセイキン</t>
    </rPh>
    <rPh sb="3" eb="5">
      <t>コウフ</t>
    </rPh>
    <rPh sb="5" eb="7">
      <t>ケッテイ</t>
    </rPh>
    <rPh sb="7" eb="8">
      <t>ガク</t>
    </rPh>
    <rPh sb="13" eb="15">
      <t>ゼンカイ</t>
    </rPh>
    <rPh sb="15" eb="17">
      <t>ヘンコウ</t>
    </rPh>
    <rPh sb="17" eb="18">
      <t>ゴ</t>
    </rPh>
    <rPh sb="19" eb="21">
      <t>ジョセイ</t>
    </rPh>
    <rPh sb="21" eb="23">
      <t>ヨテイ</t>
    </rPh>
    <rPh sb="23" eb="24">
      <t>ガク</t>
    </rPh>
    <rPh sb="26" eb="27">
      <t>セン</t>
    </rPh>
    <rPh sb="27" eb="28">
      <t>エン</t>
    </rPh>
    <rPh sb="28" eb="30">
      <t>ミマン</t>
    </rPh>
    <rPh sb="30" eb="31">
      <t>キリ</t>
    </rPh>
    <rPh sb="31" eb="32">
      <t>シャ</t>
    </rPh>
    <rPh sb="35" eb="36">
      <t>チュウ</t>
    </rPh>
    <phoneticPr fontId="5"/>
  </si>
  <si>
    <t>変更後の助成予定額
（千円未満切捨）</t>
    <rPh sb="0" eb="3">
      <t>ヘンコウゴ</t>
    </rPh>
    <rPh sb="4" eb="6">
      <t>ジョセイ</t>
    </rPh>
    <rPh sb="6" eb="8">
      <t>ヨテイ</t>
    </rPh>
    <rPh sb="8" eb="9">
      <t>ガク</t>
    </rPh>
    <rPh sb="11" eb="13">
      <t>センエン</t>
    </rPh>
    <rPh sb="13" eb="15">
      <t>ミマン</t>
    </rPh>
    <rPh sb="15" eb="17">
      <t>キリス</t>
    </rPh>
    <phoneticPr fontId="5"/>
  </si>
  <si>
    <t>公益財団法人 東京都中小企業振興公社</t>
  </si>
  <si>
    <t>理事長　 殿</t>
  </si>
  <si>
    <t>所在地</t>
  </si>
  <si>
    <t>名称</t>
  </si>
  <si>
    <t>代表者名</t>
  </si>
  <si>
    <t>変更承認申請書</t>
  </si>
  <si>
    <t>助成事業の内容を下記のとおり変更したいので承認願います。</t>
  </si>
  <si>
    <t>１ </t>
  </si>
  <si>
    <t>申請テーマ</t>
  </si>
  <si>
    <t>２ </t>
  </si>
  <si>
    <t>交付決定</t>
  </si>
  <si>
    <t>３ </t>
  </si>
  <si>
    <t>助成予定額の変更の有無</t>
  </si>
  <si>
    <t>４ </t>
  </si>
  <si>
    <t>変更後の助成予定額</t>
  </si>
  <si>
    <t>５ </t>
  </si>
  <si>
    <t>変更する内容及び理由</t>
  </si>
  <si>
    <t>６ </t>
  </si>
  <si>
    <t>資金計画書</t>
  </si>
  <si>
    <t>月</t>
    <rPh sb="0" eb="1">
      <t>ガツ</t>
    </rPh>
    <phoneticPr fontId="5"/>
  </si>
  <si>
    <t>日</t>
    <rPh sb="0" eb="1">
      <t>ニチ</t>
    </rPh>
    <phoneticPr fontId="5"/>
  </si>
  <si>
    <t>記</t>
    <rPh sb="0" eb="1">
      <t>キ</t>
    </rPh>
    <phoneticPr fontId="5"/>
  </si>
  <si>
    <t>〒</t>
    <phoneticPr fontId="5"/>
  </si>
  <si>
    <t>円</t>
    <rPh sb="0" eb="1">
      <t>エン</t>
    </rPh>
    <phoneticPr fontId="5"/>
  </si>
  <si>
    <t>令和</t>
    <rPh sb="0" eb="2">
      <t>レイワ</t>
    </rPh>
    <phoneticPr fontId="5"/>
  </si>
  <si>
    <r>
      <t>　「１件100万円以上（税抜き）の経費（直接人件費は除く）毎に、</t>
    </r>
    <r>
      <rPr>
        <b/>
        <sz val="11"/>
        <color theme="1"/>
        <rFont val="Meiryo UI"/>
        <family val="3"/>
        <charset val="128"/>
      </rPr>
      <t>本計画書を1部作成</t>
    </r>
    <r>
      <rPr>
        <sz val="11"/>
        <color theme="1"/>
        <rFont val="Meiryo UI"/>
        <family val="3"/>
        <charset val="128"/>
      </rPr>
      <t>してください。なお、</t>
    </r>
    <r>
      <rPr>
        <b/>
        <sz val="11"/>
        <color theme="1"/>
        <rFont val="Meiryo UI"/>
        <family val="3"/>
        <charset val="128"/>
      </rPr>
      <t>計画書が足りない場合は本シートを複製して</t>
    </r>
    <r>
      <rPr>
        <sz val="11"/>
        <color theme="1"/>
        <rFont val="Meiryo UI"/>
        <family val="3"/>
        <charset val="128"/>
      </rPr>
      <t>ください。
　</t>
    </r>
    <r>
      <rPr>
        <b/>
        <sz val="11"/>
        <color theme="1"/>
        <rFont val="Meiryo UI"/>
        <family val="3"/>
        <charset val="128"/>
      </rPr>
      <t>※</t>
    </r>
    <r>
      <rPr>
        <sz val="11"/>
        <color theme="1"/>
        <rFont val="Meiryo UI"/>
        <family val="3"/>
        <charset val="128"/>
      </rPr>
      <t xml:space="preserve"> </t>
    </r>
    <r>
      <rPr>
        <sz val="11"/>
        <color rgb="FFFF0000"/>
        <rFont val="Meiryo UI"/>
        <family val="3"/>
        <charset val="128"/>
      </rPr>
      <t>１件100万円以上（税抜き）は、「２社以上の見積書」の提出も必要となります。</t>
    </r>
    <rPh sb="3" eb="4">
      <t>ケン</t>
    </rPh>
    <rPh sb="7" eb="9">
      <t>マンエン</t>
    </rPh>
    <rPh sb="9" eb="11">
      <t>イジョウ</t>
    </rPh>
    <rPh sb="12" eb="14">
      <t>ゼイヌ</t>
    </rPh>
    <rPh sb="17" eb="19">
      <t>ケイヒ</t>
    </rPh>
    <rPh sb="29" eb="30">
      <t>ゴト</t>
    </rPh>
    <rPh sb="38" eb="39">
      <t>ブ</t>
    </rPh>
    <rPh sb="62" eb="63">
      <t>ホン</t>
    </rPh>
    <phoneticPr fontId="5"/>
  </si>
  <si>
    <t>※2　時間単価は、募集要項・事務の手引きに記載する「人件費単価一覧表 」を参照してください。</t>
    <rPh sb="3" eb="5">
      <t>ジカン</t>
    </rPh>
    <rPh sb="5" eb="7">
      <t>タンカ</t>
    </rPh>
    <rPh sb="9" eb="13">
      <t>ボシュウヨウコウ</t>
    </rPh>
    <rPh sb="14" eb="16">
      <t>ジム</t>
    </rPh>
    <rPh sb="17" eb="19">
      <t>テビ</t>
    </rPh>
    <rPh sb="21" eb="23">
      <t>キサイ</t>
    </rPh>
    <rPh sb="26" eb="29">
      <t>ジンケンヒ</t>
    </rPh>
    <rPh sb="29" eb="31">
      <t>タンカ</t>
    </rPh>
    <rPh sb="31" eb="33">
      <t>イチラン</t>
    </rPh>
    <rPh sb="33" eb="34">
      <t>ヒョウ</t>
    </rPh>
    <rPh sb="37" eb="39">
      <t>サンショウ</t>
    </rPh>
    <phoneticPr fontId="5"/>
  </si>
  <si>
    <t>様式第４－１号（第11条関係）</t>
    <phoneticPr fontId="5"/>
  </si>
  <si>
    <t>令和6年度デジタル技術を活用した先進的サービス創出支援事業</t>
    <rPh sb="9" eb="11">
      <t>ギジュツ</t>
    </rPh>
    <rPh sb="25" eb="29">
      <t>シエンジギョウ</t>
    </rPh>
    <phoneticPr fontId="5"/>
  </si>
  <si>
    <t>サービスの創出</t>
    <phoneticPr fontId="5"/>
  </si>
  <si>
    <t>の技術を
活用した</t>
    <rPh sb="1" eb="3">
      <t>ギジュツ</t>
    </rPh>
    <rPh sb="5" eb="7">
      <t>カツヨウ</t>
    </rPh>
    <phoneticPr fontId="5"/>
  </si>
  <si>
    <t>令和６年９月２４日付６東中事経第１４３６号</t>
    <phoneticPr fontId="5"/>
  </si>
  <si>
    <t>ア　マーケティング調査委託費</t>
    <rPh sb="9" eb="14">
      <t>チョウサイタクヒ</t>
    </rPh>
    <phoneticPr fontId="5"/>
  </si>
  <si>
    <t>イ　原材料・副資材費</t>
    <rPh sb="2" eb="5">
      <t>ゲンザイリョウ</t>
    </rPh>
    <rPh sb="6" eb="10">
      <t>フクシザイヒ</t>
    </rPh>
    <phoneticPr fontId="5"/>
  </si>
  <si>
    <t>ウ　システム及び設備導入費</t>
    <rPh sb="6" eb="7">
      <t>オヨ</t>
    </rPh>
    <rPh sb="8" eb="10">
      <t>セツビ</t>
    </rPh>
    <rPh sb="10" eb="13">
      <t>ドウニュウヒ</t>
    </rPh>
    <phoneticPr fontId="5"/>
  </si>
  <si>
    <t>エ　外注・委託費</t>
    <rPh sb="2" eb="4">
      <t>ガイチュウ</t>
    </rPh>
    <rPh sb="5" eb="8">
      <t>イタクヒ</t>
    </rPh>
    <phoneticPr fontId="5"/>
  </si>
  <si>
    <t>オ　直接人件費</t>
    <rPh sb="2" eb="7">
      <t>チョクセツジンケンヒ</t>
    </rPh>
    <phoneticPr fontId="5"/>
  </si>
  <si>
    <t>カ　規格認証費</t>
    <rPh sb="2" eb="7">
      <t>キカクニンショウヒ</t>
    </rPh>
    <phoneticPr fontId="5"/>
  </si>
  <si>
    <t>キ　産業財産権出願費</t>
    <rPh sb="2" eb="10">
      <t>サンギョウザイサンケンシュツガンヒ</t>
    </rPh>
    <phoneticPr fontId="5"/>
  </si>
  <si>
    <t>ク　販路開拓費</t>
    <rPh sb="2" eb="7">
      <t>ハンロカイタクヒ</t>
    </rPh>
    <phoneticPr fontId="5"/>
  </si>
  <si>
    <t>300万円</t>
    <rPh sb="3" eb="5">
      <t>マンエン</t>
    </rPh>
    <phoneticPr fontId="5"/>
  </si>
  <si>
    <t>2,000万円</t>
    <rPh sb="5" eb="7">
      <t>マンエン</t>
    </rPh>
    <phoneticPr fontId="5"/>
  </si>
  <si>
    <t>1,000万円</t>
    <rPh sb="5" eb="7">
      <t>マンエン</t>
    </rPh>
    <phoneticPr fontId="5"/>
  </si>
  <si>
    <t>C=B×(2/3)
※助成限度額が上限となります</t>
    <phoneticPr fontId="5"/>
  </si>
  <si>
    <t>「助成金交付申請額」とは、助成対象経費のうち助成金の交付を希望する金額で、助成対象経費（２／３）を乗じた額（千円未満切り捨て）です。その総額は2,000万円が上限です。</t>
    <phoneticPr fontId="5"/>
  </si>
  <si>
    <t>　８-１ マーケティング調査委託費</t>
    <rPh sb="12" eb="14">
      <t>チョウサ</t>
    </rPh>
    <rPh sb="14" eb="16">
      <t>イタク</t>
    </rPh>
    <rPh sb="16" eb="17">
      <t>ヒ</t>
    </rPh>
    <phoneticPr fontId="5"/>
  </si>
  <si>
    <t>マ-2</t>
  </si>
  <si>
    <t>マ-3</t>
  </si>
  <si>
    <t>マ-4</t>
  </si>
  <si>
    <t>マ-5</t>
  </si>
  <si>
    <t>マ-1</t>
  </si>
  <si>
    <t>内容
使用</t>
    <rPh sb="0" eb="2">
      <t>ナイヨウ</t>
    </rPh>
    <rPh sb="3" eb="5">
      <t>シヨウ</t>
    </rPh>
    <phoneticPr fontId="5"/>
  </si>
  <si>
    <t>　８-２ 原材料・副資材費</t>
    <rPh sb="5" eb="8">
      <t>ゲンザイリョウ</t>
    </rPh>
    <rPh sb="9" eb="13">
      <t>フクシザイヒ</t>
    </rPh>
    <phoneticPr fontId="5"/>
  </si>
  <si>
    <t>仕様</t>
    <rPh sb="0" eb="2">
      <t>シヨウ</t>
    </rPh>
    <phoneticPr fontId="5"/>
  </si>
  <si>
    <t>委託先</t>
    <rPh sb="0" eb="3">
      <t>イタクサキ</t>
    </rPh>
    <phoneticPr fontId="5"/>
  </si>
  <si>
    <t>購入企業名</t>
    <rPh sb="0" eb="5">
      <t>コウニュウキギョウメイ</t>
    </rPh>
    <phoneticPr fontId="5"/>
  </si>
  <si>
    <t>外-1</t>
    <rPh sb="0" eb="1">
      <t>ガイ</t>
    </rPh>
    <phoneticPr fontId="3"/>
  </si>
  <si>
    <t>外-2</t>
    <rPh sb="0" eb="1">
      <t>ガイ</t>
    </rPh>
    <phoneticPr fontId="3"/>
  </si>
  <si>
    <t>外-3</t>
    <rPh sb="0" eb="1">
      <t>ガイ</t>
    </rPh>
    <phoneticPr fontId="3"/>
  </si>
  <si>
    <t>外-4</t>
    <rPh sb="0" eb="1">
      <t>ガイ</t>
    </rPh>
    <phoneticPr fontId="3"/>
  </si>
  <si>
    <t>外-5</t>
    <rPh sb="0" eb="1">
      <t>ガイ</t>
    </rPh>
    <phoneticPr fontId="3"/>
  </si>
  <si>
    <t>　８-４ 外注・委託費</t>
    <rPh sb="5" eb="7">
      <t>ガイチュウ</t>
    </rPh>
    <rPh sb="8" eb="10">
      <t>イタク</t>
    </rPh>
    <rPh sb="10" eb="11">
      <t>ヒ</t>
    </rPh>
    <phoneticPr fontId="5"/>
  </si>
  <si>
    <t>　８-５ 直接人件費</t>
    <rPh sb="5" eb="7">
      <t>チョクセツ</t>
    </rPh>
    <rPh sb="7" eb="10">
      <t>ジンケンヒ</t>
    </rPh>
    <phoneticPr fontId="5"/>
  </si>
  <si>
    <t>　８-６ 規格認証費</t>
    <rPh sb="5" eb="7">
      <t>キカク</t>
    </rPh>
    <rPh sb="7" eb="9">
      <t>ニンショウ</t>
    </rPh>
    <rPh sb="9" eb="10">
      <t>ヒ</t>
    </rPh>
    <phoneticPr fontId="5"/>
  </si>
  <si>
    <t>　８-７ 産業財産権出願費</t>
    <rPh sb="5" eb="7">
      <t>サンギョウ</t>
    </rPh>
    <rPh sb="7" eb="10">
      <t>ザイサンケン</t>
    </rPh>
    <rPh sb="10" eb="12">
      <t>シュツガン</t>
    </rPh>
    <rPh sb="12" eb="13">
      <t>ヒ</t>
    </rPh>
    <phoneticPr fontId="5"/>
  </si>
  <si>
    <t>販-1</t>
  </si>
  <si>
    <t>販-2</t>
  </si>
  <si>
    <t>販-3</t>
  </si>
  <si>
    <t>販-4</t>
  </si>
  <si>
    <t>販-5</t>
  </si>
  <si>
    <t>　８-8 販売促進費</t>
    <rPh sb="5" eb="9">
      <t>ハンバイソクシン</t>
    </rPh>
    <rPh sb="9" eb="10">
      <t>ヒ</t>
    </rPh>
    <phoneticPr fontId="5"/>
  </si>
  <si>
    <t>資金調達先</t>
    <rPh sb="0" eb="2">
      <t>シキン</t>
    </rPh>
    <rPh sb="2" eb="4">
      <t>チョウタツ</t>
    </rPh>
    <rPh sb="4" eb="5">
      <t>サキ</t>
    </rPh>
    <phoneticPr fontId="5"/>
  </si>
  <si>
    <t>資金調達額</t>
    <rPh sb="0" eb="2">
      <t>シキン</t>
    </rPh>
    <rPh sb="2" eb="4">
      <t>チョウタツ</t>
    </rPh>
    <rPh sb="4" eb="5">
      <t>ガク</t>
    </rPh>
    <phoneticPr fontId="5"/>
  </si>
  <si>
    <t>調達先（名称等）</t>
    <rPh sb="0" eb="2">
      <t>チョウタツ</t>
    </rPh>
    <rPh sb="2" eb="3">
      <t>サキ</t>
    </rPh>
    <rPh sb="4" eb="6">
      <t>メイショウ</t>
    </rPh>
    <rPh sb="6" eb="7">
      <t>ナド</t>
    </rPh>
    <phoneticPr fontId="5"/>
  </si>
  <si>
    <t>進捗状況</t>
    <rPh sb="0" eb="2">
      <t>シンチョク</t>
    </rPh>
    <rPh sb="2" eb="4">
      <t>ジョウキョウ</t>
    </rPh>
    <phoneticPr fontId="5"/>
  </si>
  <si>
    <t>内訳</t>
    <rPh sb="0" eb="2">
      <t>ウチワケ</t>
    </rPh>
    <phoneticPr fontId="5"/>
  </si>
  <si>
    <t>自己資金</t>
    <rPh sb="0" eb="4">
      <t>ジコシキン</t>
    </rPh>
    <phoneticPr fontId="5"/>
  </si>
  <si>
    <t>銀行借入金</t>
    <rPh sb="0" eb="2">
      <t>ギンコウ</t>
    </rPh>
    <rPh sb="2" eb="4">
      <t>カリイレ</t>
    </rPh>
    <rPh sb="4" eb="5">
      <t>キン</t>
    </rPh>
    <phoneticPr fontId="5"/>
  </si>
  <si>
    <t>役員借入金</t>
    <rPh sb="0" eb="2">
      <t>ヤクイン</t>
    </rPh>
    <rPh sb="2" eb="4">
      <t>カリイレ</t>
    </rPh>
    <rPh sb="4" eb="5">
      <t>キン</t>
    </rPh>
    <phoneticPr fontId="5"/>
  </si>
  <si>
    <t>その他</t>
    <rPh sb="2" eb="3">
      <t>ホカ</t>
    </rPh>
    <phoneticPr fontId="5"/>
  </si>
  <si>
    <t>↓助成事業に要する経費</t>
    <rPh sb="1" eb="5">
      <t>ジョセイジギョウ</t>
    </rPh>
    <rPh sb="6" eb="7">
      <t>ヨウ</t>
    </rPh>
    <rPh sb="9" eb="11">
      <t>ケイヒ</t>
    </rPh>
    <phoneticPr fontId="5"/>
  </si>
  <si>
    <t>　7-2 資金調達内訳</t>
    <phoneticPr fontId="5"/>
  </si>
  <si>
    <t>別紙２　7-1経費区分別内訳、7-2資金調達内訳のとおり</t>
    <rPh sb="0" eb="2">
      <t>ベッシ</t>
    </rPh>
    <rPh sb="7" eb="14">
      <t>ケイヒクブンベツウチワケ</t>
    </rPh>
    <rPh sb="18" eb="24">
      <t>シキンチョウタツウチワケ</t>
    </rPh>
    <phoneticPr fontId="5"/>
  </si>
  <si>
    <t>規-1</t>
    <rPh sb="0" eb="1">
      <t>ノリ</t>
    </rPh>
    <phoneticPr fontId="5"/>
  </si>
  <si>
    <t>規-2</t>
    <rPh sb="0" eb="1">
      <t>ノリ</t>
    </rPh>
    <phoneticPr fontId="5"/>
  </si>
  <si>
    <t>規-3</t>
    <rPh sb="0" eb="1">
      <t>ノリ</t>
    </rPh>
    <phoneticPr fontId="5"/>
  </si>
  <si>
    <t>規-4</t>
    <rPh sb="0" eb="1">
      <t>ノリ</t>
    </rPh>
    <phoneticPr fontId="5"/>
  </si>
  <si>
    <t>規-5</t>
    <rPh sb="0" eb="1">
      <t>ノリ</t>
    </rPh>
    <phoneticPr fontId="5"/>
  </si>
  <si>
    <t>産-1</t>
    <rPh sb="0" eb="1">
      <t>サン</t>
    </rPh>
    <phoneticPr fontId="5"/>
  </si>
  <si>
    <t>産-2</t>
    <rPh sb="0" eb="1">
      <t>サン</t>
    </rPh>
    <phoneticPr fontId="5"/>
  </si>
  <si>
    <t>産-3</t>
    <rPh sb="0" eb="1">
      <t>サン</t>
    </rPh>
    <phoneticPr fontId="5"/>
  </si>
  <si>
    <t>産-4</t>
    <rPh sb="0" eb="1">
      <t>サン</t>
    </rPh>
    <phoneticPr fontId="5"/>
  </si>
  <si>
    <t>産-5</t>
    <rPh sb="0" eb="1">
      <t>サン</t>
    </rPh>
    <phoneticPr fontId="5"/>
  </si>
  <si>
    <t>単位</t>
    <rPh sb="0" eb="2">
      <t>タンイ</t>
    </rPh>
    <phoneticPr fontId="5"/>
  </si>
  <si>
    <t>単価（B)（税抜）</t>
    <rPh sb="0" eb="2">
      <t>タンカ</t>
    </rPh>
    <rPh sb="6" eb="8">
      <t>ゼイヌキ</t>
    </rPh>
    <phoneticPr fontId="5"/>
  </si>
  <si>
    <t>数量
（A)</t>
    <rPh sb="0" eb="2">
      <t>スウリョウ</t>
    </rPh>
    <phoneticPr fontId="5"/>
  </si>
  <si>
    <t>単価(B)
（税抜）</t>
    <rPh sb="7" eb="9">
      <t>ゼイヌキ</t>
    </rPh>
    <phoneticPr fontId="5"/>
  </si>
  <si>
    <t>助成対象経費
（税抜）
（A)*(B)</t>
    <rPh sb="0" eb="2">
      <t>ジョセイ</t>
    </rPh>
    <rPh sb="2" eb="4">
      <t>タイショウ</t>
    </rPh>
    <rPh sb="4" eb="6">
      <t>ケイヒ</t>
    </rPh>
    <rPh sb="8" eb="10">
      <t>ゼイヌキ</t>
    </rPh>
    <phoneticPr fontId="5"/>
  </si>
  <si>
    <t>リース・レンタル先
及び
購入企業名</t>
    <rPh sb="8" eb="9">
      <t>サキ</t>
    </rPh>
    <rPh sb="10" eb="11">
      <t>オヨ</t>
    </rPh>
    <rPh sb="13" eb="18">
      <t>コウニュウキギョウメイ</t>
    </rPh>
    <phoneticPr fontId="5"/>
  </si>
  <si>
    <t>設置期間
（月数）</t>
    <rPh sb="0" eb="4">
      <t>セッチキカン</t>
    </rPh>
    <rPh sb="6" eb="7">
      <t>ツキ</t>
    </rPh>
    <rPh sb="7" eb="8">
      <t>スウ</t>
    </rPh>
    <phoneticPr fontId="5"/>
  </si>
  <si>
    <t>調達方法</t>
    <rPh sb="0" eb="4">
      <t>チョウタツホウホウ</t>
    </rPh>
    <phoneticPr fontId="5"/>
  </si>
  <si>
    <t>購入単価
又は
リース料等の合計（税抜）（B)</t>
    <rPh sb="0" eb="4">
      <t>コウニュウタンカ</t>
    </rPh>
    <rPh sb="5" eb="6">
      <t>マタ</t>
    </rPh>
    <rPh sb="11" eb="13">
      <t>リョウトウ</t>
    </rPh>
    <rPh sb="14" eb="16">
      <t>ゴウケイ</t>
    </rPh>
    <rPh sb="17" eb="19">
      <t>ゼイヌキ</t>
    </rPh>
    <phoneticPr fontId="5"/>
  </si>
  <si>
    <t>購入</t>
    <rPh sb="0" eb="2">
      <t>コウニュウ</t>
    </rPh>
    <phoneticPr fontId="5"/>
  </si>
  <si>
    <t>リース</t>
    <phoneticPr fontId="5"/>
  </si>
  <si>
    <t>レンタル</t>
    <phoneticPr fontId="5"/>
  </si>
  <si>
    <t>委託・外注内容</t>
    <rPh sb="0" eb="2">
      <t>イタク</t>
    </rPh>
    <rPh sb="3" eb="7">
      <t>ガイチュウナイヨウ</t>
    </rPh>
    <phoneticPr fontId="5"/>
  </si>
  <si>
    <t>委託・外注先</t>
    <rPh sb="0" eb="2">
      <t>イタク</t>
    </rPh>
    <rPh sb="3" eb="6">
      <t>ガイチュウサキ</t>
    </rPh>
    <phoneticPr fontId="5"/>
  </si>
  <si>
    <t>外-6</t>
    <rPh sb="0" eb="1">
      <t>ガイ</t>
    </rPh>
    <phoneticPr fontId="3"/>
  </si>
  <si>
    <t>外-7</t>
    <rPh sb="0" eb="1">
      <t>ガイ</t>
    </rPh>
    <phoneticPr fontId="3"/>
  </si>
  <si>
    <t>外-8</t>
    <rPh sb="0" eb="1">
      <t>ガイ</t>
    </rPh>
    <phoneticPr fontId="3"/>
  </si>
  <si>
    <t>外-9</t>
    <rPh sb="0" eb="1">
      <t>ガイ</t>
    </rPh>
    <phoneticPr fontId="3"/>
  </si>
  <si>
    <t>外-10</t>
    <rPh sb="0" eb="1">
      <t>ガイ</t>
    </rPh>
    <phoneticPr fontId="3"/>
  </si>
  <si>
    <t>単価
（税抜）
（B)</t>
    <rPh sb="0" eb="2">
      <t>タンカ</t>
    </rPh>
    <rPh sb="4" eb="6">
      <t>ゼイヌ</t>
    </rPh>
    <phoneticPr fontId="5"/>
  </si>
  <si>
    <t>従事者氏名</t>
    <rPh sb="0" eb="5">
      <t>ジュウジシャシメイ</t>
    </rPh>
    <phoneticPr fontId="5"/>
  </si>
  <si>
    <t>所属部門</t>
    <rPh sb="0" eb="4">
      <t>ショゾクブモン</t>
    </rPh>
    <phoneticPr fontId="5"/>
  </si>
  <si>
    <t>雇用形態</t>
    <rPh sb="0" eb="4">
      <t>コヨウケイタイ</t>
    </rPh>
    <phoneticPr fontId="5"/>
  </si>
  <si>
    <t>従事内容</t>
    <rPh sb="0" eb="4">
      <t>ジュウジナイヨウ</t>
    </rPh>
    <phoneticPr fontId="5"/>
  </si>
  <si>
    <t>従事時間
（A)</t>
    <rPh sb="0" eb="4">
      <t>ジュウジジカン</t>
    </rPh>
    <phoneticPr fontId="5"/>
  </si>
  <si>
    <t>単価
（税抜）
（B)</t>
    <rPh sb="0" eb="2">
      <t>タンカ</t>
    </rPh>
    <rPh sb="4" eb="6">
      <t>ゼイヌキ</t>
    </rPh>
    <phoneticPr fontId="5"/>
  </si>
  <si>
    <t>助成対象経費
（A)*(B)</t>
    <rPh sb="0" eb="2">
      <t>ジョセイ</t>
    </rPh>
    <rPh sb="2" eb="4">
      <t>タイショウ</t>
    </rPh>
    <rPh sb="4" eb="6">
      <t>ケイヒ</t>
    </rPh>
    <phoneticPr fontId="5"/>
  </si>
  <si>
    <t>規-6</t>
    <rPh sb="0" eb="1">
      <t>ノリ</t>
    </rPh>
    <phoneticPr fontId="5"/>
  </si>
  <si>
    <t>規-7</t>
    <rPh sb="0" eb="1">
      <t>ノリ</t>
    </rPh>
    <phoneticPr fontId="5"/>
  </si>
  <si>
    <t>規-8</t>
    <rPh sb="0" eb="1">
      <t>ノリ</t>
    </rPh>
    <phoneticPr fontId="5"/>
  </si>
  <si>
    <t>規-9</t>
    <rPh sb="0" eb="1">
      <t>ノリ</t>
    </rPh>
    <phoneticPr fontId="5"/>
  </si>
  <si>
    <t>規-10</t>
    <rPh sb="0" eb="1">
      <t>ノリ</t>
    </rPh>
    <phoneticPr fontId="5"/>
  </si>
  <si>
    <t>規格の名称</t>
    <rPh sb="0" eb="2">
      <t>キカク</t>
    </rPh>
    <rPh sb="3" eb="5">
      <t>メイショウ</t>
    </rPh>
    <phoneticPr fontId="5"/>
  </si>
  <si>
    <t>内容</t>
    <rPh sb="0" eb="2">
      <t>ナイヨウ</t>
    </rPh>
    <phoneticPr fontId="5"/>
  </si>
  <si>
    <t>依頼先</t>
    <rPh sb="0" eb="3">
      <t>イライサキ</t>
    </rPh>
    <phoneticPr fontId="5"/>
  </si>
  <si>
    <t>単価（B)
（税抜）</t>
    <rPh sb="0" eb="2">
      <t>タンカ</t>
    </rPh>
    <rPh sb="7" eb="9">
      <t>ゼイヌキ</t>
    </rPh>
    <phoneticPr fontId="5"/>
  </si>
  <si>
    <t>産-6</t>
    <rPh sb="0" eb="1">
      <t>サン</t>
    </rPh>
    <phoneticPr fontId="5"/>
  </si>
  <si>
    <t>産-7</t>
    <rPh sb="0" eb="1">
      <t>サン</t>
    </rPh>
    <phoneticPr fontId="5"/>
  </si>
  <si>
    <t>産-8</t>
    <rPh sb="0" eb="1">
      <t>サン</t>
    </rPh>
    <phoneticPr fontId="5"/>
  </si>
  <si>
    <t>産-9</t>
    <rPh sb="0" eb="1">
      <t>サン</t>
    </rPh>
    <phoneticPr fontId="5"/>
  </si>
  <si>
    <t>産-10</t>
    <rPh sb="0" eb="1">
      <t>サン</t>
    </rPh>
    <phoneticPr fontId="5"/>
  </si>
  <si>
    <t>産業財産権の名称</t>
    <rPh sb="0" eb="5">
      <t>サンギョウザイサンケン</t>
    </rPh>
    <rPh sb="6" eb="8">
      <t>メイショウ</t>
    </rPh>
    <phoneticPr fontId="5"/>
  </si>
  <si>
    <t>弁理士事務所の名称
又は権利所有者の名称</t>
    <rPh sb="0" eb="6">
      <t>ベンリシジムショ</t>
    </rPh>
    <rPh sb="7" eb="9">
      <t>メイショウ</t>
    </rPh>
    <rPh sb="10" eb="11">
      <t>マタ</t>
    </rPh>
    <rPh sb="12" eb="17">
      <t>ケンリショユウシャ</t>
    </rPh>
    <rPh sb="18" eb="20">
      <t>メイショウ</t>
    </rPh>
    <phoneticPr fontId="5"/>
  </si>
  <si>
    <t>数量（A)</t>
    <rPh sb="0" eb="2">
      <t>スウリョウ</t>
    </rPh>
    <phoneticPr fontId="5"/>
  </si>
  <si>
    <t>助成対象経費
（税抜）
(A)*(B)</t>
    <rPh sb="0" eb="2">
      <t>ジョセイ</t>
    </rPh>
    <rPh sb="2" eb="4">
      <t>タイショウ</t>
    </rPh>
    <rPh sb="4" eb="6">
      <t>ケイヒ</t>
    </rPh>
    <rPh sb="8" eb="10">
      <t>ゼイヌキ</t>
    </rPh>
    <phoneticPr fontId="5"/>
  </si>
  <si>
    <t>販-6</t>
  </si>
  <si>
    <t>販-7</t>
  </si>
  <si>
    <t>販-8</t>
  </si>
  <si>
    <t>販-9</t>
  </si>
  <si>
    <t>販-10</t>
  </si>
  <si>
    <t>　13　実施計画　スケジュール（開発するサービスを市場投入するまでの取組及び時期）</t>
    <rPh sb="4" eb="8">
      <t>ジッシケイカク</t>
    </rPh>
    <rPh sb="16" eb="18">
      <t>カイハツ</t>
    </rPh>
    <rPh sb="25" eb="29">
      <t>シジョウトウニュウ</t>
    </rPh>
    <rPh sb="34" eb="36">
      <t>トリクミ</t>
    </rPh>
    <rPh sb="36" eb="37">
      <t>オヨ</t>
    </rPh>
    <rPh sb="38" eb="40">
      <t>ジキ</t>
    </rPh>
    <phoneticPr fontId="6"/>
  </si>
  <si>
    <t>　丸 と 矢印で実施時期をご記入ください</t>
    <rPh sb="1" eb="2">
      <t>マル</t>
    </rPh>
    <rPh sb="5" eb="7">
      <t>ヤジルシ</t>
    </rPh>
    <rPh sb="8" eb="10">
      <t>ジッシ</t>
    </rPh>
    <rPh sb="10" eb="12">
      <t>ジキ</t>
    </rPh>
    <rPh sb="14" eb="16">
      <t>キニュウ</t>
    </rPh>
    <phoneticPr fontId="6"/>
  </si>
  <si>
    <t>取組項目</t>
    <rPh sb="0" eb="2">
      <t>トリクミ</t>
    </rPh>
    <rPh sb="2" eb="4">
      <t>コウモク</t>
    </rPh>
    <phoneticPr fontId="6"/>
  </si>
  <si>
    <t>経費
区分</t>
    <rPh sb="0" eb="2">
      <t>ケイヒ</t>
    </rPh>
    <rPh sb="3" eb="5">
      <t>クブン</t>
    </rPh>
    <phoneticPr fontId="6"/>
  </si>
  <si>
    <r>
      <t>　サービス市場投入時期（予定）　　</t>
    </r>
    <r>
      <rPr>
        <sz val="11"/>
        <color theme="1"/>
        <rFont val="Meiryo UI"/>
        <family val="3"/>
        <charset val="128"/>
      </rPr>
      <t>※2026年1月末までの年月を入力してください</t>
    </r>
    <rPh sb="5" eb="7">
      <t>シジョウ</t>
    </rPh>
    <rPh sb="7" eb="9">
      <t>トウニュウ</t>
    </rPh>
    <rPh sb="9" eb="11">
      <t>ジキ</t>
    </rPh>
    <rPh sb="12" eb="14">
      <t>ヨテイ</t>
    </rPh>
    <rPh sb="29" eb="31">
      <t>ネンツキ</t>
    </rPh>
    <rPh sb="32" eb="34">
      <t>ニュウリョク</t>
    </rPh>
    <phoneticPr fontId="6"/>
  </si>
  <si>
    <t>月</t>
    <phoneticPr fontId="6"/>
  </si>
  <si>
    <t>マ-6</t>
  </si>
  <si>
    <t>マ-7</t>
  </si>
  <si>
    <t>マ-8</t>
  </si>
  <si>
    <t>マ-9</t>
  </si>
  <si>
    <t>マ-10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</si>
</sst>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lt;=99999999]####\-####;\(00\)\ ####\-####"/>
    <numFmt numFmtId="179" formatCode="&quot;ガ&quot;\-General"/>
    <numFmt numFmtId="180" formatCode="&quot;シ&quot;\-General"/>
    <numFmt numFmtId="181" formatCode="&quot;ハ&quot;\-General"/>
    <numFmt numFmtId="182" formatCode="&quot;キ&quot;\-General"/>
    <numFmt numFmtId="183" formatCode="&quot;サ&quot;\-General"/>
    <numFmt numFmtId="184" formatCode="#,##0.0_ ;[Red]\-#,##0.0\ "/>
    <numFmt numFmtId="185" formatCode="0_);[Red]\(0\)"/>
    <numFmt numFmtId="187" formatCode="&quot;原&quot;\-General"/>
    <numFmt numFmtId="188" formatCode="&quot;人&quot;\-General"/>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0.5"/>
      <name val="Meiryo UI"/>
      <family val="3"/>
      <charset val="128"/>
    </font>
    <font>
      <sz val="10"/>
      <name val="Meiryo UI"/>
      <family val="3"/>
      <charset val="128"/>
    </font>
    <font>
      <sz val="9"/>
      <name val="Meiryo UI"/>
      <family val="3"/>
      <charset val="128"/>
    </font>
    <font>
      <b/>
      <sz val="10"/>
      <name val="Meiryo UI"/>
      <family val="3"/>
      <charset val="128"/>
    </font>
    <font>
      <sz val="10"/>
      <color theme="1"/>
      <name val="Meiryo UI"/>
      <family val="3"/>
      <charset val="128"/>
    </font>
    <font>
      <b/>
      <sz val="11"/>
      <color theme="1"/>
      <name val="Meiryo UI"/>
      <family val="3"/>
      <charset val="128"/>
    </font>
    <font>
      <sz val="11"/>
      <name val="Meiryo UI"/>
      <family val="3"/>
      <charset val="128"/>
    </font>
    <font>
      <sz val="11"/>
      <color theme="1"/>
      <name val="ＭＳ Ｐゴシック"/>
      <family val="2"/>
      <scheme val="minor"/>
    </font>
    <font>
      <sz val="11"/>
      <color theme="1"/>
      <name val="Meiryo UI"/>
      <family val="2"/>
      <charset val="128"/>
    </font>
    <font>
      <b/>
      <sz val="11"/>
      <name val="Meiryo UI"/>
      <family val="3"/>
      <charset val="128"/>
    </font>
    <font>
      <b/>
      <sz val="9"/>
      <color theme="1"/>
      <name val="Meiryo UI"/>
      <family val="3"/>
      <charset val="128"/>
    </font>
    <font>
      <sz val="9"/>
      <color theme="1"/>
      <name val="Meiryo UI"/>
      <family val="3"/>
      <charset val="128"/>
    </font>
    <font>
      <b/>
      <sz val="10"/>
      <color theme="1"/>
      <name val="Meiryo UI"/>
      <family val="3"/>
      <charset val="128"/>
    </font>
    <font>
      <sz val="10.5"/>
      <color rgb="FFFF0000"/>
      <name val="Meiryo UI"/>
      <family val="3"/>
      <charset val="128"/>
    </font>
    <font>
      <sz val="11"/>
      <color rgb="FFFF0000"/>
      <name val="Meiryo UI"/>
      <family val="3"/>
      <charset val="128"/>
    </font>
    <font>
      <b/>
      <sz val="14"/>
      <name val="Meiryo UI"/>
      <family val="3"/>
      <charset val="128"/>
    </font>
    <font>
      <sz val="11"/>
      <color rgb="FF0070C0"/>
      <name val="Meiryo UI"/>
      <family val="3"/>
      <charset val="128"/>
    </font>
    <font>
      <sz val="11"/>
      <color theme="1"/>
      <name val="Meiryo UI"/>
      <family val="3"/>
      <charset val="128"/>
    </font>
    <font>
      <sz val="11"/>
      <color rgb="FF0070C0"/>
      <name val="ＭＳ Ｐゴシック"/>
      <family val="3"/>
      <charset val="128"/>
    </font>
    <font>
      <sz val="12"/>
      <name val="Meiryo UI"/>
      <family val="3"/>
      <charset val="128"/>
    </font>
    <font>
      <b/>
      <sz val="12"/>
      <name val="Meiryo UI"/>
      <family val="3"/>
      <charset val="128"/>
    </font>
    <font>
      <sz val="12"/>
      <color theme="1"/>
      <name val="Meiryo UI"/>
      <family val="3"/>
      <charset val="128"/>
    </font>
    <font>
      <sz val="12"/>
      <name val="ＭＳ Ｐゴシック"/>
      <family val="3"/>
      <charset val="128"/>
    </font>
    <font>
      <b/>
      <sz val="12"/>
      <color theme="1"/>
      <name val="Meiryo UI"/>
      <family val="3"/>
      <charset val="128"/>
    </font>
    <font>
      <sz val="8"/>
      <color theme="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EFFCD"/>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left style="hair">
        <color indexed="64"/>
      </left>
      <right style="thin">
        <color indexed="64"/>
      </right>
      <top/>
      <bottom/>
      <diagonal/>
    </border>
    <border>
      <left style="hair">
        <color indexed="64"/>
      </left>
      <right style="thin">
        <color indexed="64"/>
      </right>
      <top style="thin">
        <color indexed="64"/>
      </top>
      <bottom/>
      <diagonal/>
    </border>
    <border diagonalUp="1">
      <left style="hair">
        <color indexed="64"/>
      </left>
      <right style="thin">
        <color indexed="64"/>
      </right>
      <top style="double">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auto="1"/>
      </top>
      <bottom/>
      <diagonal/>
    </border>
    <border>
      <left/>
      <right style="thin">
        <color indexed="64"/>
      </right>
      <top style="hair">
        <color auto="1"/>
      </top>
      <bottom/>
      <diagonal/>
    </border>
    <border>
      <left style="thick">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s>
  <cellStyleXfs count="11">
    <xf numFmtId="0" fontId="0" fillId="0" borderId="0">
      <alignment vertical="center"/>
    </xf>
    <xf numFmtId="0" fontId="4" fillId="0" borderId="0"/>
    <xf numFmtId="38" fontId="4" fillId="0" borderId="0" applyFont="0" applyFill="0" applyBorder="0" applyAlignment="0" applyProtection="0">
      <alignment vertical="center"/>
    </xf>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xf numFmtId="0" fontId="16"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cellStyleXfs>
  <cellXfs count="342">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14" fillId="0" borderId="0" xfId="0" applyFont="1" applyProtection="1">
      <alignment vertical="center"/>
      <protection locked="0"/>
    </xf>
    <xf numFmtId="0" fontId="17" fillId="0" borderId="0" xfId="0" applyFont="1" applyProtection="1">
      <alignment vertical="center"/>
    </xf>
    <xf numFmtId="0" fontId="14" fillId="0" borderId="0" xfId="0" applyFont="1" applyProtection="1">
      <alignment vertical="center"/>
    </xf>
    <xf numFmtId="0" fontId="17" fillId="0" borderId="0" xfId="0" applyFont="1" applyAlignment="1" applyProtection="1">
      <alignment horizontal="right" vertical="center"/>
    </xf>
    <xf numFmtId="0" fontId="11" fillId="0" borderId="13"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0" xfId="0" applyFont="1" applyAlignment="1" applyProtection="1">
      <alignment horizontal="right" vertical="center"/>
    </xf>
    <xf numFmtId="0" fontId="9" fillId="3" borderId="7"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wrapText="1" shrinkToFit="1"/>
    </xf>
    <xf numFmtId="177" fontId="9" fillId="3" borderId="5" xfId="0" applyNumberFormat="1" applyFont="1" applyFill="1" applyBorder="1" applyAlignment="1" applyProtection="1">
      <alignment horizontal="right" vertical="center" shrinkToFit="1"/>
    </xf>
    <xf numFmtId="177" fontId="9" fillId="3" borderId="2" xfId="0" applyNumberFormat="1" applyFont="1" applyFill="1" applyBorder="1" applyAlignment="1" applyProtection="1">
      <alignment horizontal="right" vertical="center" shrinkToFit="1"/>
    </xf>
    <xf numFmtId="0" fontId="14" fillId="3" borderId="5" xfId="0" applyFont="1" applyFill="1" applyBorder="1" applyAlignment="1" applyProtection="1">
      <alignment horizontal="center" vertical="center" shrinkToFit="1"/>
    </xf>
    <xf numFmtId="0" fontId="14" fillId="3" borderId="17" xfId="0" applyFont="1" applyFill="1" applyBorder="1" applyAlignment="1" applyProtection="1">
      <alignment horizontal="center" vertical="center" shrinkToFit="1"/>
    </xf>
    <xf numFmtId="177" fontId="9" fillId="3" borderId="17" xfId="0" applyNumberFormat="1" applyFont="1" applyFill="1" applyBorder="1" applyAlignment="1" applyProtection="1">
      <alignment horizontal="right" vertical="center" shrinkToFit="1"/>
    </xf>
    <xf numFmtId="177" fontId="9" fillId="3" borderId="18" xfId="0" applyNumberFormat="1" applyFont="1" applyFill="1" applyBorder="1" applyAlignment="1" applyProtection="1">
      <alignment horizontal="right" vertical="center" shrinkToFit="1"/>
    </xf>
    <xf numFmtId="177" fontId="9" fillId="3" borderId="6" xfId="0" applyNumberFormat="1" applyFont="1" applyFill="1" applyBorder="1" applyAlignment="1" applyProtection="1">
      <alignment horizontal="right" vertical="center" shrinkToFit="1"/>
    </xf>
    <xf numFmtId="0" fontId="14" fillId="0" borderId="0" xfId="0" applyFont="1" applyFill="1" applyBorder="1" applyAlignment="1" applyProtection="1">
      <alignment horizontal="center" vertical="center" wrapText="1"/>
    </xf>
    <xf numFmtId="177" fontId="9" fillId="0" borderId="0" xfId="0" applyNumberFormat="1" applyFont="1" applyFill="1" applyBorder="1" applyAlignment="1" applyProtection="1">
      <alignment horizontal="right" vertical="center" shrinkToFit="1"/>
    </xf>
    <xf numFmtId="0" fontId="10" fillId="3" borderId="2"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7" fillId="0" borderId="0" xfId="0" applyFont="1" applyAlignment="1" applyProtection="1">
      <alignment vertical="center"/>
    </xf>
    <xf numFmtId="0" fontId="14" fillId="0" borderId="0" xfId="0" applyFont="1" applyAlignment="1" applyProtection="1">
      <alignment vertical="center" shrinkToFit="1"/>
    </xf>
    <xf numFmtId="0" fontId="14" fillId="0" borderId="0" xfId="0" applyFont="1" applyAlignment="1" applyProtection="1">
      <alignment horizontal="right" vertical="center"/>
    </xf>
    <xf numFmtId="0" fontId="20" fillId="3" borderId="19" xfId="0" applyFont="1" applyFill="1" applyBorder="1" applyAlignment="1" applyProtection="1">
      <alignment horizontal="center" vertical="center" wrapText="1"/>
    </xf>
    <xf numFmtId="0" fontId="19" fillId="0" borderId="12" xfId="0" applyFont="1" applyFill="1" applyBorder="1" applyAlignment="1" applyProtection="1">
      <alignment horizontal="left" vertical="center" wrapText="1"/>
      <protection locked="0"/>
    </xf>
    <xf numFmtId="176" fontId="12" fillId="0" borderId="12" xfId="0" applyNumberFormat="1" applyFont="1" applyFill="1" applyBorder="1" applyAlignment="1" applyProtection="1">
      <alignment horizontal="right" vertical="center" wrapText="1" shrinkToFit="1"/>
      <protection locked="0"/>
    </xf>
    <xf numFmtId="177" fontId="12" fillId="3" borderId="12" xfId="0" applyNumberFormat="1" applyFont="1" applyFill="1" applyBorder="1" applyAlignment="1" applyProtection="1">
      <alignment horizontal="right" vertical="center" shrinkToFit="1"/>
      <protection locked="0"/>
    </xf>
    <xf numFmtId="0" fontId="19" fillId="0" borderId="1" xfId="0" applyFont="1" applyFill="1" applyBorder="1" applyAlignment="1" applyProtection="1">
      <alignment horizontal="left" vertical="center" wrapText="1"/>
      <protection locked="0"/>
    </xf>
    <xf numFmtId="176" fontId="12" fillId="0" borderId="1" xfId="0" applyNumberFormat="1" applyFont="1" applyFill="1" applyBorder="1" applyAlignment="1" applyProtection="1">
      <alignment horizontal="right" vertical="center" wrapText="1" shrinkToFit="1"/>
      <protection locked="0"/>
    </xf>
    <xf numFmtId="177" fontId="12" fillId="3" borderId="1" xfId="0" applyNumberFormat="1" applyFont="1" applyFill="1" applyBorder="1" applyAlignment="1" applyProtection="1">
      <alignment horizontal="right" vertical="center" shrinkToFit="1"/>
      <protection locked="0"/>
    </xf>
    <xf numFmtId="177" fontId="12" fillId="3" borderId="14" xfId="0" applyNumberFormat="1" applyFont="1" applyFill="1" applyBorder="1" applyAlignment="1" applyProtection="1">
      <alignment horizontal="right" vertical="center" shrinkToFit="1"/>
      <protection locked="0"/>
    </xf>
    <xf numFmtId="0" fontId="12" fillId="3" borderId="21"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left" vertical="center" wrapText="1"/>
      <protection locked="0"/>
    </xf>
    <xf numFmtId="0" fontId="12" fillId="0" borderId="23" xfId="0" applyFont="1" applyFill="1" applyBorder="1" applyAlignment="1" applyProtection="1">
      <alignment horizontal="right" vertical="center" wrapText="1" shrinkToFit="1"/>
      <protection locked="0"/>
    </xf>
    <xf numFmtId="177" fontId="12" fillId="0" borderId="20" xfId="0" applyNumberFormat="1" applyFont="1" applyFill="1" applyBorder="1" applyAlignment="1" applyProtection="1">
      <alignment horizontal="right" vertical="center" shrinkToFit="1"/>
      <protection locked="0"/>
    </xf>
    <xf numFmtId="0" fontId="14" fillId="0" borderId="0" xfId="0" applyFont="1" applyAlignment="1">
      <alignment vertical="center" shrinkToFit="1"/>
    </xf>
    <xf numFmtId="0" fontId="20" fillId="3" borderId="0" xfId="0" applyFont="1" applyFill="1" applyBorder="1" applyAlignment="1" applyProtection="1">
      <alignment horizontal="center" vertical="center" wrapText="1" shrinkToFit="1"/>
    </xf>
    <xf numFmtId="0" fontId="20" fillId="3" borderId="19" xfId="0" applyFont="1" applyFill="1" applyBorder="1" applyAlignment="1" applyProtection="1">
      <alignment horizontal="center" vertical="center" shrinkToFit="1"/>
    </xf>
    <xf numFmtId="0" fontId="17" fillId="0" borderId="0" xfId="0" applyFont="1" applyAlignment="1">
      <alignment vertical="center"/>
    </xf>
    <xf numFmtId="0" fontId="14" fillId="0" borderId="0" xfId="0" applyFont="1" applyAlignment="1">
      <alignment horizontal="right" vertical="center"/>
    </xf>
    <xf numFmtId="0" fontId="13" fillId="3" borderId="19" xfId="0" applyFont="1" applyFill="1" applyBorder="1" applyAlignment="1">
      <alignment horizontal="center" vertical="center" wrapText="1"/>
    </xf>
    <xf numFmtId="0" fontId="13" fillId="3" borderId="19" xfId="0" applyFont="1" applyFill="1" applyBorder="1" applyAlignment="1">
      <alignment horizontal="center" vertical="center" shrinkToFit="1"/>
    </xf>
    <xf numFmtId="0" fontId="13" fillId="3" borderId="19" xfId="0" applyFont="1" applyFill="1" applyBorder="1" applyAlignment="1">
      <alignment horizontal="center" vertical="center" wrapText="1" shrinkToFit="1"/>
    </xf>
    <xf numFmtId="0" fontId="20" fillId="3" borderId="19" xfId="0" applyFont="1" applyFill="1" applyBorder="1" applyAlignment="1">
      <alignment horizontal="center" vertical="center" wrapText="1"/>
    </xf>
    <xf numFmtId="179" fontId="12" fillId="3" borderId="2" xfId="0" applyNumberFormat="1" applyFont="1" applyFill="1" applyBorder="1" applyAlignment="1" applyProtection="1">
      <alignment horizontal="center" vertical="center" shrinkToFit="1"/>
      <protection locked="0"/>
    </xf>
    <xf numFmtId="38" fontId="19" fillId="0" borderId="12" xfId="2" applyFont="1" applyFill="1" applyBorder="1" applyAlignment="1" applyProtection="1">
      <alignment horizontal="right" vertical="center" wrapText="1"/>
      <protection locked="0"/>
    </xf>
    <xf numFmtId="184" fontId="12" fillId="0" borderId="12" xfId="2" applyNumberFormat="1" applyFont="1" applyFill="1" applyBorder="1" applyAlignment="1" applyProtection="1">
      <alignment horizontal="center" vertical="center" wrapText="1" shrinkToFit="1"/>
      <protection locked="0"/>
    </xf>
    <xf numFmtId="0" fontId="20" fillId="3" borderId="2" xfId="0" applyFont="1" applyFill="1" applyBorder="1" applyAlignment="1">
      <alignment horizontal="center" vertical="center" wrapText="1" shrinkToFit="1"/>
    </xf>
    <xf numFmtId="0" fontId="20" fillId="3" borderId="19" xfId="0" applyFont="1" applyFill="1" applyBorder="1" applyAlignment="1">
      <alignment horizontal="center" vertical="center" shrinkToFit="1"/>
    </xf>
    <xf numFmtId="0" fontId="20" fillId="3" borderId="19"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180" fontId="12" fillId="3" borderId="14" xfId="0" applyNumberFormat="1"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left" vertical="center" wrapText="1" shrinkToFit="1"/>
      <protection locked="0"/>
    </xf>
    <xf numFmtId="0" fontId="12" fillId="0" borderId="16" xfId="0" applyFont="1" applyFill="1" applyBorder="1" applyAlignment="1" applyProtection="1">
      <alignment horizontal="left" vertical="center" wrapText="1" shrinkToFit="1"/>
      <protection locked="0"/>
    </xf>
    <xf numFmtId="0" fontId="20" fillId="3" borderId="0" xfId="0" applyFont="1" applyFill="1" applyBorder="1" applyAlignment="1">
      <alignment horizontal="center" vertical="center" wrapText="1" shrinkToFit="1"/>
    </xf>
    <xf numFmtId="0" fontId="11" fillId="0" borderId="0" xfId="0" applyFont="1" applyAlignment="1">
      <alignment horizontal="right" vertical="center"/>
    </xf>
    <xf numFmtId="0" fontId="9" fillId="0" borderId="0" xfId="0" applyFont="1">
      <alignment vertical="center"/>
    </xf>
    <xf numFmtId="181" fontId="12" fillId="3" borderId="14" xfId="0" applyNumberFormat="1" applyFont="1" applyFill="1" applyBorder="1" applyAlignment="1" applyProtection="1">
      <alignment horizontal="center" vertical="center" shrinkToFit="1"/>
      <protection locked="0"/>
    </xf>
    <xf numFmtId="182" fontId="12" fillId="3" borderId="14" xfId="0" applyNumberFormat="1"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left" vertical="center" wrapText="1"/>
      <protection locked="0"/>
    </xf>
    <xf numFmtId="38" fontId="12" fillId="0" borderId="12" xfId="2" applyFont="1" applyFill="1" applyBorder="1" applyAlignment="1" applyProtection="1">
      <alignment horizontal="right" vertical="center" wrapText="1"/>
      <protection locked="0"/>
    </xf>
    <xf numFmtId="183" fontId="12" fillId="3" borderId="14" xfId="0" applyNumberFormat="1" applyFont="1" applyFill="1" applyBorder="1" applyAlignment="1" applyProtection="1">
      <alignment horizontal="center" vertical="center" shrinkToFit="1"/>
      <protection locked="0"/>
    </xf>
    <xf numFmtId="177" fontId="12" fillId="3" borderId="7" xfId="0" applyNumberFormat="1" applyFont="1" applyFill="1" applyBorder="1" applyAlignment="1" applyProtection="1">
      <alignment horizontal="right" vertical="center" shrinkToFit="1"/>
      <protection locked="0"/>
    </xf>
    <xf numFmtId="178" fontId="25" fillId="2" borderId="2" xfId="1" applyNumberFormat="1" applyFont="1" applyFill="1" applyBorder="1" applyAlignment="1" applyProtection="1">
      <alignment horizontal="center" vertical="center" shrinkToFit="1"/>
    </xf>
    <xf numFmtId="0" fontId="25" fillId="2" borderId="4" xfId="1" applyFont="1" applyFill="1" applyBorder="1" applyAlignment="1" applyProtection="1">
      <alignment horizontal="center" vertical="center"/>
    </xf>
    <xf numFmtId="0" fontId="25" fillId="2" borderId="12" xfId="1" applyFont="1" applyFill="1" applyBorder="1" applyAlignment="1" applyProtection="1">
      <alignment horizontal="center" vertical="center"/>
    </xf>
    <xf numFmtId="0" fontId="25" fillId="2" borderId="0" xfId="1" applyFont="1" applyFill="1" applyBorder="1" applyAlignment="1" applyProtection="1">
      <alignment horizontal="center" vertical="center"/>
    </xf>
    <xf numFmtId="0" fontId="25" fillId="2" borderId="11" xfId="1" applyFont="1" applyFill="1" applyBorder="1" applyAlignment="1" applyProtection="1">
      <alignment horizontal="center" vertical="center" wrapText="1" shrinkToFit="1"/>
    </xf>
    <xf numFmtId="0" fontId="25" fillId="2" borderId="4" xfId="1" applyFont="1" applyFill="1" applyBorder="1" applyAlignment="1" applyProtection="1">
      <alignment horizontal="center" vertical="center" wrapText="1"/>
    </xf>
    <xf numFmtId="0" fontId="25" fillId="2" borderId="12" xfId="1" applyFont="1" applyFill="1" applyBorder="1" applyAlignment="1" applyProtection="1">
      <alignment horizontal="center" vertical="center" wrapText="1"/>
    </xf>
    <xf numFmtId="0" fontId="25" fillId="2" borderId="2" xfId="1" applyFont="1" applyFill="1" applyBorder="1" applyAlignment="1" applyProtection="1">
      <alignment horizontal="center" vertical="center" wrapText="1"/>
    </xf>
    <xf numFmtId="0" fontId="25" fillId="2" borderId="2" xfId="1" applyFont="1" applyFill="1" applyBorder="1" applyAlignment="1" applyProtection="1">
      <alignment horizontal="left" vertical="center" wrapText="1"/>
    </xf>
    <xf numFmtId="185" fontId="24" fillId="0" borderId="0" xfId="1" applyNumberFormat="1" applyFont="1" applyBorder="1" applyAlignment="1" applyProtection="1">
      <alignment horizontal="right" vertical="center"/>
      <protection locked="0"/>
    </xf>
    <xf numFmtId="185" fontId="24" fillId="0" borderId="0" xfId="1" applyNumberFormat="1" applyFont="1" applyBorder="1" applyAlignment="1" applyProtection="1">
      <alignment horizontal="center" vertical="center"/>
      <protection locked="0"/>
    </xf>
    <xf numFmtId="0" fontId="12" fillId="3" borderId="8" xfId="0" applyFont="1" applyFill="1" applyBorder="1" applyAlignment="1" applyProtection="1">
      <alignment horizontal="center" vertical="center" shrinkToFit="1"/>
      <protection locked="0"/>
    </xf>
    <xf numFmtId="0" fontId="19" fillId="4" borderId="23" xfId="0" applyFont="1" applyFill="1" applyBorder="1" applyAlignment="1" applyProtection="1">
      <alignment horizontal="left" vertical="center" wrapText="1"/>
      <protection locked="0"/>
    </xf>
    <xf numFmtId="0" fontId="12" fillId="4" borderId="23" xfId="0" applyFont="1" applyFill="1" applyBorder="1" applyAlignment="1" applyProtection="1">
      <alignment horizontal="right" vertical="center" wrapText="1" shrinkToFit="1"/>
      <protection locked="0"/>
    </xf>
    <xf numFmtId="177" fontId="12" fillId="4" borderId="20" xfId="0" applyNumberFormat="1" applyFont="1" applyFill="1" applyBorder="1" applyAlignment="1" applyProtection="1">
      <alignment horizontal="right" vertical="center" shrinkToFit="1"/>
      <protection locked="0"/>
    </xf>
    <xf numFmtId="0" fontId="19" fillId="4" borderId="26" xfId="0" applyFont="1" applyFill="1" applyBorder="1" applyAlignment="1" applyProtection="1">
      <alignment horizontal="left" vertical="center" wrapText="1"/>
      <protection locked="0"/>
    </xf>
    <xf numFmtId="0" fontId="19" fillId="0" borderId="12"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center" vertical="center" wrapText="1"/>
      <protection locked="0"/>
    </xf>
    <xf numFmtId="38" fontId="19" fillId="0" borderId="14" xfId="2"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wrapText="1" shrinkToFit="1"/>
      <protection locked="0"/>
    </xf>
    <xf numFmtId="0" fontId="19" fillId="0" borderId="7" xfId="0" applyFont="1" applyFill="1" applyBorder="1" applyAlignment="1" applyProtection="1">
      <alignment horizontal="left" vertical="center" wrapText="1"/>
      <protection locked="0"/>
    </xf>
    <xf numFmtId="38" fontId="19" fillId="0" borderId="1" xfId="2" applyFont="1" applyFill="1" applyBorder="1" applyAlignment="1" applyProtection="1">
      <alignment horizontal="right" vertical="center" wrapText="1"/>
      <protection locked="0"/>
    </xf>
    <xf numFmtId="184" fontId="12" fillId="0" borderId="7" xfId="2" applyNumberFormat="1" applyFont="1" applyFill="1" applyBorder="1" applyAlignment="1" applyProtection="1">
      <alignment horizontal="center" vertical="center" wrapText="1" shrinkToFit="1"/>
      <protection locked="0"/>
    </xf>
    <xf numFmtId="0" fontId="9" fillId="3" borderId="30" xfId="0" applyFont="1" applyFill="1" applyBorder="1" applyAlignment="1" applyProtection="1">
      <alignment horizontal="center" vertical="center" wrapText="1" shrinkToFit="1"/>
    </xf>
    <xf numFmtId="0" fontId="22" fillId="0" borderId="0" xfId="0" applyFont="1">
      <alignment vertical="center"/>
    </xf>
    <xf numFmtId="0" fontId="22" fillId="0" borderId="19" xfId="0" applyFont="1" applyBorder="1" applyAlignme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Fill="1" applyAlignment="1">
      <alignment horizontal="right" vertical="center"/>
    </xf>
    <xf numFmtId="0" fontId="27" fillId="0" borderId="0" xfId="0" applyFont="1" applyFill="1" applyAlignment="1">
      <alignment horizontal="center" vertical="center"/>
    </xf>
    <xf numFmtId="0" fontId="27" fillId="0" borderId="0" xfId="0" applyFont="1" applyFill="1">
      <alignment vertical="center"/>
    </xf>
    <xf numFmtId="0" fontId="27" fillId="0" borderId="0" xfId="0" applyFont="1" applyAlignment="1">
      <alignment horizontal="center" vertical="center"/>
    </xf>
    <xf numFmtId="0" fontId="27" fillId="0" borderId="0" xfId="0" applyFont="1" applyAlignment="1">
      <alignment horizontal="left" vertical="center" indent="1"/>
    </xf>
    <xf numFmtId="0" fontId="27" fillId="0" borderId="0" xfId="0" applyFont="1" applyAlignment="1">
      <alignment horizontal="left" vertical="center" indent="2"/>
    </xf>
    <xf numFmtId="0" fontId="27" fillId="0" borderId="0" xfId="0" applyFont="1" applyAlignment="1">
      <alignment vertical="center"/>
    </xf>
    <xf numFmtId="0" fontId="28" fillId="2" borderId="5" xfId="0" applyFont="1" applyFill="1" applyBorder="1" applyAlignment="1">
      <alignment horizontal="center" vertical="center"/>
    </xf>
    <xf numFmtId="0" fontId="14" fillId="0" borderId="0" xfId="0"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Border="1" applyAlignment="1">
      <alignment horizontal="center" vertical="center"/>
    </xf>
    <xf numFmtId="0" fontId="27" fillId="0" borderId="0" xfId="0" applyFont="1" applyBorder="1">
      <alignment vertical="center"/>
    </xf>
    <xf numFmtId="0" fontId="27" fillId="0" borderId="0" xfId="0" applyFont="1" applyFill="1" applyBorder="1">
      <alignment vertical="center"/>
    </xf>
    <xf numFmtId="0" fontId="9" fillId="0" borderId="0" xfId="0" applyFont="1" applyFill="1" applyBorder="1" applyAlignment="1">
      <alignment vertical="top" wrapText="1"/>
    </xf>
    <xf numFmtId="0" fontId="14" fillId="0" borderId="0" xfId="0" applyFont="1" applyFill="1" applyBorder="1" applyAlignment="1">
      <alignment vertical="top"/>
    </xf>
    <xf numFmtId="177" fontId="14" fillId="0" borderId="2" xfId="0" applyNumberFormat="1" applyFont="1" applyFill="1" applyBorder="1" applyAlignment="1" applyProtection="1">
      <alignment horizontal="right" vertical="center" shrinkToFit="1"/>
    </xf>
    <xf numFmtId="177" fontId="14" fillId="3" borderId="5" xfId="0" applyNumberFormat="1" applyFont="1" applyFill="1" applyBorder="1" applyAlignment="1" applyProtection="1">
      <alignment vertical="center" shrinkToFit="1"/>
    </xf>
    <xf numFmtId="177" fontId="14" fillId="3" borderId="6" xfId="0" applyNumberFormat="1" applyFont="1" applyFill="1" applyBorder="1" applyAlignment="1" applyProtection="1">
      <alignment horizontal="right" vertical="center" shrinkToFit="1"/>
    </xf>
    <xf numFmtId="0" fontId="14" fillId="5" borderId="2" xfId="0" applyFont="1" applyFill="1" applyBorder="1" applyAlignment="1">
      <alignment horizontal="center" vertical="center"/>
    </xf>
    <xf numFmtId="0" fontId="17" fillId="7" borderId="2" xfId="0" applyFont="1" applyFill="1" applyBorder="1" applyAlignment="1">
      <alignment horizontal="center" vertical="center" wrapText="1"/>
    </xf>
    <xf numFmtId="0" fontId="14" fillId="3" borderId="2" xfId="0" applyFont="1" applyFill="1" applyBorder="1" applyAlignment="1" applyProtection="1">
      <alignment horizontal="center" vertical="center" wrapText="1" shrinkToFit="1"/>
    </xf>
    <xf numFmtId="177" fontId="9" fillId="3" borderId="14" xfId="0" applyNumberFormat="1" applyFont="1" applyFill="1" applyBorder="1" applyAlignment="1" applyProtection="1">
      <alignment horizontal="right" vertical="center" shrinkToFit="1"/>
    </xf>
    <xf numFmtId="177" fontId="9" fillId="3" borderId="1" xfId="0" applyNumberFormat="1" applyFont="1" applyFill="1" applyBorder="1" applyAlignment="1" applyProtection="1">
      <alignment horizontal="right" vertical="center" shrinkToFit="1"/>
    </xf>
    <xf numFmtId="177" fontId="14" fillId="0" borderId="2" xfId="0" applyNumberFormat="1" applyFont="1" applyFill="1" applyBorder="1" applyAlignment="1" applyProtection="1">
      <alignment vertical="center" shrinkToFit="1"/>
    </xf>
    <xf numFmtId="177" fontId="12" fillId="6" borderId="17" xfId="0" applyNumberFormat="1" applyFont="1" applyFill="1" applyBorder="1" applyAlignment="1" applyProtection="1">
      <alignment horizontal="right" vertical="center" shrinkToFit="1"/>
      <protection locked="0"/>
    </xf>
    <xf numFmtId="0" fontId="22" fillId="3" borderId="5" xfId="0" applyFont="1" applyFill="1" applyBorder="1" applyAlignment="1" applyProtection="1">
      <alignment horizontal="center" vertical="center" wrapText="1"/>
    </xf>
    <xf numFmtId="0" fontId="22" fillId="3" borderId="2" xfId="0" applyFont="1" applyFill="1" applyBorder="1" applyAlignment="1" applyProtection="1">
      <alignment horizontal="center" vertical="center" wrapText="1" shrinkToFit="1"/>
    </xf>
    <xf numFmtId="177" fontId="17" fillId="3" borderId="6" xfId="0" applyNumberFormat="1" applyFont="1" applyFill="1" applyBorder="1" applyAlignment="1" applyProtection="1">
      <alignment horizontal="center" vertical="center" shrinkToFit="1"/>
    </xf>
    <xf numFmtId="177" fontId="14" fillId="3" borderId="6" xfId="0" applyNumberFormat="1" applyFont="1" applyFill="1" applyBorder="1" applyAlignment="1" applyProtection="1">
      <alignment horizontal="center" vertical="center" wrapText="1"/>
    </xf>
    <xf numFmtId="177" fontId="9" fillId="3" borderId="6" xfId="0" applyNumberFormat="1" applyFont="1" applyFill="1" applyBorder="1" applyAlignment="1" applyProtection="1">
      <alignment vertical="center" wrapText="1"/>
    </xf>
    <xf numFmtId="0" fontId="12" fillId="3" borderId="0" xfId="0" applyFont="1" applyFill="1" applyBorder="1" applyAlignment="1" applyProtection="1">
      <alignment horizontal="center" vertical="center" shrinkToFit="1"/>
      <protection locked="0"/>
    </xf>
    <xf numFmtId="187" fontId="30" fillId="2" borderId="2" xfId="0" applyNumberFormat="1" applyFont="1" applyFill="1" applyBorder="1" applyAlignment="1" applyProtection="1">
      <alignment horizontal="center" vertical="center" wrapText="1"/>
    </xf>
    <xf numFmtId="0" fontId="14" fillId="0" borderId="0" xfId="0" applyFont="1" applyBorder="1">
      <alignment vertical="center"/>
    </xf>
    <xf numFmtId="0" fontId="20" fillId="0" borderId="2" xfId="0" applyFont="1" applyBorder="1" applyAlignment="1">
      <alignment horizontal="center" vertical="center"/>
    </xf>
    <xf numFmtId="0" fontId="14" fillId="0" borderId="2" xfId="0" applyFont="1" applyBorder="1" applyProtection="1">
      <alignment vertical="center"/>
      <protection locked="0"/>
    </xf>
    <xf numFmtId="177" fontId="12" fillId="4" borderId="2" xfId="0" applyNumberFormat="1" applyFont="1" applyFill="1" applyBorder="1" applyAlignment="1" applyProtection="1">
      <alignment horizontal="right" vertical="center" shrinkToFit="1"/>
      <protection locked="0"/>
    </xf>
    <xf numFmtId="0" fontId="20" fillId="3" borderId="2" xfId="0" applyFont="1" applyFill="1" applyBorder="1" applyAlignment="1">
      <alignment horizontal="center" vertical="center" wrapText="1"/>
    </xf>
    <xf numFmtId="177" fontId="12" fillId="3" borderId="2" xfId="0" applyNumberFormat="1" applyFont="1" applyFill="1" applyBorder="1" applyAlignment="1" applyProtection="1">
      <alignment horizontal="right" vertical="center" shrinkToFit="1"/>
      <protection locked="0"/>
    </xf>
    <xf numFmtId="188" fontId="30" fillId="2" borderId="2" xfId="0" applyNumberFormat="1" applyFont="1" applyFill="1" applyBorder="1" applyAlignment="1" applyProtection="1">
      <alignment horizontal="center" vertical="center"/>
    </xf>
    <xf numFmtId="38" fontId="14" fillId="0" borderId="15" xfId="2" applyFont="1" applyFill="1" applyBorder="1" applyAlignment="1" applyProtection="1">
      <alignment vertical="center"/>
    </xf>
    <xf numFmtId="0" fontId="31" fillId="0" borderId="13" xfId="8" applyFont="1" applyBorder="1" applyAlignment="1" applyProtection="1">
      <alignment horizontal="left" vertical="center"/>
    </xf>
    <xf numFmtId="0" fontId="29" fillId="0" borderId="13" xfId="8" applyFont="1" applyBorder="1" applyAlignment="1" applyProtection="1">
      <alignment horizontal="left" vertical="center"/>
    </xf>
    <xf numFmtId="0" fontId="29" fillId="0" borderId="0" xfId="8" applyFont="1" applyProtection="1">
      <alignment vertical="center"/>
    </xf>
    <xf numFmtId="0" fontId="29" fillId="0" borderId="13" xfId="8" applyFont="1" applyBorder="1" applyAlignment="1" applyProtection="1">
      <alignment horizontal="right" vertical="center"/>
    </xf>
    <xf numFmtId="0" fontId="29" fillId="3" borderId="1" xfId="8" applyFont="1" applyFill="1" applyBorder="1" applyAlignment="1" applyProtection="1">
      <alignment vertical="center" wrapText="1"/>
    </xf>
    <xf numFmtId="0" fontId="29" fillId="3" borderId="2" xfId="8" applyFont="1" applyFill="1" applyBorder="1" applyAlignment="1" applyProtection="1">
      <alignment horizontal="center" vertical="center" wrapText="1"/>
    </xf>
    <xf numFmtId="0" fontId="29" fillId="3" borderId="7" xfId="8" applyFont="1" applyFill="1" applyBorder="1" applyAlignment="1" applyProtection="1">
      <alignment horizontal="center" vertical="center" wrapText="1"/>
    </xf>
    <xf numFmtId="38" fontId="29" fillId="0" borderId="5" xfId="2" applyFont="1" applyFill="1" applyBorder="1" applyAlignment="1" applyProtection="1">
      <alignment horizontal="right" vertical="center" wrapText="1"/>
      <protection locked="0"/>
    </xf>
    <xf numFmtId="177" fontId="29" fillId="3" borderId="33" xfId="8" applyNumberFormat="1" applyFont="1" applyFill="1" applyBorder="1" applyAlignment="1" applyProtection="1">
      <alignment horizontal="right" vertical="center" shrinkToFit="1"/>
    </xf>
    <xf numFmtId="0" fontId="29" fillId="3" borderId="2" xfId="8" applyFont="1" applyFill="1" applyBorder="1" applyAlignment="1" applyProtection="1">
      <alignment horizontal="center" vertical="center" shrinkToFit="1"/>
    </xf>
    <xf numFmtId="38" fontId="29" fillId="0" borderId="5" xfId="2" applyFont="1" applyFill="1" applyBorder="1" applyAlignment="1" applyProtection="1">
      <alignment horizontal="right" vertical="center" shrinkToFit="1"/>
      <protection locked="0"/>
    </xf>
    <xf numFmtId="0" fontId="29" fillId="0" borderId="5" xfId="9" applyNumberFormat="1" applyFont="1" applyFill="1" applyBorder="1" applyAlignment="1" applyProtection="1">
      <alignment horizontal="center" vertical="center" wrapText="1" shrinkToFit="1"/>
      <protection locked="0"/>
    </xf>
    <xf numFmtId="0" fontId="29" fillId="3" borderId="2" xfId="8" applyFont="1" applyFill="1" applyBorder="1" applyAlignment="1" applyProtection="1">
      <alignment horizontal="center" vertical="center" wrapText="1" shrinkToFit="1"/>
    </xf>
    <xf numFmtId="38" fontId="29" fillId="0" borderId="1" xfId="2" applyFont="1" applyFill="1" applyBorder="1" applyAlignment="1" applyProtection="1">
      <alignment horizontal="right" vertical="center" wrapText="1" shrinkToFit="1"/>
      <protection locked="0"/>
    </xf>
    <xf numFmtId="0" fontId="29" fillId="0" borderId="7" xfId="9" applyNumberFormat="1" applyFont="1" applyFill="1" applyBorder="1" applyAlignment="1" applyProtection="1">
      <alignment horizontal="center" vertical="center" wrapText="1" shrinkToFit="1"/>
      <protection locked="0"/>
    </xf>
    <xf numFmtId="38" fontId="29" fillId="0" borderId="2" xfId="2" applyFont="1" applyFill="1" applyBorder="1" applyAlignment="1" applyProtection="1">
      <alignment horizontal="right" vertical="center" wrapText="1" shrinkToFit="1"/>
      <protection locked="0"/>
    </xf>
    <xf numFmtId="0" fontId="29" fillId="0" borderId="2" xfId="9" applyNumberFormat="1" applyFont="1" applyFill="1" applyBorder="1" applyAlignment="1" applyProtection="1">
      <alignment horizontal="center" vertical="center" wrapText="1" shrinkToFit="1"/>
      <protection locked="0"/>
    </xf>
    <xf numFmtId="38" fontId="29" fillId="0" borderId="16" xfId="2" applyFont="1" applyFill="1" applyBorder="1" applyAlignment="1" applyProtection="1">
      <alignment horizontal="right" vertical="center" wrapText="1" shrinkToFit="1"/>
      <protection locked="0"/>
    </xf>
    <xf numFmtId="0" fontId="29" fillId="0" borderId="32" xfId="9" applyNumberFormat="1" applyFont="1" applyFill="1" applyBorder="1" applyAlignment="1" applyProtection="1">
      <alignment horizontal="center" vertical="center" wrapText="1" shrinkToFit="1"/>
      <protection locked="0"/>
    </xf>
    <xf numFmtId="38" fontId="29" fillId="3" borderId="9" xfId="2" applyFont="1" applyFill="1" applyBorder="1" applyAlignment="1" applyProtection="1">
      <alignment horizontal="right" vertical="center" wrapText="1"/>
    </xf>
    <xf numFmtId="177" fontId="29" fillId="3" borderId="2" xfId="8" applyNumberFormat="1" applyFont="1" applyFill="1" applyBorder="1" applyAlignment="1" applyProtection="1">
      <alignment horizontal="right" vertical="center"/>
    </xf>
    <xf numFmtId="0" fontId="32" fillId="3" borderId="2" xfId="8" applyFont="1" applyFill="1" applyBorder="1" applyAlignment="1" applyProtection="1">
      <alignment horizontal="center" vertical="center"/>
    </xf>
    <xf numFmtId="0" fontId="14" fillId="0" borderId="2" xfId="0" applyFont="1" applyFill="1" applyBorder="1" applyAlignment="1">
      <alignment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Fill="1" applyBorder="1" applyAlignment="1">
      <alignment vertical="top" wrapText="1"/>
    </xf>
    <xf numFmtId="0" fontId="23" fillId="0" borderId="0" xfId="0" applyFont="1" applyAlignment="1">
      <alignment horizontal="center" vertical="center" shrinkToFit="1"/>
    </xf>
    <xf numFmtId="0" fontId="23" fillId="0" borderId="0" xfId="0" applyFont="1" applyAlignment="1">
      <alignment horizontal="center" vertical="center"/>
    </xf>
    <xf numFmtId="0" fontId="9" fillId="0" borderId="2" xfId="0" applyFont="1" applyFill="1" applyBorder="1" applyAlignment="1">
      <alignment vertical="top" wrapText="1"/>
    </xf>
    <xf numFmtId="0" fontId="27" fillId="0" borderId="2" xfId="0" applyFont="1" applyFill="1" applyBorder="1">
      <alignment vertical="center"/>
    </xf>
    <xf numFmtId="0" fontId="17" fillId="2" borderId="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5" xfId="0" applyFont="1" applyFill="1" applyBorder="1" applyAlignment="1">
      <alignment horizontal="center" vertical="center" wrapText="1"/>
    </xf>
    <xf numFmtId="38" fontId="27" fillId="0" borderId="4" xfId="2" applyFont="1" applyFill="1" applyBorder="1" applyAlignment="1">
      <alignment horizontal="center" vertical="center"/>
    </xf>
    <xf numFmtId="38" fontId="27" fillId="0" borderId="5" xfId="2" applyFont="1" applyFill="1" applyBorder="1" applyAlignment="1">
      <alignment horizontal="center" vertical="center"/>
    </xf>
    <xf numFmtId="0" fontId="14" fillId="5" borderId="1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29" fillId="3" borderId="37" xfId="8" applyFont="1" applyFill="1" applyBorder="1" applyAlignment="1" applyProtection="1">
      <alignment horizontal="center" vertical="center" wrapText="1"/>
    </xf>
    <xf numFmtId="0" fontId="29" fillId="3" borderId="6" xfId="8" applyFont="1" applyFill="1" applyBorder="1" applyAlignment="1" applyProtection="1">
      <alignment horizontal="center" vertical="center" wrapText="1"/>
    </xf>
    <xf numFmtId="177" fontId="29" fillId="3" borderId="38" xfId="8" applyNumberFormat="1" applyFont="1" applyFill="1" applyBorder="1" applyAlignment="1" applyProtection="1">
      <alignment horizontal="center" vertical="center" shrinkToFit="1"/>
    </xf>
    <xf numFmtId="177" fontId="29" fillId="3" borderId="39" xfId="8" applyNumberFormat="1" applyFont="1" applyFill="1" applyBorder="1" applyAlignment="1" applyProtection="1">
      <alignment horizontal="center" vertical="center" shrinkToFit="1"/>
    </xf>
    <xf numFmtId="177" fontId="29" fillId="3" borderId="40" xfId="8" applyNumberFormat="1" applyFont="1" applyFill="1" applyBorder="1" applyAlignment="1" applyProtection="1">
      <alignment horizontal="center" vertical="center" shrinkToFit="1"/>
    </xf>
    <xf numFmtId="0" fontId="29" fillId="3" borderId="4" xfId="8" applyFont="1" applyFill="1" applyBorder="1" applyAlignment="1" applyProtection="1">
      <alignment horizontal="center" vertical="center" wrapText="1"/>
    </xf>
    <xf numFmtId="0" fontId="29" fillId="3" borderId="5" xfId="8" applyFont="1" applyFill="1" applyBorder="1" applyAlignment="1" applyProtection="1">
      <alignment horizontal="center" vertical="center" wrapText="1"/>
    </xf>
    <xf numFmtId="0" fontId="29" fillId="3" borderId="1" xfId="8" applyFont="1" applyFill="1" applyBorder="1" applyAlignment="1" applyProtection="1">
      <alignment horizontal="center" vertical="center" textRotation="255" wrapText="1"/>
    </xf>
    <xf numFmtId="0" fontId="29" fillId="3" borderId="10" xfId="8" applyFont="1" applyFill="1" applyBorder="1" applyAlignment="1" applyProtection="1">
      <alignment horizontal="center" vertical="center" textRotation="255" wrapText="1"/>
    </xf>
    <xf numFmtId="0" fontId="29" fillId="3" borderId="34" xfId="8" applyFont="1" applyFill="1" applyBorder="1" applyAlignment="1" applyProtection="1">
      <alignment horizontal="center" vertical="center" textRotation="255" wrapText="1"/>
    </xf>
    <xf numFmtId="0" fontId="29" fillId="0" borderId="4" xfId="9" applyNumberFormat="1" applyFont="1" applyFill="1" applyBorder="1" applyAlignment="1" applyProtection="1">
      <alignment horizontal="center" vertical="center" wrapText="1" shrinkToFit="1"/>
      <protection locked="0"/>
    </xf>
    <xf numFmtId="0" fontId="29" fillId="0" borderId="5" xfId="9" applyNumberFormat="1" applyFont="1" applyFill="1" applyBorder="1" applyAlignment="1" applyProtection="1">
      <alignment horizontal="center" vertical="center" wrapText="1" shrinkToFit="1"/>
      <protection locked="0"/>
    </xf>
    <xf numFmtId="0" fontId="29" fillId="3" borderId="1" xfId="8" applyFont="1" applyFill="1" applyBorder="1" applyAlignment="1" applyProtection="1">
      <alignment horizontal="center" vertical="center"/>
    </xf>
    <xf numFmtId="0" fontId="29" fillId="3" borderId="10" xfId="8" applyFont="1" applyFill="1" applyBorder="1" applyAlignment="1" applyProtection="1">
      <alignment horizontal="center" vertical="center"/>
    </xf>
    <xf numFmtId="0" fontId="29" fillId="3" borderId="34" xfId="8" applyFont="1" applyFill="1" applyBorder="1" applyAlignment="1" applyProtection="1">
      <alignment horizontal="center" vertical="center"/>
    </xf>
    <xf numFmtId="0" fontId="29" fillId="0" borderId="35" xfId="9" applyNumberFormat="1" applyFont="1" applyFill="1" applyBorder="1" applyAlignment="1" applyProtection="1">
      <alignment horizontal="center" vertical="center" wrapText="1" shrinkToFit="1"/>
      <protection locked="0"/>
    </xf>
    <xf numFmtId="0" fontId="29" fillId="0" borderId="36" xfId="9" applyNumberFormat="1" applyFont="1" applyFill="1" applyBorder="1" applyAlignment="1" applyProtection="1">
      <alignment horizontal="center" vertical="center" wrapText="1" shrinkToFit="1"/>
      <protection locked="0"/>
    </xf>
    <xf numFmtId="0" fontId="10" fillId="0" borderId="4"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4"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5" xfId="0" applyFont="1" applyBorder="1" applyAlignment="1" applyProtection="1">
      <alignment horizontal="left" vertical="center"/>
    </xf>
    <xf numFmtId="0" fontId="14" fillId="3" borderId="2" xfId="0" applyFont="1" applyFill="1" applyBorder="1" applyAlignment="1" applyProtection="1">
      <alignment horizontal="left" vertical="center" shrinkToFit="1"/>
    </xf>
    <xf numFmtId="0" fontId="14" fillId="3" borderId="2" xfId="0" applyFont="1" applyFill="1" applyBorder="1" applyAlignment="1" applyProtection="1">
      <alignment horizontal="left" vertical="center"/>
    </xf>
    <xf numFmtId="0" fontId="14" fillId="3" borderId="2" xfId="0" applyFont="1" applyFill="1" applyBorder="1" applyAlignment="1" applyProtection="1">
      <alignment horizontal="center" vertical="center" wrapText="1"/>
    </xf>
    <xf numFmtId="0" fontId="14" fillId="3" borderId="4" xfId="0" applyFont="1" applyFill="1" applyBorder="1" applyAlignment="1" applyProtection="1">
      <alignment horizontal="left" vertical="center" shrinkToFit="1"/>
    </xf>
    <xf numFmtId="0" fontId="14" fillId="3" borderId="5" xfId="0" applyFont="1" applyFill="1" applyBorder="1" applyAlignment="1" applyProtection="1">
      <alignment horizontal="left" vertical="center" shrinkToFit="1"/>
    </xf>
    <xf numFmtId="0" fontId="14" fillId="3" borderId="4" xfId="0" applyFont="1" applyFill="1" applyBorder="1" applyAlignment="1" applyProtection="1">
      <alignment horizontal="left" vertical="center" wrapText="1"/>
    </xf>
    <xf numFmtId="0" fontId="14" fillId="3" borderId="5" xfId="0" applyFont="1" applyFill="1" applyBorder="1" applyAlignment="1" applyProtection="1">
      <alignment horizontal="left" vertical="center" wrapText="1"/>
    </xf>
    <xf numFmtId="0" fontId="14" fillId="3" borderId="1"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4" xfId="0" applyFont="1" applyFill="1" applyBorder="1" applyAlignment="1" applyProtection="1">
      <alignment horizontal="left" vertical="center" wrapText="1" shrinkToFit="1"/>
    </xf>
    <xf numFmtId="0" fontId="14" fillId="3" borderId="5" xfId="0" applyFont="1" applyFill="1" applyBorder="1" applyAlignment="1" applyProtection="1">
      <alignment horizontal="left" vertical="center" wrapText="1" shrinkToFit="1"/>
    </xf>
    <xf numFmtId="0" fontId="14" fillId="0" borderId="0" xfId="0" applyFont="1" applyBorder="1" applyAlignment="1">
      <alignment horizontal="left" vertical="center" shrinkToFit="1"/>
    </xf>
    <xf numFmtId="0" fontId="14" fillId="0" borderId="0" xfId="0" applyFont="1" applyAlignment="1">
      <alignment horizontal="left" vertical="center" shrinkToFit="1"/>
    </xf>
    <xf numFmtId="0" fontId="22" fillId="0" borderId="0" xfId="0" applyFont="1" applyAlignment="1">
      <alignment horizontal="left" vertical="center" wrapText="1" shrinkToFit="1"/>
    </xf>
    <xf numFmtId="0" fontId="8" fillId="0" borderId="0" xfId="0" applyFont="1" applyBorder="1" applyAlignment="1" applyProtection="1">
      <alignment horizontal="left" vertical="center"/>
    </xf>
    <xf numFmtId="0" fontId="8" fillId="0" borderId="0" xfId="0" applyFont="1" applyAlignment="1" applyProtection="1">
      <alignment horizontal="left" vertical="center"/>
    </xf>
    <xf numFmtId="0" fontId="25" fillId="2" borderId="1" xfId="1" applyFont="1" applyFill="1" applyBorder="1" applyAlignment="1" applyProtection="1">
      <alignment horizontal="center" vertical="center" wrapText="1"/>
    </xf>
    <xf numFmtId="0" fontId="25" fillId="2" borderId="10" xfId="1" applyFont="1" applyFill="1" applyBorder="1" applyAlignment="1" applyProtection="1">
      <alignment horizontal="center" vertical="center" wrapText="1"/>
    </xf>
    <xf numFmtId="0" fontId="25" fillId="2" borderId="9" xfId="1" applyFont="1" applyFill="1" applyBorder="1" applyAlignment="1" applyProtection="1">
      <alignment horizontal="center" vertical="center" wrapText="1"/>
    </xf>
    <xf numFmtId="0" fontId="25" fillId="2" borderId="4" xfId="1" applyFont="1" applyFill="1" applyBorder="1" applyAlignment="1" applyProtection="1">
      <alignment horizontal="center" vertical="center"/>
    </xf>
    <xf numFmtId="0" fontId="25" fillId="2" borderId="11" xfId="1" applyFont="1" applyFill="1" applyBorder="1" applyAlignment="1" applyProtection="1">
      <alignment horizontal="center" vertical="center"/>
    </xf>
    <xf numFmtId="0" fontId="25" fillId="2" borderId="5" xfId="1" applyFont="1" applyFill="1" applyBorder="1" applyAlignment="1" applyProtection="1">
      <alignment horizontal="center" vertical="center"/>
    </xf>
    <xf numFmtId="0" fontId="24" fillId="0" borderId="4" xfId="1" applyFont="1" applyFill="1" applyBorder="1" applyAlignment="1" applyProtection="1">
      <alignment horizontal="center" vertical="center"/>
      <protection locked="0"/>
    </xf>
    <xf numFmtId="0" fontId="24" fillId="0" borderId="11" xfId="1" applyFont="1" applyFill="1" applyBorder="1" applyAlignment="1" applyProtection="1">
      <alignment horizontal="center" vertical="center"/>
      <protection locked="0"/>
    </xf>
    <xf numFmtId="0" fontId="24" fillId="0" borderId="5" xfId="1" applyFont="1" applyFill="1" applyBorder="1" applyAlignment="1" applyProtection="1">
      <alignment horizontal="center" vertical="center"/>
      <protection locked="0"/>
    </xf>
    <xf numFmtId="0" fontId="24" fillId="0" borderId="2" xfId="1" applyNumberFormat="1" applyFont="1" applyBorder="1" applyAlignment="1" applyProtection="1">
      <alignment horizontal="center" vertical="center" shrinkToFit="1"/>
      <protection locked="0"/>
    </xf>
    <xf numFmtId="178" fontId="25" fillId="2" borderId="4" xfId="1" applyNumberFormat="1" applyFont="1" applyFill="1" applyBorder="1" applyAlignment="1" applyProtection="1">
      <alignment horizontal="center" vertical="center" shrinkToFit="1"/>
    </xf>
    <xf numFmtId="178" fontId="25" fillId="2" borderId="5" xfId="1" applyNumberFormat="1" applyFont="1" applyFill="1" applyBorder="1" applyAlignment="1" applyProtection="1">
      <alignment horizontal="center" vertical="center" shrinkToFit="1"/>
    </xf>
    <xf numFmtId="178" fontId="25" fillId="2" borderId="11" xfId="1" applyNumberFormat="1" applyFont="1" applyFill="1" applyBorder="1" applyAlignment="1" applyProtection="1">
      <alignment horizontal="center" vertical="center" shrinkToFit="1"/>
    </xf>
    <xf numFmtId="0" fontId="24" fillId="0" borderId="4" xfId="1" applyFont="1" applyBorder="1" applyAlignment="1" applyProtection="1">
      <alignment horizontal="center" vertical="center" wrapText="1"/>
      <protection locked="0"/>
    </xf>
    <xf numFmtId="0" fontId="24" fillId="0" borderId="11" xfId="1" applyFont="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24" fillId="0" borderId="4" xfId="1" applyFont="1" applyBorder="1" applyAlignment="1" applyProtection="1">
      <alignment horizontal="left" vertical="center" wrapText="1"/>
      <protection locked="0"/>
    </xf>
    <xf numFmtId="0" fontId="24" fillId="0" borderId="11" xfId="1" applyFont="1" applyBorder="1" applyAlignment="1" applyProtection="1">
      <alignment horizontal="left" vertical="center" wrapText="1"/>
      <protection locked="0"/>
    </xf>
    <xf numFmtId="0" fontId="24" fillId="0" borderId="5" xfId="1" applyFont="1" applyBorder="1" applyAlignment="1" applyProtection="1">
      <alignment horizontal="left" vertical="center" wrapText="1"/>
      <protection locked="0"/>
    </xf>
    <xf numFmtId="0" fontId="24" fillId="0" borderId="2" xfId="1" applyFont="1" applyBorder="1" applyAlignment="1" applyProtection="1">
      <alignment horizontal="left" vertical="center" wrapText="1"/>
      <protection locked="0"/>
    </xf>
    <xf numFmtId="185" fontId="24" fillId="0" borderId="11" xfId="1" applyNumberFormat="1" applyFont="1" applyFill="1" applyBorder="1" applyAlignment="1" applyProtection="1">
      <alignment horizontal="center" vertical="center" wrapText="1" shrinkToFit="1"/>
      <protection locked="0"/>
    </xf>
    <xf numFmtId="38" fontId="24" fillId="0" borderId="2" xfId="2" applyFont="1" applyBorder="1" applyAlignment="1" applyProtection="1">
      <alignment horizontal="center" vertical="center" wrapText="1"/>
      <protection locked="0"/>
    </xf>
    <xf numFmtId="0" fontId="25" fillId="2" borderId="27" xfId="1" applyFont="1" applyFill="1" applyBorder="1" applyAlignment="1" applyProtection="1">
      <alignment horizontal="center" vertical="center" shrinkToFit="1"/>
    </xf>
    <xf numFmtId="0" fontId="25" fillId="2" borderId="28" xfId="1" applyFont="1" applyFill="1" applyBorder="1" applyAlignment="1" applyProtection="1">
      <alignment horizontal="center" vertical="center" shrinkToFit="1"/>
    </xf>
    <xf numFmtId="0" fontId="25" fillId="2" borderId="29" xfId="1" applyFont="1" applyFill="1" applyBorder="1" applyAlignment="1" applyProtection="1">
      <alignment horizontal="center" vertical="center" shrinkToFit="1"/>
    </xf>
    <xf numFmtId="0" fontId="25" fillId="2" borderId="4" xfId="1" applyFont="1" applyFill="1" applyBorder="1" applyAlignment="1" applyProtection="1">
      <alignment horizontal="center" vertical="center" wrapText="1"/>
    </xf>
    <xf numFmtId="0" fontId="25" fillId="2" borderId="11" xfId="1" applyFont="1" applyFill="1" applyBorder="1" applyAlignment="1" applyProtection="1">
      <alignment horizontal="center" vertical="center" wrapText="1"/>
    </xf>
    <xf numFmtId="0" fontId="25" fillId="2" borderId="5" xfId="1" applyFont="1" applyFill="1" applyBorder="1" applyAlignment="1" applyProtection="1">
      <alignment horizontal="center" vertical="center" wrapText="1"/>
    </xf>
    <xf numFmtId="0" fontId="13" fillId="0" borderId="0" xfId="1" applyFont="1" applyAlignment="1" applyProtection="1">
      <alignment vertical="center"/>
    </xf>
    <xf numFmtId="0" fontId="25" fillId="0" borderId="13" xfId="1" applyFont="1" applyBorder="1" applyAlignment="1" applyProtection="1">
      <alignment vertical="center" wrapText="1"/>
    </xf>
    <xf numFmtId="0" fontId="25" fillId="0" borderId="0" xfId="1" applyFont="1" applyBorder="1" applyAlignment="1" applyProtection="1">
      <alignment vertical="center" wrapText="1"/>
    </xf>
    <xf numFmtId="0" fontId="22" fillId="2" borderId="27" xfId="1" applyFont="1" applyFill="1" applyBorder="1" applyAlignment="1" applyProtection="1">
      <alignment horizontal="center" vertical="center" shrinkToFit="1"/>
    </xf>
    <xf numFmtId="0" fontId="22" fillId="2" borderId="28" xfId="1" applyFont="1" applyFill="1" applyBorder="1" applyAlignment="1" applyProtection="1">
      <alignment horizontal="center" vertical="center" shrinkToFit="1"/>
    </xf>
    <xf numFmtId="0" fontId="22" fillId="2" borderId="29" xfId="1" applyFont="1" applyFill="1" applyBorder="1" applyAlignment="1" applyProtection="1">
      <alignment horizontal="center" vertical="center" shrinkToFit="1"/>
    </xf>
    <xf numFmtId="0" fontId="26" fillId="0" borderId="4"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4" fillId="0" borderId="2" xfId="1" applyFont="1" applyBorder="1" applyAlignment="1" applyProtection="1">
      <alignment horizontal="center" vertical="center" wrapText="1"/>
      <protection locked="0"/>
    </xf>
    <xf numFmtId="0" fontId="25" fillId="2" borderId="4" xfId="1" applyFont="1" applyFill="1" applyBorder="1" applyAlignment="1" applyProtection="1">
      <alignment horizontal="center" vertical="center" shrinkToFit="1"/>
    </xf>
    <xf numFmtId="0" fontId="25" fillId="2" borderId="5" xfId="1" applyFont="1" applyFill="1" applyBorder="1" applyAlignment="1" applyProtection="1">
      <alignment horizontal="center" vertical="center" shrinkToFit="1"/>
    </xf>
    <xf numFmtId="0" fontId="20" fillId="0" borderId="2" xfId="0" applyFont="1" applyFill="1" applyBorder="1" applyAlignment="1">
      <alignment horizontal="center" vertical="center" wrapText="1"/>
    </xf>
    <xf numFmtId="177" fontId="12" fillId="0" borderId="2" xfId="0" applyNumberFormat="1" applyFont="1" applyFill="1" applyBorder="1" applyAlignment="1" applyProtection="1">
      <alignment horizontal="right" vertical="center" shrinkToFit="1"/>
      <protection locked="0"/>
    </xf>
    <xf numFmtId="0" fontId="20" fillId="3" borderId="24" xfId="0" applyFont="1" applyFill="1" applyBorder="1" applyAlignment="1">
      <alignment horizontal="center" vertical="center" textRotation="255" wrapText="1" shrinkToFit="1"/>
    </xf>
    <xf numFmtId="177" fontId="12" fillId="0" borderId="33" xfId="0" applyNumberFormat="1" applyFont="1" applyFill="1" applyBorder="1" applyAlignment="1" applyProtection="1">
      <alignment horizontal="right" vertical="center" shrinkToFit="1"/>
      <protection locked="0"/>
    </xf>
    <xf numFmtId="38" fontId="12" fillId="0" borderId="12" xfId="2" applyFont="1" applyFill="1" applyBorder="1" applyAlignment="1" applyProtection="1">
      <alignment horizontal="center" vertical="center" wrapText="1" shrinkToFit="1"/>
      <protection locked="0"/>
    </xf>
    <xf numFmtId="38" fontId="12" fillId="0" borderId="1" xfId="2" applyFont="1" applyFill="1" applyBorder="1" applyAlignment="1" applyProtection="1">
      <alignment horizontal="center" vertical="center" wrapText="1" shrinkToFit="1"/>
      <protection locked="0"/>
    </xf>
    <xf numFmtId="188" fontId="29" fillId="2" borderId="2" xfId="0" applyNumberFormat="1" applyFont="1" applyFill="1" applyBorder="1" applyAlignment="1" applyProtection="1">
      <alignment horizontal="center" vertical="center"/>
    </xf>
    <xf numFmtId="0" fontId="12" fillId="0" borderId="1" xfId="0" applyFont="1" applyFill="1" applyBorder="1" applyAlignment="1" applyProtection="1">
      <alignment horizontal="left" vertical="center" wrapText="1"/>
      <protection locked="0"/>
    </xf>
    <xf numFmtId="0" fontId="14" fillId="0" borderId="33" xfId="0" applyFont="1" applyFill="1" applyBorder="1">
      <alignment vertical="center"/>
    </xf>
    <xf numFmtId="0" fontId="31" fillId="0" borderId="0" xfId="10" applyFont="1" applyFill="1" applyBorder="1" applyAlignment="1" applyProtection="1">
      <alignment horizontal="left"/>
    </xf>
    <xf numFmtId="0" fontId="25" fillId="0" borderId="0" xfId="10" applyFont="1" applyAlignment="1" applyProtection="1">
      <alignment horizontal="left" vertical="center"/>
    </xf>
    <xf numFmtId="0" fontId="29" fillId="0" borderId="13" xfId="10" applyFont="1" applyFill="1" applyBorder="1" applyAlignment="1" applyProtection="1">
      <alignment horizontal="left"/>
    </xf>
    <xf numFmtId="0" fontId="25" fillId="2" borderId="12" xfId="10" applyFont="1" applyFill="1" applyBorder="1" applyAlignment="1" applyProtection="1">
      <alignment horizontal="center" vertical="center"/>
    </xf>
    <xf numFmtId="0" fontId="25" fillId="2" borderId="7" xfId="10" applyFont="1" applyFill="1" applyBorder="1" applyAlignment="1" applyProtection="1">
      <alignment horizontal="center" vertical="center"/>
    </xf>
    <xf numFmtId="0" fontId="25" fillId="2" borderId="2" xfId="10" applyFont="1" applyFill="1" applyBorder="1" applyAlignment="1" applyProtection="1">
      <alignment horizontal="center" vertical="center" wrapText="1"/>
    </xf>
    <xf numFmtId="0" fontId="25" fillId="2" borderId="4" xfId="10" applyNumberFormat="1" applyFont="1" applyFill="1" applyBorder="1" applyAlignment="1" applyProtection="1">
      <alignment horizontal="center" vertical="center"/>
    </xf>
    <xf numFmtId="0" fontId="25" fillId="2" borderId="11" xfId="10" applyNumberFormat="1" applyFont="1" applyFill="1" applyBorder="1" applyAlignment="1" applyProtection="1">
      <alignment horizontal="center" vertical="center"/>
    </xf>
    <xf numFmtId="0" fontId="25" fillId="2" borderId="5" xfId="10" applyNumberFormat="1" applyFont="1" applyFill="1" applyBorder="1" applyAlignment="1" applyProtection="1">
      <alignment horizontal="center" vertical="center"/>
    </xf>
    <xf numFmtId="0" fontId="25" fillId="2" borderId="4" xfId="10" applyFont="1" applyFill="1" applyBorder="1" applyAlignment="1" applyProtection="1">
      <alignment horizontal="center" vertical="center"/>
    </xf>
    <xf numFmtId="0" fontId="25" fillId="2" borderId="11" xfId="10" applyFont="1" applyFill="1" applyBorder="1" applyAlignment="1" applyProtection="1">
      <alignment horizontal="center" vertical="center"/>
    </xf>
    <xf numFmtId="0" fontId="25" fillId="2" borderId="5" xfId="10" applyFont="1" applyFill="1" applyBorder="1" applyAlignment="1" applyProtection="1">
      <alignment horizontal="center" vertical="center"/>
    </xf>
    <xf numFmtId="0" fontId="25" fillId="2" borderId="2" xfId="10" applyFont="1" applyFill="1" applyBorder="1" applyAlignment="1" applyProtection="1">
      <alignment horizontal="left" vertical="center" wrapText="1"/>
    </xf>
    <xf numFmtId="0" fontId="25" fillId="2" borderId="31" xfId="10" applyFont="1" applyFill="1" applyBorder="1" applyAlignment="1" applyProtection="1">
      <alignment horizontal="center" vertical="center"/>
    </xf>
    <xf numFmtId="0" fontId="25" fillId="2" borderId="32" xfId="10" applyFont="1" applyFill="1" applyBorder="1" applyAlignment="1" applyProtection="1">
      <alignment horizontal="center" vertical="center"/>
    </xf>
    <xf numFmtId="0" fontId="25" fillId="2" borderId="2" xfId="10" applyFont="1" applyFill="1" applyBorder="1" applyAlignment="1" applyProtection="1">
      <alignment horizontal="center" vertical="center" shrinkToFit="1"/>
    </xf>
    <xf numFmtId="0" fontId="25" fillId="2" borderId="2" xfId="10" applyFont="1" applyFill="1" applyBorder="1" applyAlignment="1" applyProtection="1">
      <alignment horizontal="center" vertical="center"/>
    </xf>
    <xf numFmtId="0" fontId="29" fillId="8" borderId="42" xfId="10" applyFont="1" applyFill="1" applyBorder="1" applyAlignment="1" applyProtection="1">
      <alignment horizontal="center" vertical="center" wrapText="1" shrinkToFit="1"/>
      <protection locked="0"/>
    </xf>
    <xf numFmtId="0" fontId="29" fillId="8" borderId="43" xfId="10" applyFont="1" applyFill="1" applyBorder="1" applyAlignment="1" applyProtection="1">
      <alignment horizontal="center" vertical="center" wrapText="1" shrinkToFit="1"/>
      <protection locked="0"/>
    </xf>
    <xf numFmtId="0" fontId="25" fillId="0" borderId="42" xfId="10" applyFont="1" applyBorder="1" applyAlignment="1" applyProtection="1">
      <alignment horizontal="center" vertical="center"/>
      <protection locked="0"/>
    </xf>
    <xf numFmtId="0" fontId="25" fillId="0" borderId="43" xfId="10" applyFont="1" applyBorder="1" applyAlignment="1" applyProtection="1">
      <alignment horizontal="center" vertical="center"/>
      <protection locked="0"/>
    </xf>
    <xf numFmtId="0" fontId="29" fillId="8" borderId="1" xfId="10" applyFont="1" applyFill="1" applyBorder="1" applyAlignment="1" applyProtection="1">
      <alignment horizontal="center" vertical="center"/>
      <protection locked="0"/>
    </xf>
    <xf numFmtId="0" fontId="29" fillId="8" borderId="44" xfId="10" applyFont="1" applyFill="1" applyBorder="1" applyAlignment="1" applyProtection="1">
      <alignment horizontal="center" vertical="center" wrapText="1" shrinkToFit="1"/>
      <protection locked="0"/>
    </xf>
    <xf numFmtId="0" fontId="29" fillId="8" borderId="45" xfId="10" applyFont="1" applyFill="1" applyBorder="1" applyAlignment="1" applyProtection="1">
      <alignment horizontal="center" vertical="center" wrapText="1" shrinkToFit="1"/>
      <protection locked="0"/>
    </xf>
    <xf numFmtId="0" fontId="25" fillId="0" borderId="44" xfId="10" applyFont="1" applyBorder="1" applyAlignment="1" applyProtection="1">
      <alignment horizontal="center" vertical="center"/>
      <protection locked="0"/>
    </xf>
    <xf numFmtId="0" fontId="25" fillId="0" borderId="45" xfId="10" applyFont="1" applyBorder="1" applyAlignment="1" applyProtection="1">
      <alignment horizontal="center" vertical="center"/>
      <protection locked="0"/>
    </xf>
    <xf numFmtId="0" fontId="29" fillId="8" borderId="46" xfId="10" applyFont="1" applyFill="1" applyBorder="1" applyAlignment="1" applyProtection="1">
      <alignment horizontal="center" vertical="center"/>
      <protection locked="0"/>
    </xf>
    <xf numFmtId="0" fontId="25" fillId="0" borderId="44" xfId="10" applyFont="1" applyBorder="1" applyAlignment="1" applyProtection="1">
      <alignment horizontal="left" vertical="center"/>
      <protection locked="0"/>
    </xf>
    <xf numFmtId="0" fontId="25" fillId="0" borderId="19" xfId="10" applyFont="1" applyBorder="1" applyAlignment="1" applyProtection="1">
      <alignment horizontal="center" vertical="center"/>
      <protection locked="0"/>
    </xf>
    <xf numFmtId="0" fontId="25" fillId="0" borderId="41" xfId="10" applyFont="1" applyBorder="1" applyAlignment="1" applyProtection="1">
      <alignment horizontal="center" vertical="center"/>
      <protection locked="0"/>
    </xf>
    <xf numFmtId="0" fontId="25" fillId="0" borderId="47" xfId="10" applyFont="1" applyBorder="1" applyAlignment="1" applyProtection="1">
      <alignment horizontal="center" vertical="center"/>
      <protection locked="0"/>
    </xf>
    <xf numFmtId="0" fontId="25" fillId="0" borderId="48" xfId="10" applyFont="1" applyBorder="1" applyAlignment="1" applyProtection="1">
      <alignment horizontal="center" vertical="center"/>
      <protection locked="0"/>
    </xf>
    <xf numFmtId="0" fontId="25" fillId="0" borderId="45" xfId="10" applyFont="1" applyBorder="1" applyAlignment="1" applyProtection="1">
      <alignment horizontal="left" vertical="center"/>
      <protection locked="0"/>
    </xf>
    <xf numFmtId="0" fontId="25" fillId="0" borderId="19" xfId="10" applyFont="1" applyBorder="1" applyAlignment="1" applyProtection="1">
      <alignment horizontal="left" vertical="center"/>
      <protection locked="0"/>
    </xf>
    <xf numFmtId="0" fontId="25" fillId="0" borderId="41" xfId="10" applyFont="1" applyBorder="1" applyAlignment="1" applyProtection="1">
      <alignment horizontal="left" vertical="center"/>
      <protection locked="0"/>
    </xf>
    <xf numFmtId="0" fontId="25" fillId="0" borderId="31" xfId="10" applyFont="1" applyBorder="1" applyAlignment="1" applyProtection="1">
      <alignment horizontal="left" vertical="center"/>
      <protection locked="0"/>
    </xf>
    <xf numFmtId="0" fontId="25" fillId="0" borderId="32" xfId="10" applyFont="1" applyBorder="1" applyAlignment="1" applyProtection="1">
      <alignment horizontal="left" vertical="center"/>
      <protection locked="0"/>
    </xf>
    <xf numFmtId="0" fontId="29" fillId="2" borderId="19" xfId="3" applyFont="1" applyFill="1" applyBorder="1" applyAlignment="1" applyProtection="1">
      <alignment horizontal="center" vertical="center" wrapText="1"/>
    </xf>
    <xf numFmtId="0" fontId="29" fillId="2" borderId="0" xfId="3" applyFont="1" applyFill="1" applyBorder="1" applyAlignment="1" applyProtection="1">
      <alignment horizontal="center" vertical="center" wrapText="1"/>
    </xf>
    <xf numFmtId="0" fontId="12" fillId="0" borderId="0" xfId="3" applyFont="1" applyFill="1" applyBorder="1" applyAlignment="1" applyProtection="1">
      <alignment vertical="center"/>
    </xf>
    <xf numFmtId="185" fontId="29" fillId="0" borderId="2" xfId="3" applyNumberFormat="1" applyFont="1" applyFill="1" applyBorder="1" applyAlignment="1" applyProtection="1">
      <alignment horizontal="center" vertical="center" shrinkToFit="1"/>
      <protection locked="0"/>
    </xf>
    <xf numFmtId="49" fontId="18" fillId="2" borderId="2" xfId="3" applyNumberFormat="1" applyFont="1" applyFill="1" applyBorder="1" applyAlignment="1" applyProtection="1">
      <alignment horizontal="center" vertical="center"/>
    </xf>
    <xf numFmtId="0" fontId="29" fillId="0" borderId="2" xfId="3" applyNumberFormat="1" applyFont="1" applyFill="1" applyBorder="1" applyAlignment="1" applyProtection="1">
      <alignment horizontal="center" vertical="center"/>
      <protection locked="0"/>
    </xf>
    <xf numFmtId="0" fontId="18" fillId="2" borderId="4" xfId="3" applyFont="1" applyFill="1" applyBorder="1" applyAlignment="1" applyProtection="1">
      <alignment horizontal="center" vertical="center" wrapText="1" readingOrder="1"/>
    </xf>
    <xf numFmtId="0" fontId="13" fillId="2" borderId="49" xfId="3" applyFont="1" applyFill="1" applyBorder="1" applyAlignment="1" applyProtection="1">
      <alignment horizontal="center" vertical="center" wrapText="1" readingOrder="1"/>
    </xf>
    <xf numFmtId="0" fontId="13" fillId="2" borderId="0" xfId="3" applyFont="1" applyFill="1" applyBorder="1" applyAlignment="1" applyProtection="1">
      <alignment horizontal="center" vertical="center" wrapText="1" readingOrder="1"/>
    </xf>
    <xf numFmtId="0" fontId="25" fillId="0" borderId="0" xfId="3" applyFont="1" applyFill="1" applyBorder="1" applyAlignment="1" applyProtection="1">
      <alignment vertical="center"/>
    </xf>
    <xf numFmtId="0" fontId="25" fillId="0" borderId="50" xfId="10" applyFont="1" applyBorder="1" applyAlignment="1" applyProtection="1">
      <alignment horizontal="left" vertical="center"/>
      <protection locked="0"/>
    </xf>
    <xf numFmtId="0" fontId="25" fillId="0" borderId="46" xfId="10" applyFont="1" applyBorder="1" applyAlignment="1" applyProtection="1">
      <alignment horizontal="left" vertical="center"/>
      <protection locked="0"/>
    </xf>
    <xf numFmtId="0" fontId="25" fillId="0" borderId="51" xfId="10" applyFont="1" applyBorder="1" applyAlignment="1" applyProtection="1">
      <alignment horizontal="left" vertical="center"/>
      <protection locked="0"/>
    </xf>
    <xf numFmtId="0" fontId="25" fillId="0" borderId="9" xfId="10" applyFont="1" applyBorder="1" applyAlignment="1" applyProtection="1">
      <alignment horizontal="left" vertical="center"/>
      <protection locked="0"/>
    </xf>
    <xf numFmtId="0" fontId="29" fillId="2" borderId="41"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readingOrder="1"/>
    </xf>
    <xf numFmtId="0" fontId="25" fillId="0" borderId="0" xfId="10" applyFont="1" applyBorder="1" applyAlignment="1" applyProtection="1">
      <alignment horizontal="left" vertical="center"/>
    </xf>
    <xf numFmtId="38" fontId="14" fillId="0" borderId="0" xfId="2" applyFont="1">
      <alignment vertical="center"/>
    </xf>
    <xf numFmtId="38" fontId="20" fillId="3" borderId="19" xfId="2" applyFont="1" applyFill="1" applyBorder="1" applyAlignment="1">
      <alignment horizontal="center" vertical="center" wrapText="1"/>
    </xf>
    <xf numFmtId="38" fontId="12" fillId="4" borderId="22" xfId="2" applyFont="1" applyFill="1" applyBorder="1" applyAlignment="1" applyProtection="1">
      <alignment horizontal="right" vertical="center" wrapText="1" shrinkToFit="1"/>
      <protection locked="0"/>
    </xf>
    <xf numFmtId="38" fontId="12" fillId="4" borderId="22" xfId="0" applyNumberFormat="1" applyFont="1" applyFill="1" applyBorder="1" applyAlignment="1" applyProtection="1">
      <alignment horizontal="right" vertical="center" wrapText="1" shrinkToFit="1"/>
      <protection locked="0"/>
    </xf>
    <xf numFmtId="180" fontId="12" fillId="3" borderId="7" xfId="0" applyNumberFormat="1" applyFont="1" applyFill="1" applyBorder="1" applyAlignment="1" applyProtection="1">
      <alignment horizontal="center" vertical="center" shrinkToFit="1"/>
      <protection locked="0"/>
    </xf>
    <xf numFmtId="0" fontId="19" fillId="0" borderId="14" xfId="0" applyFont="1" applyFill="1" applyBorder="1" applyAlignment="1" applyProtection="1">
      <alignment horizontal="center" vertical="center" wrapText="1"/>
      <protection locked="0"/>
    </xf>
    <xf numFmtId="38" fontId="19" fillId="0" borderId="7" xfId="2" applyFont="1" applyFill="1" applyBorder="1" applyAlignment="1" applyProtection="1">
      <alignment horizontal="right" vertical="center" wrapText="1"/>
      <protection locked="0"/>
    </xf>
    <xf numFmtId="38" fontId="12" fillId="0" borderId="7" xfId="2" applyFont="1" applyFill="1" applyBorder="1" applyAlignment="1" applyProtection="1">
      <alignment horizontal="center" vertical="center" wrapText="1" shrinkToFit="1"/>
      <protection locked="0"/>
    </xf>
    <xf numFmtId="38" fontId="20" fillId="3" borderId="19" xfId="2" applyFont="1" applyFill="1" applyBorder="1" applyAlignment="1">
      <alignment horizontal="center" vertical="center" wrapText="1" shrinkToFit="1"/>
    </xf>
    <xf numFmtId="38" fontId="14" fillId="0" borderId="0" xfId="2" applyFont="1" applyAlignment="1">
      <alignment horizontal="right" vertical="center" shrinkToFit="1"/>
    </xf>
    <xf numFmtId="38" fontId="19" fillId="4" borderId="23" xfId="2" applyFont="1" applyFill="1" applyBorder="1" applyAlignment="1" applyProtection="1">
      <alignment horizontal="right" vertical="center" wrapText="1"/>
      <protection locked="0"/>
    </xf>
    <xf numFmtId="38" fontId="20" fillId="3" borderId="19" xfId="2" applyFont="1" applyFill="1" applyBorder="1" applyAlignment="1" applyProtection="1">
      <alignment horizontal="center" vertical="center" wrapText="1"/>
    </xf>
    <xf numFmtId="38" fontId="12" fillId="0" borderId="22" xfId="2" applyFont="1" applyFill="1" applyBorder="1" applyAlignment="1" applyProtection="1">
      <alignment horizontal="right" vertical="center" wrapText="1" shrinkToFit="1"/>
      <protection locked="0"/>
    </xf>
    <xf numFmtId="38" fontId="14" fillId="0" borderId="0" xfId="2" applyFont="1" applyAlignment="1" applyProtection="1">
      <alignment horizontal="right" vertical="center"/>
    </xf>
    <xf numFmtId="38" fontId="12" fillId="0" borderId="12" xfId="2" applyFont="1" applyFill="1" applyBorder="1" applyAlignment="1" applyProtection="1">
      <alignment horizontal="right" vertical="center" wrapText="1" shrinkToFit="1"/>
      <protection locked="0"/>
    </xf>
    <xf numFmtId="38" fontId="12" fillId="0" borderId="1" xfId="2" applyFont="1" applyFill="1" applyBorder="1" applyAlignment="1" applyProtection="1">
      <alignment horizontal="right" vertical="center" wrapText="1" shrinkToFit="1"/>
      <protection locked="0"/>
    </xf>
    <xf numFmtId="38" fontId="14" fillId="0" borderId="0" xfId="2" applyFont="1" applyAlignment="1">
      <alignment horizontal="right" vertical="center"/>
    </xf>
    <xf numFmtId="38" fontId="12" fillId="0" borderId="7" xfId="2" applyFont="1" applyFill="1" applyBorder="1" applyAlignment="1" applyProtection="1">
      <alignment horizontal="right" vertical="center" wrapText="1"/>
      <protection locked="0"/>
    </xf>
    <xf numFmtId="38" fontId="20" fillId="3" borderId="19" xfId="2" applyFont="1" applyFill="1" applyBorder="1" applyAlignment="1">
      <alignment horizontal="center" vertical="center" shrinkToFit="1"/>
    </xf>
    <xf numFmtId="38" fontId="13" fillId="3" borderId="19" xfId="2" applyFont="1" applyFill="1" applyBorder="1" applyAlignment="1">
      <alignment horizontal="center" vertical="center" wrapText="1" shrinkToFit="1"/>
    </xf>
    <xf numFmtId="38" fontId="13" fillId="3" borderId="19" xfId="2" applyFont="1" applyFill="1" applyBorder="1" applyAlignment="1">
      <alignment horizontal="center" vertical="center" wrapText="1"/>
    </xf>
    <xf numFmtId="38" fontId="12" fillId="4" borderId="23" xfId="2" applyFont="1" applyFill="1" applyBorder="1" applyAlignment="1" applyProtection="1">
      <alignment horizontal="right" vertical="center" wrapText="1" shrinkToFit="1"/>
      <protection locked="0"/>
    </xf>
    <xf numFmtId="38" fontId="12" fillId="0" borderId="7" xfId="2" applyFont="1" applyFill="1" applyBorder="1" applyAlignment="1" applyProtection="1">
      <alignment horizontal="right" vertical="center" wrapText="1" shrinkToFit="1"/>
      <protection locked="0"/>
    </xf>
  </cellXfs>
  <cellStyles count="11">
    <cellStyle name="桁区切り" xfId="2" builtinId="6"/>
    <cellStyle name="桁区切り 2" xfId="5"/>
    <cellStyle name="桁区切り 5" xfId="9"/>
    <cellStyle name="標準" xfId="0" builtinId="0"/>
    <cellStyle name="標準 2" xfId="1"/>
    <cellStyle name="標準 2 2" xfId="3"/>
    <cellStyle name="標準 2 2 2" xfId="6"/>
    <cellStyle name="標準 3" xfId="4"/>
    <cellStyle name="標準 4" xfId="7"/>
    <cellStyle name="標準 5" xfId="10"/>
    <cellStyle name="標準 6" xfId="8"/>
  </cellStyles>
  <dxfs count="185">
    <dxf>
      <font>
        <b val="0"/>
        <i val="0"/>
        <strike val="0"/>
        <condense val="0"/>
        <extend val="0"/>
        <outline val="0"/>
        <shadow val="0"/>
        <u val="none"/>
        <vertAlign val="baseline"/>
        <sz val="11"/>
        <color auto="1"/>
        <name val="Meiryo UI"/>
        <scheme val="none"/>
      </font>
      <fill>
        <patternFill patternType="none">
          <fgColor indexed="64"/>
          <bgColor indexed="65"/>
        </patternFill>
      </fill>
      <border diagonalUp="1" diagonalDown="0" outline="0">
        <left style="thin">
          <color indexed="64"/>
        </left>
        <right style="thin">
          <color indexed="64"/>
        </right>
        <top style="thin">
          <color indexed="64"/>
        </top>
        <bottom style="thin">
          <color indexed="64"/>
        </bottom>
        <diagonal style="thin">
          <color indexed="64"/>
        </diagonal>
      </border>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style="thin">
          <color indexed="64"/>
        </left>
        <right style="thin">
          <color indexed="64"/>
        </right>
        <top style="double">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right"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style="thin">
          <color indexed="64"/>
        </left>
        <right style="thin">
          <color indexed="64"/>
        </right>
        <top style="double">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style="thin">
          <color indexed="64"/>
        </left>
        <right style="thin">
          <color indexed="64"/>
        </right>
        <top style="double">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right" vertical="center" textRotation="0" wrapText="1"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strike val="0"/>
        <outline val="0"/>
        <shadow val="0"/>
        <u val="none"/>
        <vertAlign val="baseline"/>
        <color theme="1"/>
        <name val="Meiryo UI"/>
        <scheme val="none"/>
      </font>
      <alignment horizontal="right" vertical="center" textRotation="0" indent="0" justifyLastLine="0" readingOrder="0"/>
      <border outline="0">
        <right style="thin">
          <color indexed="64"/>
        </right>
      </border>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style="thin">
          <color indexed="64"/>
        </left>
        <right style="thin">
          <color indexed="64"/>
        </right>
        <top style="double">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ill>
        <patternFill>
          <bgColor rgb="FFFF0000"/>
        </patternFill>
      </fill>
    </dxf>
    <dxf>
      <fill>
        <patternFill>
          <bgColor rgb="FFFEFFCD"/>
        </patternFill>
      </fill>
    </dxf>
    <dxf>
      <font>
        <b val="0"/>
        <i val="0"/>
        <strike val="0"/>
        <condense val="0"/>
        <extend val="0"/>
        <outline val="0"/>
        <shadow val="0"/>
        <u val="none"/>
        <vertAlign val="baseline"/>
        <sz val="11"/>
        <color auto="1"/>
        <name val="Meiryo UI"/>
        <scheme val="none"/>
      </font>
      <border diagonalUp="0" diagonalDown="0" outline="0">
        <left/>
        <right/>
        <top/>
        <bottom/>
      </border>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6" formatCode="#,##0;[Red]\-#,##0"/>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1"/>
        <color auto="1"/>
        <name val="Meiryo UI"/>
        <scheme val="none"/>
      </font>
      <border diagonalUp="0" diagonalDown="0" outline="0">
        <left/>
        <right/>
        <top/>
        <bottom/>
      </border>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theme="0" tint="-0.14999847407452621"/>
          <bgColor theme="0" tint="-4.9989318521683403E-2"/>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4.9989318521683403E-2"/>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4.9989318521683403E-2"/>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left/>
        <right/>
        <top style="thin">
          <color indexed="64"/>
        </top>
        <bottom/>
      </border>
      <protection locked="0" hidden="0"/>
    </dxf>
    <dxf>
      <font>
        <strike val="0"/>
        <outline val="0"/>
        <shadow val="0"/>
        <u val="none"/>
        <vertAlign val="baseline"/>
        <name val="Meiryo UI"/>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left/>
        <right/>
        <top style="thin">
          <color indexed="64"/>
        </top>
        <bottom/>
      </border>
      <protection locked="0" hidden="0"/>
    </dxf>
    <dxf>
      <font>
        <strike val="0"/>
        <outline val="0"/>
        <shadow val="0"/>
        <u val="none"/>
        <vertAlign val="baseline"/>
        <name val="Meiryo UI"/>
        <scheme val="none"/>
      </font>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numFmt numFmtId="177" formatCode="#,##0_);[Red]\(#,##0\)"/>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left/>
        <right/>
        <top style="thin">
          <color indexed="64"/>
        </top>
        <bottom/>
      </border>
      <protection locked="0" hidden="0"/>
    </dxf>
    <dxf>
      <numFmt numFmtId="177" formatCode="#,##0_);[Red]\(#,##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7" formatCode="#,##0_);[Red]\(#,##0\)"/>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81" formatCode="&quot;ハ&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83" formatCode="&quot;サ&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82" formatCode="&quot;キ&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name val="Meiryo UI"/>
        <scheme val="none"/>
      </font>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 "/>
      <fill>
        <patternFill patternType="none">
          <fgColor indexed="64"/>
          <bgColor auto="1"/>
        </patternFill>
      </fill>
      <alignment horizontal="right" vertical="center" textRotation="0" wrapText="1"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Meiryo UI"/>
        <scheme val="none"/>
      </font>
      <numFmt numFmtId="188" formatCode="&quot;人&quot;\-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top style="double">
          <color auto="1"/>
        </top>
      </border>
    </dxf>
    <dxf>
      <font>
        <strike val="0"/>
        <outline val="0"/>
        <shadow val="0"/>
        <u val="none"/>
        <vertAlign val="baseline"/>
        <name val="Meiryo UI"/>
        <scheme val="none"/>
      </font>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name val="Meiryo UI"/>
        <scheme val="none"/>
      </font>
      <protection locked="1" hidden="0"/>
    </dxf>
    <dxf>
      <font>
        <strike val="0"/>
        <outline val="0"/>
        <shadow val="0"/>
        <u val="none"/>
        <vertAlign val="baseline"/>
        <sz val="10"/>
        <color theme="1"/>
        <name val="Meiryo UI"/>
        <scheme val="none"/>
      </font>
      <protection locked="1" hidden="0"/>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b val="0"/>
        <i val="0"/>
        <strike val="0"/>
        <condense val="0"/>
        <extend val="0"/>
        <outline val="0"/>
        <shadow val="0"/>
        <u val="none"/>
        <vertAlign val="baseline"/>
        <sz val="10"/>
        <color theme="1"/>
        <name val="Meiryo UI"/>
        <scheme val="none"/>
      </font>
      <numFmt numFmtId="179" formatCode="&quot;ガ&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numFmt numFmtId="177"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center" vertical="center" textRotation="0" wrapText="1" indent="0" justifyLastLine="0" shrinkToFit="1" readingOrder="0"/>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84" formatCode="#,##0.0_ ;[Red]\-#,##0.0\ "/>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numFmt numFmtId="180" formatCode="&quot;シ&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color theme="1"/>
        <name val="Meiryo UI"/>
        <scheme val="none"/>
      </font>
    </dxf>
    <dxf>
      <font>
        <strike val="0"/>
        <outline val="0"/>
        <shadow val="0"/>
        <u val="none"/>
        <vertAlign val="baseline"/>
        <name val="Meiryo UI"/>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theme="1"/>
        <name val="Meiryo UI"/>
        <scheme val="none"/>
      </font>
      <alignment horizontal="center" vertical="center" textRotation="0" wrapText="1" indent="0" justifyLastLine="0" shrinkToFit="1" readingOrder="0"/>
    </dxf>
    <dxf>
      <font>
        <strike val="0"/>
        <outline val="0"/>
        <shadow val="0"/>
        <u val="none"/>
        <vertAlign val="baseline"/>
        <color theme="1"/>
        <name val="Meiryo UI"/>
        <scheme val="none"/>
      </font>
      <alignment horizontal="center" vertical="center" textRotation="0" wrapText="1" indent="0" justifyLastLine="0" shrinkToFit="1" readingOrder="0"/>
      <border outline="0">
        <right style="thin">
          <color indexed="64"/>
        </right>
      </border>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vertical/>
        <horizontal/>
      </border>
      <protection locked="0" hidden="0"/>
    </dxf>
    <dxf>
      <font>
        <strike val="0"/>
        <outline val="0"/>
        <shadow val="0"/>
        <u val="none"/>
        <vertAlign val="baseline"/>
        <color theme="1"/>
        <name val="Meiryo UI"/>
        <scheme val="none"/>
      </font>
      <border outline="0">
        <right style="thin">
          <color indexed="64"/>
        </right>
      </border>
    </dxf>
    <dxf>
      <font>
        <b val="0"/>
        <i val="0"/>
        <strike val="0"/>
        <condense val="0"/>
        <extend val="0"/>
        <outline val="0"/>
        <shadow val="0"/>
        <u val="none"/>
        <vertAlign val="baseline"/>
        <sz val="12"/>
        <color theme="1"/>
        <name val="Meiryo UI"/>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color theme="1"/>
        <name val="Meiryo UI"/>
        <scheme val="none"/>
      </font>
    </dxf>
    <dxf>
      <font>
        <strike val="0"/>
        <outline val="0"/>
        <shadow val="0"/>
        <u val="none"/>
        <vertAlign val="baseline"/>
        <name val="Meiryo UI"/>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theme="1"/>
        <name val="Meiryo UI"/>
        <scheme val="none"/>
      </font>
      <alignment horizontal="center" vertical="center" textRotation="0" wrapText="1" indent="0" justifyLastLine="0" shrinkToFit="1" readingOrder="0"/>
    </dxf>
    <dxf>
      <font>
        <strike val="0"/>
        <outline val="0"/>
        <shadow val="0"/>
        <u val="none"/>
        <vertAlign val="baseline"/>
        <color theme="1"/>
        <name val="Meiryo UI"/>
        <scheme val="none"/>
      </font>
      <alignment horizontal="center" vertical="center" textRotation="0" wrapText="1" indent="0" justifyLastLine="0" shrinkToFit="1" readingOrder="0"/>
      <border outline="0">
        <right style="thin">
          <color indexed="64"/>
        </right>
      </border>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strike val="0"/>
        <outline val="0"/>
        <shadow val="0"/>
        <u val="none"/>
        <vertAlign val="baseline"/>
        <color theme="1"/>
        <name val="Meiryo UI"/>
        <scheme val="none"/>
      </font>
      <border outline="0">
        <right style="thin">
          <color indexed="64"/>
        </right>
      </border>
    </dxf>
    <dxf>
      <font>
        <b val="0"/>
        <i val="0"/>
        <strike val="0"/>
        <condense val="0"/>
        <extend val="0"/>
        <outline val="0"/>
        <shadow val="0"/>
        <u val="none"/>
        <vertAlign val="baseline"/>
        <sz val="10"/>
        <color theme="1"/>
        <name val="Meiryo UI"/>
        <scheme val="none"/>
      </font>
      <numFmt numFmtId="179" formatCode="&quot;ガ&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sz val="10"/>
        <color theme="1"/>
        <name val="Meiryo UI"/>
        <scheme val="none"/>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9" defaultPivotStyle="PivotStyleLight16">
    <tableStyle name="テーブル スタイル 1" pivot="0" count="5">
      <tableStyleElement type="headerRow" dxfId="184"/>
      <tableStyleElement type="totalRow" dxfId="183"/>
      <tableStyleElement type="lastColumn" dxfId="182"/>
      <tableStyleElement type="firstColumnStripe" dxfId="181"/>
      <tableStyleElement type="secondColumnStripe" size="5"/>
    </tableStyle>
  </tableStyles>
  <colors>
    <mruColors>
      <color rgb="FFFEFFCD"/>
      <color rgb="FFF7FBDD"/>
      <color rgb="FFFAF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22</xdr:col>
      <xdr:colOff>196850</xdr:colOff>
      <xdr:row>2</xdr:row>
      <xdr:rowOff>279400</xdr:rowOff>
    </xdr:from>
    <xdr:to>
      <xdr:col>23</xdr:col>
      <xdr:colOff>146050</xdr:colOff>
      <xdr:row>3</xdr:row>
      <xdr:rowOff>107950</xdr:rowOff>
    </xdr:to>
    <xdr:sp macro="" textlink="">
      <xdr:nvSpPr>
        <xdr:cNvPr id="2" name="楕円 1"/>
        <xdr:cNvSpPr/>
      </xdr:nvSpPr>
      <xdr:spPr>
        <a:xfrm>
          <a:off x="7251700" y="76200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266700</xdr:colOff>
      <xdr:row>2</xdr:row>
      <xdr:rowOff>273050</xdr:rowOff>
    </xdr:from>
    <xdr:to>
      <xdr:col>26</xdr:col>
      <xdr:colOff>50800</xdr:colOff>
      <xdr:row>3</xdr:row>
      <xdr:rowOff>101600</xdr:rowOff>
    </xdr:to>
    <xdr:sp macro="" textlink="">
      <xdr:nvSpPr>
        <xdr:cNvPr id="3" name="楕円 2"/>
        <xdr:cNvSpPr/>
      </xdr:nvSpPr>
      <xdr:spPr>
        <a:xfrm>
          <a:off x="7867650" y="75565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50800</xdr:colOff>
      <xdr:row>4</xdr:row>
      <xdr:rowOff>209550</xdr:rowOff>
    </xdr:from>
    <xdr:to>
      <xdr:col>27</xdr:col>
      <xdr:colOff>31750</xdr:colOff>
      <xdr:row>4</xdr:row>
      <xdr:rowOff>215900</xdr:rowOff>
    </xdr:to>
    <xdr:cxnSp macro="">
      <xdr:nvCxnSpPr>
        <xdr:cNvPr id="4" name="直線矢印コネクタ 3"/>
        <xdr:cNvCxnSpPr/>
      </xdr:nvCxnSpPr>
      <xdr:spPr>
        <a:xfrm flipV="1">
          <a:off x="7105650" y="1270000"/>
          <a:ext cx="11303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127000</xdr:colOff>
      <xdr:row>5</xdr:row>
      <xdr:rowOff>25400</xdr:rowOff>
    </xdr:from>
    <xdr:to>
      <xdr:col>25</xdr:col>
      <xdr:colOff>63500</xdr:colOff>
      <xdr:row>5</xdr:row>
      <xdr:rowOff>31750</xdr:rowOff>
    </xdr:to>
    <xdr:cxnSp macro="">
      <xdr:nvCxnSpPr>
        <xdr:cNvPr id="5" name="直線矢印コネクタ 4"/>
        <xdr:cNvCxnSpPr/>
      </xdr:nvCxnSpPr>
      <xdr:spPr>
        <a:xfrm flipH="1">
          <a:off x="7454900" y="1403350"/>
          <a:ext cx="4826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139700</xdr:colOff>
      <xdr:row>5</xdr:row>
      <xdr:rowOff>279400</xdr:rowOff>
    </xdr:from>
    <xdr:to>
      <xdr:col>27</xdr:col>
      <xdr:colOff>162485</xdr:colOff>
      <xdr:row>12</xdr:row>
      <xdr:rowOff>192087</xdr:rowOff>
    </xdr:to>
    <xdr:sp macro="" textlink="">
      <xdr:nvSpPr>
        <xdr:cNvPr id="6" name="正方形/長方形 5"/>
        <xdr:cNvSpPr/>
      </xdr:nvSpPr>
      <xdr:spPr>
        <a:xfrm>
          <a:off x="6648450" y="1657350"/>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twoCellAnchor>
    <xdr:from>
      <xdr:col>28</xdr:col>
      <xdr:colOff>0</xdr:colOff>
      <xdr:row>2</xdr:row>
      <xdr:rowOff>311149</xdr:rowOff>
    </xdr:from>
    <xdr:to>
      <xdr:col>42</xdr:col>
      <xdr:colOff>38100</xdr:colOff>
      <xdr:row>5</xdr:row>
      <xdr:rowOff>6350</xdr:rowOff>
    </xdr:to>
    <xdr:sp macro="" textlink="">
      <xdr:nvSpPr>
        <xdr:cNvPr id="7" name="正方形/長方形 6"/>
        <xdr:cNvSpPr/>
      </xdr:nvSpPr>
      <xdr:spPr>
        <a:xfrm>
          <a:off x="8369300" y="793749"/>
          <a:ext cx="2349500" cy="59055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ご自由にお使いください</a:t>
          </a:r>
          <a:endParaRPr kumimoji="1" lang="en-US" altLang="ja-JP" sz="1600"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0_&#20107;&#26989;&#25126;&#30053;&#37096;/010_&#32076;&#21942;&#25126;&#30053;&#35506;/1_&#26032;&#20107;&#26989;&#21109;&#20986;&#20418;/270_&#12487;&#12472;&#12479;&#12523;&#25216;&#34899;&#12434;&#27963;&#29992;&#12375;&#12383;&#20808;&#36914;&#30340;&#12469;&#12540;&#12499;&#12473;&#21109;&#20986;&#25903;&#25588;&#20107;&#26989;/R6/005_&#21215;&#38598;/01_&#21215;&#38598;&#35201;&#38917;&#12539;&#30003;&#35531;&#26360;&#35352;&#20837;&#20363;/&#30003;&#35531;&#26360;&#65288;&#35352;&#20837;&#20363;&#21547;&#124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収集"/>
      <sheetName val="申請前確認書"/>
      <sheetName val="申請前確認書 (2)"/>
      <sheetName val="1-4"/>
      <sheetName val="5-7"/>
      <sheetName val="共同申請構成表"/>
      <sheetName val="8"/>
      <sheetName val="9-1"/>
      <sheetName val="9-2"/>
      <sheetName val="9-3"/>
      <sheetName val="9-4"/>
      <sheetName val="9-5"/>
      <sheetName val="10"/>
      <sheetName val="11-12"/>
      <sheetName val="選択肢"/>
      <sheetName val="産業分類"/>
      <sheetName val="13"/>
      <sheetName val="経費区分別内訳"/>
      <sheetName val="利用・導入計画書(1件100万円以上の費用は提出必要）"/>
      <sheetName val="見積限定理由書"/>
      <sheetName val="ア　マーケティング調査委託費"/>
      <sheetName val="イ　 原材料副資材費"/>
      <sheetName val="ウ　システム及び設備導入費"/>
      <sheetName val="エ　外注・委託費"/>
      <sheetName val="オ　直接人件費"/>
      <sheetName val="カ　規格認証費"/>
      <sheetName val="キ　産業財産権出願費"/>
      <sheetName val="ク　販路開拓費"/>
      <sheetName val="日本標準産業分類表"/>
      <sheetName val="人件費単価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2" name="外注・委託費23" displayName="外注・委託費23" ref="B3:K14" totalsRowCount="1" headerRowDxfId="180" dataDxfId="179" totalsRowDxfId="177" tableBorderDxfId="178" totalsRowBorderDxfId="176">
  <autoFilter ref="B3:K13"/>
  <tableColumns count="10">
    <tableColumn id="1" name="経費番号" totalsRowLabel="計" dataDxfId="175" totalsRowDxfId="80"/>
    <tableColumn id="2" name="件名" dataDxfId="174" totalsRowDxfId="79"/>
    <tableColumn id="3" name="内容_x000a_使用" dataDxfId="173" totalsRowDxfId="78"/>
    <tableColumn id="4" name="用途" dataDxfId="172" totalsRowDxfId="77"/>
    <tableColumn id="9" name="数量" dataDxfId="171" totalsRowDxfId="76" dataCellStyle="桁区切り"/>
    <tableColumn id="5" name="単位" dataDxfId="170" totalsRowDxfId="75" dataCellStyle="桁区切り"/>
    <tableColumn id="6" name="単価（B)（税抜）" dataDxfId="169" totalsRowDxfId="74" dataCellStyle="桁区切り"/>
    <tableColumn id="7" name="助成事業に要する経費_x000a_（税込）" totalsRowFunction="sum" totalsRowDxfId="73">
      <calculatedColumnFormula>ROUNDDOWN(外注・委託費23[[#This Row],[助成対象経費
（税抜）
（A)*(B)]]*1.1,0)</calculatedColumnFormula>
    </tableColumn>
    <tableColumn id="8" name="助成対象経費_x000a_（税抜）_x000a_（A)*(B)" totalsRowFunction="sum" dataDxfId="90" totalsRowDxfId="72">
      <calculatedColumnFormula>外注・委託費23[[#This Row],[数量]]*外注・委託費23[[#This Row],[単価（B)（税抜）]]</calculatedColumnFormula>
    </tableColumn>
    <tableColumn id="10" name="委託先" dataDxfId="168" totalsRowDxfId="71"/>
  </tableColumns>
  <tableStyleInfo name="テーブル スタイル 1" showFirstColumn="0" showLastColumn="0" showRowStripes="1" showColumnStripes="0"/>
</table>
</file>

<file path=xl/tables/table2.xml><?xml version="1.0" encoding="utf-8"?>
<table xmlns="http://schemas.openxmlformats.org/spreadsheetml/2006/main" id="1" name="外注・委託費2" displayName="外注・委託費2" ref="B3:K14" totalsRowCount="1" headerRowDxfId="167" dataDxfId="166" totalsRowDxfId="164" tableBorderDxfId="165" totalsRowBorderDxfId="163">
  <autoFilter ref="B3:K13"/>
  <tableColumns count="10">
    <tableColumn id="1" name="経費番号" totalsRowLabel="計" dataDxfId="162" totalsRowDxfId="70"/>
    <tableColumn id="2" name="品名" dataDxfId="161" totalsRowDxfId="69"/>
    <tableColumn id="11" name="仕様" dataDxfId="160" totalsRowDxfId="68"/>
    <tableColumn id="3" name="用途" dataDxfId="159" totalsRowDxfId="67"/>
    <tableColumn id="9" name="数量_x000a_（A)" dataDxfId="158" totalsRowDxfId="66" dataCellStyle="桁区切り"/>
    <tableColumn id="5" name="単位" dataDxfId="157" totalsRowDxfId="65" dataCellStyle="桁区切り"/>
    <tableColumn id="6" name="単価(B)_x000a_（税抜）" dataDxfId="156" totalsRowDxfId="64" dataCellStyle="桁区切り"/>
    <tableColumn id="7" name="助成事業に要する経費_x000a_（税込）" totalsRowFunction="sum" totalsRowDxfId="63">
      <calculatedColumnFormula>ROUNDDOWN(外注・委託費2[[#This Row],[助成対象経費
（税抜）
（A)*(B)]]*1.1,0)</calculatedColumnFormula>
    </tableColumn>
    <tableColumn id="8" name="助成対象経費_x000a_（税抜）_x000a_（A)*(B)" totalsRowFunction="sum" dataDxfId="89" totalsRowDxfId="62">
      <calculatedColumnFormula>外注・委託費2[[#This Row],[数量
（A)]]*外注・委託費2[[#This Row],[単価(B)
（税抜）]]</calculatedColumnFormula>
    </tableColumn>
    <tableColumn id="12" name="購入企業名" dataDxfId="155" totalsRowDxfId="61"/>
  </tableColumns>
  <tableStyleInfo name="テーブル スタイル 1" showFirstColumn="0" showLastColumn="0" showRowStripes="1" showColumnStripes="0"/>
</table>
</file>

<file path=xl/tables/table3.xml><?xml version="1.0" encoding="utf-8"?>
<table xmlns="http://schemas.openxmlformats.org/spreadsheetml/2006/main" id="8" name="システム及び設備導入費" displayName="システム及び設備導入費" ref="B3:K14" totalsRowCount="1" headerRowDxfId="154" dataDxfId="153" totalsRowDxfId="151" tableBorderDxfId="152" totalsRowBorderDxfId="150">
  <autoFilter ref="B3:K13"/>
  <tableColumns count="10">
    <tableColumn id="1" name="経費番号" totalsRowLabel="計" dataDxfId="149" totalsRowDxfId="58">
      <calculatedColumnFormula>ROW()-ROW(システム及び設備導入費[[#Headers],[経費番号]])</calculatedColumnFormula>
    </tableColumn>
    <tableColumn id="9" name="品名" dataDxfId="148" totalsRowDxfId="57"/>
    <tableColumn id="3" name="用途" dataDxfId="147" totalsRowDxfId="56"/>
    <tableColumn id="11" name="調達方法" dataDxfId="146" totalsRowDxfId="55"/>
    <tableColumn id="12" name="設置期間_x000a_（月数）" dataDxfId="145" totalsRowDxfId="54"/>
    <tableColumn id="13" name="数量_x000a_（A)" dataDxfId="144" totalsRowDxfId="53" dataCellStyle="桁区切り"/>
    <tableColumn id="5" name="単位" dataDxfId="143" totalsRowDxfId="52" dataCellStyle="桁区切り"/>
    <tableColumn id="6" name="購入単価_x000a_又は_x000a_リース料等の合計（税抜）（B)" dataDxfId="142" totalsRowDxfId="51" dataCellStyle="桁区切り"/>
    <tableColumn id="7" name="助成事業に要する経費_x000a_（税込）" totalsRowFunction="sum" dataDxfId="141" totalsRowDxfId="50">
      <calculatedColumnFormula>ROUNDDOWN(システム及び設備導入費[[#This Row],[助成対象経費
（税抜）]]*1.1,0)</calculatedColumnFormula>
    </tableColumn>
    <tableColumn id="8" name="助成対象経費_x000a_（税抜）" totalsRowFunction="sum" dataDxfId="88" totalsRowDxfId="49">
      <calculatedColumnFormula>システム及び設備導入費[[#This Row],[数量
（A)]]*システム及び設備導入費[[#This Row],[購入単価
又は
リース料等の合計（税抜）（B)]]</calculatedColumnFormula>
    </tableColumn>
  </tableColumns>
  <tableStyleInfo name="テーブル スタイル 1" showFirstColumn="0" showLastColumn="0" showRowStripes="1" showColumnStripes="0"/>
</table>
</file>

<file path=xl/tables/table4.xml><?xml version="1.0" encoding="utf-8"?>
<table xmlns="http://schemas.openxmlformats.org/spreadsheetml/2006/main" id="7" name="外注・委託費" displayName="外注・委託費" ref="B3:H14" totalsRowCount="1" headerRowDxfId="140" dataDxfId="139" totalsRowDxfId="137" tableBorderDxfId="138" totalsRowBorderDxfId="136">
  <autoFilter ref="B3:H13"/>
  <tableColumns count="7">
    <tableColumn id="1" name="経費番号" totalsRowLabel="計" dataDxfId="135" totalsRowDxfId="47"/>
    <tableColumn id="2" name="委託・外注内容" dataDxfId="134" totalsRowDxfId="46"/>
    <tableColumn id="3" name="数量_x000a_（A)" dataDxfId="48" totalsRowDxfId="45" dataCellStyle="桁区切り"/>
    <tableColumn id="4" name="単位" dataDxfId="133" totalsRowDxfId="44"/>
    <tableColumn id="9" name="単価_x000a_（税抜）_x000a_（B)" dataDxfId="132" totalsRowDxfId="43" dataCellStyle="桁区切り"/>
    <tableColumn id="7" name="助成事業に要する経費_x000a_（税込）" totalsRowFunction="sum" totalsRowDxfId="42">
      <calculatedColumnFormula>ROUNDDOWN(外注・委託費[[#This Row],[助成対象経費
（税抜）]]*1.1,0)</calculatedColumnFormula>
    </tableColumn>
    <tableColumn id="8" name="助成対象経費_x000a_（税抜）" totalsRowFunction="sum" dataDxfId="87" totalsRowDxfId="41">
      <calculatedColumnFormula>外注・委託費[[#This Row],[数量
（A)]]*外注・委託費[[#This Row],[単価
（税抜）
（B)]]</calculatedColumnFormula>
    </tableColumn>
  </tableColumns>
  <tableStyleInfo name="テーブル スタイル 1" showFirstColumn="0" showLastColumn="0" showRowStripes="1" showColumnStripes="0"/>
</table>
</file>

<file path=xl/tables/table5.xml><?xml version="1.0" encoding="utf-8"?>
<table xmlns="http://schemas.openxmlformats.org/spreadsheetml/2006/main" id="6" name="直接人件費" displayName="直接人件費" ref="B3:J14" totalsRowCount="1" headerRowDxfId="131" dataDxfId="130" totalsRowDxfId="128" tableBorderDxfId="129" totalsRowBorderDxfId="127">
  <autoFilter ref="B3:J13"/>
  <tableColumns count="9">
    <tableColumn id="1" name="経費番号" totalsRowLabel="計" dataDxfId="126" totalsRowDxfId="39">
      <calculatedColumnFormula>ROW()-ROW([3]!直接人件費11[[#Headers],[番　号]])</calculatedColumnFormula>
    </tableColumn>
    <tableColumn id="2" name="従事者氏名" dataDxfId="125" totalsRowDxfId="38"/>
    <tableColumn id="3" name="所属部門" dataDxfId="124" totalsRowDxfId="37"/>
    <tableColumn id="4" name="雇用形態" dataDxfId="123" totalsRowDxfId="36"/>
    <tableColumn id="9" name="従事内容" dataDxfId="86" totalsRowDxfId="35"/>
    <tableColumn id="5" name="従事時間_x000a_（A)" dataDxfId="122" totalsRowDxfId="34"/>
    <tableColumn id="6" name="単価_x000a_（税抜）_x000a_（B)" dataDxfId="40" totalsRowDxfId="33" dataCellStyle="桁区切り"/>
    <tableColumn id="7" name="助成事業に要する経費" totalsRowFunction="sum" dataDxfId="121" totalsRowDxfId="32">
      <calculatedColumnFormula>直接人件費[[#This Row],[助成対象経費
（A)*(B)]]</calculatedColumnFormula>
    </tableColumn>
    <tableColumn id="8" name="助成対象経費_x000a_（A)*(B)" totalsRowFunction="sum" dataDxfId="120" totalsRowDxfId="31">
      <calculatedColumnFormula>直接人件費[[#This Row],[従事時間
（A)]]*直接人件費[[#This Row],[単価
（税抜）
（B)]]</calculatedColumnFormula>
    </tableColumn>
  </tableColumns>
  <tableStyleInfo name="テーブル スタイル 1" showFirstColumn="0" showLastColumn="0" showRowStripes="1" showColumnStripes="0"/>
</table>
</file>

<file path=xl/tables/table6.xml><?xml version="1.0" encoding="utf-8"?>
<table xmlns="http://schemas.openxmlformats.org/spreadsheetml/2006/main" id="10" name="規格認証費" displayName="規格認証費" ref="B3:I14" totalsRowCount="1" headerRowDxfId="119" dataDxfId="118" totalsRowDxfId="116" tableBorderDxfId="117" totalsRowBorderDxfId="115">
  <autoFilter ref="B3:I13"/>
  <tableColumns count="8">
    <tableColumn id="1" name="経費番号" totalsRowLabel="計" dataDxfId="114" totalsRowDxfId="28"/>
    <tableColumn id="9" name="規格の名称" dataDxfId="113" totalsRowDxfId="27"/>
    <tableColumn id="2" name="内容" dataDxfId="112" totalsRowDxfId="26"/>
    <tableColumn id="3" name="数量_x000a_（A)" dataDxfId="30" totalsRowDxfId="25" dataCellStyle="桁区切り"/>
    <tableColumn id="4" name="単価（B)_x000a_（税抜）" dataDxfId="29" totalsRowDxfId="24" dataCellStyle="桁区切り"/>
    <tableColumn id="7" name="助成事業に要する経費_x000a_（税込）" totalsRowFunction="sum" dataDxfId="111" totalsRowDxfId="23">
      <calculatedColumnFormula>ROUNDDOWN(規格認証費[[#This Row],[助成対象経費
（税抜）]]*1.1,0)</calculatedColumnFormula>
    </tableColumn>
    <tableColumn id="8" name="助成対象経費_x000a_（税抜）" totalsRowFunction="sum" dataDxfId="84" totalsRowDxfId="22">
      <calculatedColumnFormula>規格認証費[[#This Row],[数量
（A)]]*規格認証費[[#This Row],[単価（B)
（税抜）]]</calculatedColumnFormula>
    </tableColumn>
    <tableColumn id="5" name="依頼先" dataDxfId="85" totalsRowDxfId="21"/>
  </tableColumns>
  <tableStyleInfo name="テーブル スタイル 1" showFirstColumn="0" showLastColumn="0" showRowStripes="1" showColumnStripes="0"/>
</table>
</file>

<file path=xl/tables/table7.xml><?xml version="1.0" encoding="utf-8"?>
<table xmlns="http://schemas.openxmlformats.org/spreadsheetml/2006/main" id="11" name="産業財産権出願費" displayName="産業財産権出願費" ref="B3:H14" totalsRowCount="1" headerRowDxfId="110" dataDxfId="109" totalsRowDxfId="107" tableBorderDxfId="108" totalsRowBorderDxfId="106">
  <autoFilter ref="B3:H13"/>
  <tableColumns count="7">
    <tableColumn id="1" name="経費番号" totalsRowLabel="計" dataDxfId="105" totalsRowDxfId="18"/>
    <tableColumn id="9" name="産業財産権の名称" dataDxfId="104" totalsRowDxfId="17"/>
    <tableColumn id="2" name="内容" dataDxfId="103" totalsRowDxfId="16"/>
    <tableColumn id="3" name="数量（A)" dataDxfId="20" totalsRowDxfId="15" dataCellStyle="桁区切り"/>
    <tableColumn id="4" name="単価（B)_x000a_（税抜）" dataDxfId="19" totalsRowDxfId="14" dataCellStyle="桁区切り"/>
    <tableColumn id="7" name="助成事業に要する経費_x000a_（税込）" totalsRowFunction="sum" dataDxfId="102" totalsRowDxfId="13">
      <calculatedColumnFormula>ROUNDDOWN(産業財産権出願費[[#This Row],[助成対象経費
（税抜）
(A)*(B)]]*1.1,0)</calculatedColumnFormula>
    </tableColumn>
    <tableColumn id="8" name="助成対象経費_x000a_（税抜）_x000a_(A)*(B)" totalsRowFunction="sum" dataDxfId="83" totalsRowDxfId="12">
      <calculatedColumnFormula>産業財産権出願費[[#This Row],[数量（A)]]*産業財産権出願費[[#This Row],[単価（B)
（税抜）]]</calculatedColumnFormula>
    </tableColumn>
  </tableColumns>
  <tableStyleInfo name="テーブル スタイル 1" showFirstColumn="0" showLastColumn="0" showRowStripes="1" showColumnStripes="0"/>
</table>
</file>

<file path=xl/tables/table8.xml><?xml version="1.0" encoding="utf-8"?>
<table xmlns="http://schemas.openxmlformats.org/spreadsheetml/2006/main" id="9" name="販売促進費" displayName="販売促進費" ref="B3:K14" totalsRowCount="1" headerRowDxfId="101" dataDxfId="100" totalsRowDxfId="98" tableBorderDxfId="99" totalsRowBorderDxfId="97">
  <autoFilter ref="B3:K13"/>
  <tableColumns count="10">
    <tableColumn id="1" name="経費番号" totalsRowLabel="計" dataDxfId="96" totalsRowDxfId="9"/>
    <tableColumn id="9" name="販促方法" dataDxfId="95" totalsRowDxfId="8"/>
    <tableColumn id="2" name="費用内訳" dataDxfId="94" totalsRowDxfId="7"/>
    <tableColumn id="3" name="内容及び仕様" dataDxfId="93" totalsRowDxfId="6"/>
    <tableColumn id="4" name="数量（A)" dataDxfId="11" totalsRowDxfId="5" dataCellStyle="桁区切り"/>
    <tableColumn id="13" name="単位" dataDxfId="92" totalsRowDxfId="4" dataCellStyle="桁区切り"/>
    <tableColumn id="5" name="単価（B)_x000a_（税抜）" dataDxfId="10" totalsRowDxfId="3" dataCellStyle="桁区切り"/>
    <tableColumn id="7" name="助成事業に要する経費_x000a_（税込）" totalsRowFunction="sum" dataDxfId="91" totalsRowDxfId="2">
      <calculatedColumnFormula>ROUNDDOWN(販売促進費[[#This Row],[助成対象経費
（税抜）]]*1.1,0)</calculatedColumnFormula>
    </tableColumn>
    <tableColumn id="8" name="助成対象経費_x000a_（税抜）" totalsRowFunction="sum" dataDxfId="81" totalsRowDxfId="1">
      <calculatedColumnFormula>販売促進費[[#This Row],[数量（A)]]*販売促進費[[#This Row],[単価（B)
（税抜）]]</calculatedColumnFormula>
    </tableColumn>
    <tableColumn id="10" name="依頼先" dataDxfId="82" totalsRowDxfId="0"/>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view="pageBreakPreview" topLeftCell="A22" zoomScale="90" zoomScaleNormal="100" zoomScaleSheetLayoutView="90" workbookViewId="0">
      <selection activeCell="B31" sqref="B31:J31"/>
    </sheetView>
  </sheetViews>
  <sheetFormatPr defaultColWidth="9" defaultRowHeight="16" x14ac:dyDescent="0.2"/>
  <cols>
    <col min="1" max="1" width="3.453125" style="94" customWidth="1"/>
    <col min="2" max="2" width="25.90625" style="94" customWidth="1"/>
    <col min="3" max="3" width="10.453125" style="94" bestFit="1" customWidth="1"/>
    <col min="4" max="4" width="13.90625" style="94" bestFit="1" customWidth="1"/>
    <col min="5" max="5" width="6.36328125" style="94" customWidth="1"/>
    <col min="6" max="6" width="4.6328125" style="94" customWidth="1"/>
    <col min="7" max="7" width="6.36328125" style="94" customWidth="1"/>
    <col min="8" max="8" width="4.6328125" style="94" customWidth="1"/>
    <col min="9" max="9" width="6.36328125" style="94" customWidth="1"/>
    <col min="10" max="10" width="4.6328125" style="94" customWidth="1"/>
    <col min="11" max="16384" width="9" style="94"/>
  </cols>
  <sheetData>
    <row r="1" spans="1:10" ht="21" customHeight="1" x14ac:dyDescent="0.2">
      <c r="A1" s="94" t="s">
        <v>106</v>
      </c>
    </row>
    <row r="2" spans="1:10" ht="21" customHeight="1" x14ac:dyDescent="0.2">
      <c r="D2" s="95" t="s">
        <v>103</v>
      </c>
      <c r="E2" s="96"/>
      <c r="F2" s="97" t="s">
        <v>27</v>
      </c>
      <c r="G2" s="98"/>
      <c r="H2" s="97" t="s">
        <v>98</v>
      </c>
      <c r="I2" s="98"/>
      <c r="J2" s="99" t="s">
        <v>99</v>
      </c>
    </row>
    <row r="3" spans="1:10" ht="21" customHeight="1" x14ac:dyDescent="0.2"/>
    <row r="4" spans="1:10" ht="21" customHeight="1" x14ac:dyDescent="0.2">
      <c r="A4" s="100" t="s">
        <v>79</v>
      </c>
    </row>
    <row r="5" spans="1:10" ht="21" customHeight="1" x14ac:dyDescent="0.2">
      <c r="A5" s="101" t="s">
        <v>80</v>
      </c>
    </row>
    <row r="6" spans="1:10" ht="6" customHeight="1" x14ac:dyDescent="0.2">
      <c r="A6" s="101"/>
    </row>
    <row r="7" spans="1:10" ht="19.5" customHeight="1" x14ac:dyDescent="0.2">
      <c r="D7" s="159" t="s">
        <v>81</v>
      </c>
      <c r="E7" s="105" t="s">
        <v>101</v>
      </c>
      <c r="F7" s="158"/>
      <c r="G7" s="158"/>
      <c r="H7" s="158"/>
      <c r="I7" s="158"/>
      <c r="J7" s="158"/>
    </row>
    <row r="8" spans="1:10" ht="30" customHeight="1" x14ac:dyDescent="0.2">
      <c r="D8" s="160"/>
      <c r="E8" s="164"/>
      <c r="F8" s="164"/>
      <c r="G8" s="164"/>
      <c r="H8" s="164"/>
      <c r="I8" s="164"/>
      <c r="J8" s="164"/>
    </row>
    <row r="9" spans="1:10" s="107" customFormat="1" ht="6.75" customHeight="1" x14ac:dyDescent="0.2">
      <c r="D9" s="104"/>
      <c r="E9" s="109"/>
      <c r="F9" s="109"/>
      <c r="G9" s="109"/>
      <c r="H9" s="109"/>
      <c r="I9" s="109"/>
      <c r="J9" s="109"/>
    </row>
    <row r="10" spans="1:10" ht="30" customHeight="1" x14ac:dyDescent="0.2">
      <c r="D10" s="106" t="s">
        <v>82</v>
      </c>
      <c r="E10" s="165"/>
      <c r="F10" s="165"/>
      <c r="G10" s="165"/>
      <c r="H10" s="165"/>
      <c r="I10" s="165"/>
      <c r="J10" s="165"/>
    </row>
    <row r="11" spans="1:10" s="107" customFormat="1" ht="6.75" customHeight="1" x14ac:dyDescent="0.2">
      <c r="D11" s="104"/>
      <c r="E11" s="108"/>
      <c r="F11" s="108"/>
      <c r="G11" s="108"/>
      <c r="H11" s="108"/>
      <c r="I11" s="108"/>
      <c r="J11" s="108"/>
    </row>
    <row r="12" spans="1:10" ht="30" customHeight="1" x14ac:dyDescent="0.2">
      <c r="D12" s="106" t="s">
        <v>83</v>
      </c>
      <c r="E12" s="165"/>
      <c r="F12" s="165"/>
      <c r="G12" s="165"/>
      <c r="H12" s="165"/>
      <c r="I12" s="165"/>
      <c r="J12" s="165"/>
    </row>
    <row r="13" spans="1:10" ht="21" customHeight="1" x14ac:dyDescent="0.2"/>
    <row r="14" spans="1:10" ht="21" customHeight="1" x14ac:dyDescent="0.2">
      <c r="A14" s="162" t="s">
        <v>107</v>
      </c>
      <c r="B14" s="162"/>
      <c r="C14" s="162"/>
      <c r="D14" s="162"/>
      <c r="E14" s="162"/>
      <c r="F14" s="162"/>
      <c r="G14" s="162"/>
      <c r="H14" s="162"/>
      <c r="I14" s="162"/>
      <c r="J14" s="162"/>
    </row>
    <row r="15" spans="1:10" ht="21" customHeight="1" x14ac:dyDescent="0.2">
      <c r="A15" s="163" t="s">
        <v>84</v>
      </c>
      <c r="B15" s="163"/>
      <c r="C15" s="163"/>
      <c r="D15" s="163"/>
      <c r="E15" s="163"/>
      <c r="F15" s="163"/>
      <c r="G15" s="163"/>
      <c r="H15" s="163"/>
      <c r="I15" s="163"/>
      <c r="J15" s="163"/>
    </row>
    <row r="16" spans="1:10" ht="12.75" customHeight="1" x14ac:dyDescent="0.2"/>
    <row r="17" spans="1:11" ht="21" customHeight="1" x14ac:dyDescent="0.2">
      <c r="A17" s="100" t="s">
        <v>85</v>
      </c>
    </row>
    <row r="18" spans="1:11" ht="12.75" customHeight="1" x14ac:dyDescent="0.2"/>
    <row r="19" spans="1:11" ht="21" customHeight="1" x14ac:dyDescent="0.2">
      <c r="A19" s="102"/>
      <c r="B19" s="102"/>
      <c r="C19" s="102"/>
      <c r="D19" s="102" t="s">
        <v>100</v>
      </c>
      <c r="E19" s="102"/>
      <c r="F19" s="102"/>
      <c r="G19" s="102"/>
      <c r="H19" s="102"/>
      <c r="I19" s="102"/>
      <c r="J19" s="102"/>
    </row>
    <row r="20" spans="1:11" ht="12.75" customHeight="1" x14ac:dyDescent="0.2"/>
    <row r="21" spans="1:11" ht="21" customHeight="1" x14ac:dyDescent="0.2">
      <c r="A21" s="94" t="s">
        <v>86</v>
      </c>
      <c r="B21" s="94" t="s">
        <v>87</v>
      </c>
    </row>
    <row r="22" spans="1:11" ht="52.5" customHeight="1" x14ac:dyDescent="0.2">
      <c r="B22" s="114"/>
      <c r="C22" s="115" t="s">
        <v>109</v>
      </c>
      <c r="D22" s="171"/>
      <c r="E22" s="171"/>
      <c r="F22" s="171"/>
      <c r="G22" s="172"/>
      <c r="H22" s="166" t="s">
        <v>108</v>
      </c>
      <c r="I22" s="167"/>
      <c r="J22" s="168"/>
    </row>
    <row r="23" spans="1:11" ht="12.75" customHeight="1" x14ac:dyDescent="0.2">
      <c r="C23" s="98"/>
      <c r="D23" s="98"/>
      <c r="E23" s="98"/>
      <c r="F23" s="98"/>
      <c r="G23" s="98"/>
      <c r="H23" s="98"/>
      <c r="I23" s="98"/>
    </row>
    <row r="24" spans="1:11" ht="21" customHeight="1" x14ac:dyDescent="0.2">
      <c r="A24" s="94" t="s">
        <v>88</v>
      </c>
      <c r="B24" s="94" t="s">
        <v>89</v>
      </c>
      <c r="C24" s="98" t="s">
        <v>110</v>
      </c>
      <c r="D24" s="98"/>
      <c r="E24" s="98"/>
      <c r="F24" s="98"/>
      <c r="G24" s="98"/>
      <c r="H24" s="98"/>
      <c r="I24" s="98"/>
      <c r="J24" s="98"/>
    </row>
    <row r="25" spans="1:11" ht="12.75" customHeight="1" x14ac:dyDescent="0.2">
      <c r="C25" s="98"/>
      <c r="D25" s="98"/>
      <c r="E25" s="98"/>
      <c r="F25" s="98"/>
      <c r="G25" s="98"/>
      <c r="H25" s="98"/>
      <c r="I25" s="98"/>
      <c r="J25" s="98"/>
    </row>
    <row r="26" spans="1:11" ht="21" customHeight="1" x14ac:dyDescent="0.2">
      <c r="A26" s="94" t="s">
        <v>90</v>
      </c>
      <c r="B26" s="94" t="s">
        <v>91</v>
      </c>
      <c r="C26" s="108"/>
      <c r="D26" s="98"/>
      <c r="E26" s="98"/>
      <c r="F26" s="98"/>
      <c r="G26" s="98"/>
      <c r="H26" s="98"/>
      <c r="I26" s="98"/>
      <c r="J26" s="98"/>
    </row>
    <row r="27" spans="1:11" ht="12.75" customHeight="1" x14ac:dyDescent="0.2">
      <c r="C27" s="98"/>
      <c r="D27" s="98"/>
      <c r="E27" s="98"/>
      <c r="F27" s="98"/>
      <c r="G27" s="98"/>
      <c r="H27" s="98"/>
      <c r="I27" s="98"/>
      <c r="J27" s="98"/>
    </row>
    <row r="28" spans="1:11" ht="21" customHeight="1" x14ac:dyDescent="0.2">
      <c r="A28" s="94" t="s">
        <v>92</v>
      </c>
      <c r="B28" s="94" t="s">
        <v>93</v>
      </c>
      <c r="C28" s="169">
        <f>+別紙２!$G$15</f>
        <v>0</v>
      </c>
      <c r="D28" s="170"/>
      <c r="E28" s="103" t="s">
        <v>102</v>
      </c>
      <c r="F28" s="98"/>
      <c r="G28" s="98"/>
      <c r="H28" s="98"/>
      <c r="I28" s="98"/>
      <c r="J28" s="98"/>
    </row>
    <row r="29" spans="1:11" ht="12.75" customHeight="1" x14ac:dyDescent="0.2"/>
    <row r="30" spans="1:11" ht="21" customHeight="1" x14ac:dyDescent="0.2">
      <c r="A30" s="94" t="s">
        <v>94</v>
      </c>
      <c r="B30" s="94" t="s">
        <v>95</v>
      </c>
      <c r="C30" s="110"/>
      <c r="D30" s="110"/>
      <c r="E30" s="110"/>
      <c r="F30" s="110"/>
      <c r="G30" s="110"/>
      <c r="H30" s="110"/>
      <c r="I30" s="110"/>
      <c r="J30" s="110"/>
      <c r="K30" s="107"/>
    </row>
    <row r="31" spans="1:11" ht="100.5" customHeight="1" x14ac:dyDescent="0.2">
      <c r="B31" s="161"/>
      <c r="C31" s="161"/>
      <c r="D31" s="161"/>
      <c r="E31" s="161"/>
      <c r="F31" s="161"/>
      <c r="G31" s="161"/>
      <c r="H31" s="161"/>
      <c r="I31" s="161"/>
      <c r="J31" s="161"/>
    </row>
    <row r="32" spans="1:11" ht="12.75" customHeight="1" x14ac:dyDescent="0.2"/>
    <row r="33" spans="1:3" ht="21" customHeight="1" x14ac:dyDescent="0.2">
      <c r="A33" s="94" t="s">
        <v>96</v>
      </c>
      <c r="B33" s="94" t="s">
        <v>97</v>
      </c>
      <c r="C33" s="94" t="s">
        <v>161</v>
      </c>
    </row>
  </sheetData>
  <mergeCells count="11">
    <mergeCell ref="F7:J7"/>
    <mergeCell ref="D7:D8"/>
    <mergeCell ref="B31:J31"/>
    <mergeCell ref="A14:J14"/>
    <mergeCell ref="A15:J15"/>
    <mergeCell ref="E8:J8"/>
    <mergeCell ref="E10:J10"/>
    <mergeCell ref="E12:J12"/>
    <mergeCell ref="H22:J22"/>
    <mergeCell ref="C28:D28"/>
    <mergeCell ref="D22:G22"/>
  </mergeCells>
  <phoneticPr fontId="5"/>
  <conditionalFormatting sqref="E2 G2 I2 E8:J8 C22 C26 F7 E10:J10 E12:J12 B31">
    <cfRule type="containsBlanks" dxfId="60" priority="3">
      <formula>LEN(TRIM(B2))=0</formula>
    </cfRule>
  </conditionalFormatting>
  <dataValidations count="1">
    <dataValidation type="list" allowBlank="1" showInputMessage="1" showErrorMessage="1" sqref="C26">
      <formula1>",有,無"</formula1>
    </dataValidation>
  </dataValidations>
  <printOptions horizontalCentered="1"/>
  <pageMargins left="0.54"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I18"/>
  <sheetViews>
    <sheetView zoomScaleNormal="100" zoomScaleSheetLayoutView="100" workbookViewId="0">
      <selection activeCell="E4" sqref="E4:F4"/>
    </sheetView>
  </sheetViews>
  <sheetFormatPr defaultColWidth="9" defaultRowHeight="30" customHeight="1" x14ac:dyDescent="0.2"/>
  <cols>
    <col min="1" max="1" width="1.6328125" style="2" customWidth="1"/>
    <col min="2" max="2" width="8.08984375" style="40" customWidth="1"/>
    <col min="3" max="3" width="17.453125" style="40" customWidth="1"/>
    <col min="4" max="4" width="29.453125" style="2" customWidth="1"/>
    <col min="5" max="5" width="11.36328125" style="328" customWidth="1"/>
    <col min="6" max="6" width="16.90625" style="328" customWidth="1"/>
    <col min="7" max="7" width="20.6328125" style="2" customWidth="1"/>
    <col min="8" max="9" width="20.7265625" style="2" customWidth="1"/>
    <col min="10" max="12" width="12.6328125" style="2" customWidth="1"/>
    <col min="13" max="13" width="1.6328125" style="2" customWidth="1"/>
    <col min="14" max="16384" width="9" style="2"/>
  </cols>
  <sheetData>
    <row r="1" spans="2:9" ht="21.65" customHeight="1" x14ac:dyDescent="0.2">
      <c r="B1" s="25" t="s">
        <v>58</v>
      </c>
      <c r="C1" s="43"/>
      <c r="H1" s="60" t="s">
        <v>63</v>
      </c>
      <c r="I1" s="60"/>
    </row>
    <row r="2" spans="2:9" ht="24" customHeight="1" x14ac:dyDescent="0.2">
      <c r="B2" s="43" t="s">
        <v>142</v>
      </c>
      <c r="C2" s="43"/>
      <c r="H2" s="44" t="s">
        <v>8</v>
      </c>
      <c r="I2" s="44"/>
    </row>
    <row r="3" spans="2:9" s="61" customFormat="1" ht="72" customHeight="1" x14ac:dyDescent="0.2">
      <c r="B3" s="59" t="s">
        <v>46</v>
      </c>
      <c r="C3" s="52" t="s">
        <v>204</v>
      </c>
      <c r="D3" s="48" t="s">
        <v>205</v>
      </c>
      <c r="E3" s="327" t="s">
        <v>174</v>
      </c>
      <c r="F3" s="327" t="s">
        <v>207</v>
      </c>
      <c r="G3" s="48" t="s">
        <v>43</v>
      </c>
      <c r="H3" s="48" t="s">
        <v>3</v>
      </c>
      <c r="I3" s="256" t="s">
        <v>206</v>
      </c>
    </row>
    <row r="4" spans="2:9" s="3" customFormat="1" ht="35.15" customHeight="1" x14ac:dyDescent="0.2">
      <c r="B4" s="63" t="s">
        <v>162</v>
      </c>
      <c r="C4" s="57"/>
      <c r="D4" s="64"/>
      <c r="E4" s="65"/>
      <c r="F4" s="65"/>
      <c r="G4" s="31">
        <f>ROUNDDOWN(規格認証費[[#This Row],[助成対象経費
（税抜）]]*1.1,0)</f>
        <v>0</v>
      </c>
      <c r="H4" s="31">
        <f>規格認証費[[#This Row],[数量
（A)]]*規格認証費[[#This Row],[単価（B)
（税抜）]]</f>
        <v>0</v>
      </c>
      <c r="I4" s="257"/>
    </row>
    <row r="5" spans="2:9" s="3" customFormat="1" ht="35.15" customHeight="1" x14ac:dyDescent="0.2">
      <c r="B5" s="63" t="s">
        <v>163</v>
      </c>
      <c r="C5" s="57"/>
      <c r="D5" s="64"/>
      <c r="E5" s="65"/>
      <c r="F5" s="65"/>
      <c r="G5" s="31">
        <f>ROUNDDOWN(規格認証費[[#This Row],[助成対象経費
（税抜）]]*1.1,0)</f>
        <v>0</v>
      </c>
      <c r="H5" s="31">
        <f>規格認証費[[#This Row],[数量
（A)]]*規格認証費[[#This Row],[単価（B)
（税抜）]]</f>
        <v>0</v>
      </c>
      <c r="I5" s="257"/>
    </row>
    <row r="6" spans="2:9" s="3" customFormat="1" ht="35.15" customHeight="1" x14ac:dyDescent="0.2">
      <c r="B6" s="63" t="s">
        <v>164</v>
      </c>
      <c r="C6" s="57"/>
      <c r="D6" s="64"/>
      <c r="E6" s="65"/>
      <c r="F6" s="65"/>
      <c r="G6" s="31">
        <f>ROUNDDOWN(規格認証費[[#This Row],[助成対象経費
（税抜）]]*1.1,0)</f>
        <v>0</v>
      </c>
      <c r="H6" s="31">
        <f>規格認証費[[#This Row],[数量
（A)]]*規格認証費[[#This Row],[単価（B)
（税抜）]]</f>
        <v>0</v>
      </c>
      <c r="I6" s="257"/>
    </row>
    <row r="7" spans="2:9" s="3" customFormat="1" ht="35.15" customHeight="1" x14ac:dyDescent="0.2">
      <c r="B7" s="63" t="s">
        <v>165</v>
      </c>
      <c r="C7" s="57"/>
      <c r="D7" s="263"/>
      <c r="E7" s="336"/>
      <c r="F7" s="336"/>
      <c r="G7" s="67">
        <f>ROUNDDOWN(規格認証費[[#This Row],[助成対象経費
（税抜）]]*1.1,0)</f>
        <v>0</v>
      </c>
      <c r="H7" s="35">
        <f>規格認証費[[#This Row],[数量
（A)]]*規格認証費[[#This Row],[単価（B)
（税抜）]]</f>
        <v>0</v>
      </c>
      <c r="I7" s="257"/>
    </row>
    <row r="8" spans="2:9" s="3" customFormat="1" ht="35.15" customHeight="1" x14ac:dyDescent="0.2">
      <c r="B8" s="63" t="s">
        <v>166</v>
      </c>
      <c r="C8" s="57"/>
      <c r="D8" s="263"/>
      <c r="E8" s="336"/>
      <c r="F8" s="336"/>
      <c r="G8" s="67">
        <f>ROUNDDOWN(規格認証費[[#This Row],[助成対象経費
（税抜）]]*1.1,0)</f>
        <v>0</v>
      </c>
      <c r="H8" s="35">
        <f>規格認証費[[#This Row],[数量
（A)]]*規格認証費[[#This Row],[単価（B)
（税抜）]]</f>
        <v>0</v>
      </c>
      <c r="I8" s="257"/>
    </row>
    <row r="9" spans="2:9" s="3" customFormat="1" ht="35.15" customHeight="1" x14ac:dyDescent="0.2">
      <c r="B9" s="63" t="s">
        <v>199</v>
      </c>
      <c r="C9" s="57"/>
      <c r="D9" s="263"/>
      <c r="E9" s="336"/>
      <c r="F9" s="336"/>
      <c r="G9" s="67">
        <f>ROUNDDOWN(規格認証費[[#This Row],[助成対象経費
（税抜）]]*1.1,0)</f>
        <v>0</v>
      </c>
      <c r="H9" s="35">
        <f>規格認証費[[#This Row],[数量
（A)]]*規格認証費[[#This Row],[単価（B)
（税抜）]]</f>
        <v>0</v>
      </c>
      <c r="I9" s="257"/>
    </row>
    <row r="10" spans="2:9" s="3" customFormat="1" ht="35.15" customHeight="1" x14ac:dyDescent="0.2">
      <c r="B10" s="63" t="s">
        <v>200</v>
      </c>
      <c r="C10" s="57"/>
      <c r="D10" s="263"/>
      <c r="E10" s="336"/>
      <c r="F10" s="336"/>
      <c r="G10" s="67">
        <f>ROUNDDOWN(規格認証費[[#This Row],[助成対象経費
（税抜）]]*1.1,0)</f>
        <v>0</v>
      </c>
      <c r="H10" s="35">
        <f>規格認証費[[#This Row],[数量
（A)]]*規格認証費[[#This Row],[単価（B)
（税抜）]]</f>
        <v>0</v>
      </c>
      <c r="I10" s="257"/>
    </row>
    <row r="11" spans="2:9" s="3" customFormat="1" ht="35.15" customHeight="1" x14ac:dyDescent="0.2">
      <c r="B11" s="63" t="s">
        <v>201</v>
      </c>
      <c r="C11" s="57"/>
      <c r="D11" s="263"/>
      <c r="E11" s="336"/>
      <c r="F11" s="336"/>
      <c r="G11" s="67">
        <f>ROUNDDOWN(規格認証費[[#This Row],[助成対象経費
（税抜）]]*1.1,0)</f>
        <v>0</v>
      </c>
      <c r="H11" s="35">
        <f>規格認証費[[#This Row],[数量
（A)]]*規格認証費[[#This Row],[単価（B)
（税抜）]]</f>
        <v>0</v>
      </c>
      <c r="I11" s="257"/>
    </row>
    <row r="12" spans="2:9" s="3" customFormat="1" ht="35.15" customHeight="1" x14ac:dyDescent="0.2">
      <c r="B12" s="63" t="s">
        <v>202</v>
      </c>
      <c r="C12" s="57"/>
      <c r="D12" s="64"/>
      <c r="E12" s="65"/>
      <c r="F12" s="65"/>
      <c r="G12" s="31">
        <f>ROUNDDOWN(規格認証費[[#This Row],[助成対象経費
（税抜）]]*1.1,0)</f>
        <v>0</v>
      </c>
      <c r="H12" s="31">
        <f>規格認証費[[#This Row],[数量
（A)]]*規格認証費[[#This Row],[単価（B)
（税抜）]]</f>
        <v>0</v>
      </c>
      <c r="I12" s="257"/>
    </row>
    <row r="13" spans="2:9" s="3" customFormat="1" ht="35.15" customHeight="1" thickBot="1" x14ac:dyDescent="0.25">
      <c r="B13" s="63" t="s">
        <v>203</v>
      </c>
      <c r="C13" s="58"/>
      <c r="D13" s="64"/>
      <c r="E13" s="65"/>
      <c r="F13" s="65"/>
      <c r="G13" s="31">
        <f>ROUNDDOWN(規格認証費[[#This Row],[助成対象経費
（税抜）]]*1.1,0)</f>
        <v>0</v>
      </c>
      <c r="H13" s="31">
        <f>規格認証費[[#This Row],[数量
（A)]]*規格認証費[[#This Row],[単価（B)
（税抜）]]</f>
        <v>0</v>
      </c>
      <c r="I13" s="257"/>
    </row>
    <row r="14" spans="2:9" s="3" customFormat="1" ht="30" customHeight="1" thickTop="1" x14ac:dyDescent="0.2">
      <c r="B14" s="36" t="s">
        <v>11</v>
      </c>
      <c r="C14" s="79"/>
      <c r="D14" s="80"/>
      <c r="E14" s="329"/>
      <c r="F14" s="329"/>
      <c r="G14" s="82">
        <f>SUBTOTAL(109,規格認証費[助成事業に要する経費
（税込）])</f>
        <v>0</v>
      </c>
      <c r="H14" s="82">
        <f>SUBTOTAL(109,規格認証費[助成対象経費
（税抜）])</f>
        <v>0</v>
      </c>
      <c r="I14" s="80"/>
    </row>
    <row r="15" spans="2:9" ht="30" customHeight="1" x14ac:dyDescent="0.2">
      <c r="B15" s="211" t="s">
        <v>73</v>
      </c>
      <c r="C15" s="211"/>
      <c r="D15" s="211"/>
      <c r="E15" s="211"/>
      <c r="F15" s="211"/>
      <c r="G15" s="211"/>
    </row>
    <row r="16" spans="2:9" ht="30" customHeight="1" x14ac:dyDescent="0.2">
      <c r="B16" s="212" t="s">
        <v>59</v>
      </c>
      <c r="C16" s="212"/>
      <c r="D16" s="212"/>
      <c r="E16" s="212"/>
      <c r="F16" s="212"/>
      <c r="G16" s="212"/>
    </row>
    <row r="17" spans="2:7" ht="30" customHeight="1" x14ac:dyDescent="0.2">
      <c r="B17" s="213" t="s">
        <v>69</v>
      </c>
      <c r="C17" s="213"/>
      <c r="D17" s="213"/>
      <c r="E17" s="213"/>
      <c r="F17" s="213"/>
      <c r="G17" s="213"/>
    </row>
    <row r="18" spans="2:7" ht="30" customHeight="1" x14ac:dyDescent="0.2">
      <c r="B18" s="212" t="s">
        <v>60</v>
      </c>
      <c r="C18" s="212"/>
      <c r="D18" s="212"/>
      <c r="E18" s="212"/>
      <c r="F18" s="212"/>
      <c r="G18" s="212"/>
    </row>
  </sheetData>
  <sheetProtection formatCells="0" insertRows="0" deleteRows="0" selectLockedCells="1"/>
  <mergeCells count="4">
    <mergeCell ref="B15:G15"/>
    <mergeCell ref="B16:G16"/>
    <mergeCell ref="B17:G17"/>
    <mergeCell ref="B18:G18"/>
  </mergeCells>
  <phoneticPr fontId="5"/>
  <printOptions horizontalCentered="1"/>
  <pageMargins left="0.39370078740157483" right="0.39370078740157483" top="0.78740157480314965" bottom="0.59055118110236227" header="0.39370078740157483" footer="0.39370078740157483"/>
  <pageSetup paperSize="9" scale="85"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I18"/>
  <sheetViews>
    <sheetView zoomScaleNormal="100" zoomScaleSheetLayoutView="100" workbookViewId="0">
      <selection activeCell="E4" sqref="E4:F4"/>
    </sheetView>
  </sheetViews>
  <sheetFormatPr defaultColWidth="9" defaultRowHeight="30" customHeight="1" x14ac:dyDescent="0.2"/>
  <cols>
    <col min="1" max="1" width="1.6328125" style="2" customWidth="1"/>
    <col min="2" max="2" width="8.08984375" style="40" customWidth="1"/>
    <col min="3" max="3" width="17.453125" style="40" customWidth="1"/>
    <col min="4" max="4" width="18.90625" style="2" customWidth="1"/>
    <col min="5" max="5" width="12.36328125" style="328" customWidth="1"/>
    <col min="6" max="6" width="16.90625" style="328" customWidth="1"/>
    <col min="7" max="7" width="20.6328125" style="2" customWidth="1"/>
    <col min="8" max="9" width="20.7265625" style="2" customWidth="1"/>
    <col min="10" max="12" width="12.6328125" style="2" customWidth="1"/>
    <col min="13" max="13" width="1.6328125" style="2" customWidth="1"/>
    <col min="14" max="16384" width="9" style="2"/>
  </cols>
  <sheetData>
    <row r="1" spans="2:9" ht="21.65" customHeight="1" x14ac:dyDescent="0.2">
      <c r="B1" s="25" t="s">
        <v>58</v>
      </c>
      <c r="C1" s="43"/>
      <c r="H1" s="60" t="s">
        <v>63</v>
      </c>
      <c r="I1" s="60"/>
    </row>
    <row r="2" spans="2:9" ht="24" customHeight="1" x14ac:dyDescent="0.2">
      <c r="B2" s="43" t="s">
        <v>143</v>
      </c>
      <c r="C2" s="43"/>
      <c r="H2" s="44" t="s">
        <v>8</v>
      </c>
      <c r="I2" s="44"/>
    </row>
    <row r="3" spans="2:9" ht="72" customHeight="1" x14ac:dyDescent="0.2">
      <c r="B3" s="59" t="s">
        <v>46</v>
      </c>
      <c r="C3" s="52" t="s">
        <v>213</v>
      </c>
      <c r="D3" s="48" t="s">
        <v>205</v>
      </c>
      <c r="E3" s="337" t="s">
        <v>215</v>
      </c>
      <c r="F3" s="327" t="s">
        <v>207</v>
      </c>
      <c r="G3" s="48" t="s">
        <v>43</v>
      </c>
      <c r="H3" s="48" t="s">
        <v>216</v>
      </c>
      <c r="I3" s="132" t="s">
        <v>214</v>
      </c>
    </row>
    <row r="4" spans="2:9" s="3" customFormat="1" ht="35.15" customHeight="1" x14ac:dyDescent="0.2">
      <c r="B4" s="66" t="s">
        <v>167</v>
      </c>
      <c r="C4" s="57"/>
      <c r="D4" s="29"/>
      <c r="E4" s="50"/>
      <c r="F4" s="50"/>
      <c r="G4" s="31">
        <f>ROUNDDOWN(産業財産権出願費[[#This Row],[助成対象経費
（税抜）
(A)*(B)]]*1.1,0)</f>
        <v>0</v>
      </c>
      <c r="H4" s="31">
        <f>産業財産権出願費[[#This Row],[数量（A)]]*産業財産権出願費[[#This Row],[単価（B)
（税抜）]]</f>
        <v>0</v>
      </c>
      <c r="I4" s="257"/>
    </row>
    <row r="5" spans="2:9" s="3" customFormat="1" ht="35.15" customHeight="1" x14ac:dyDescent="0.2">
      <c r="B5" s="66" t="s">
        <v>168</v>
      </c>
      <c r="C5" s="57"/>
      <c r="D5" s="29"/>
      <c r="E5" s="50"/>
      <c r="F5" s="50"/>
      <c r="G5" s="31">
        <f>ROUNDDOWN(産業財産権出願費[[#This Row],[助成対象経費
（税抜）
(A)*(B)]]*1.1,0)</f>
        <v>0</v>
      </c>
      <c r="H5" s="31">
        <f>産業財産権出願費[[#This Row],[数量（A)]]*産業財産権出願費[[#This Row],[単価（B)
（税抜）]]</f>
        <v>0</v>
      </c>
      <c r="I5" s="257"/>
    </row>
    <row r="6" spans="2:9" s="3" customFormat="1" ht="35.15" customHeight="1" x14ac:dyDescent="0.2">
      <c r="B6" s="66" t="s">
        <v>169</v>
      </c>
      <c r="C6" s="57"/>
      <c r="D6" s="32"/>
      <c r="E6" s="325"/>
      <c r="F6" s="325"/>
      <c r="G6" s="67">
        <f>ROUNDDOWN(産業財産権出願費[[#This Row],[助成対象経費
（税抜）
(A)*(B)]]*1.1,0)</f>
        <v>0</v>
      </c>
      <c r="H6" s="35">
        <f>産業財産権出願費[[#This Row],[数量（A)]]*産業財産権出願費[[#This Row],[単価（B)
（税抜）]]</f>
        <v>0</v>
      </c>
      <c r="I6" s="257"/>
    </row>
    <row r="7" spans="2:9" s="3" customFormat="1" ht="35.15" customHeight="1" x14ac:dyDescent="0.2">
      <c r="B7" s="66" t="s">
        <v>170</v>
      </c>
      <c r="C7" s="57"/>
      <c r="D7" s="32"/>
      <c r="E7" s="325"/>
      <c r="F7" s="325"/>
      <c r="G7" s="67">
        <f>ROUNDDOWN(産業財産権出願費[[#This Row],[助成対象経費
（税抜）
(A)*(B)]]*1.1,0)</f>
        <v>0</v>
      </c>
      <c r="H7" s="35">
        <f>産業財産権出願費[[#This Row],[数量（A)]]*産業財産権出願費[[#This Row],[単価（B)
（税抜）]]</f>
        <v>0</v>
      </c>
      <c r="I7" s="257"/>
    </row>
    <row r="8" spans="2:9" s="3" customFormat="1" ht="35.15" customHeight="1" x14ac:dyDescent="0.2">
      <c r="B8" s="66" t="s">
        <v>171</v>
      </c>
      <c r="C8" s="57"/>
      <c r="D8" s="32"/>
      <c r="E8" s="325"/>
      <c r="F8" s="325"/>
      <c r="G8" s="67">
        <f>ROUNDDOWN(産業財産権出願費[[#This Row],[助成対象経費
（税抜）
(A)*(B)]]*1.1,0)</f>
        <v>0</v>
      </c>
      <c r="H8" s="35">
        <f>産業財産権出願費[[#This Row],[数量（A)]]*産業財産権出願費[[#This Row],[単価（B)
（税抜）]]</f>
        <v>0</v>
      </c>
      <c r="I8" s="257"/>
    </row>
    <row r="9" spans="2:9" s="3" customFormat="1" ht="35.15" customHeight="1" x14ac:dyDescent="0.2">
      <c r="B9" s="66" t="s">
        <v>208</v>
      </c>
      <c r="C9" s="57"/>
      <c r="D9" s="32"/>
      <c r="E9" s="325"/>
      <c r="F9" s="325"/>
      <c r="G9" s="67">
        <f>ROUNDDOWN(産業財産権出願費[[#This Row],[助成対象経費
（税抜）
(A)*(B)]]*1.1,0)</f>
        <v>0</v>
      </c>
      <c r="H9" s="35">
        <f>産業財産権出願費[[#This Row],[数量（A)]]*産業財産権出願費[[#This Row],[単価（B)
（税抜）]]</f>
        <v>0</v>
      </c>
      <c r="I9" s="257"/>
    </row>
    <row r="10" spans="2:9" s="3" customFormat="1" ht="35.15" customHeight="1" x14ac:dyDescent="0.2">
      <c r="B10" s="66" t="s">
        <v>209</v>
      </c>
      <c r="C10" s="57"/>
      <c r="D10" s="32"/>
      <c r="E10" s="325"/>
      <c r="F10" s="325"/>
      <c r="G10" s="67">
        <f>ROUNDDOWN(産業財産権出願費[[#This Row],[助成対象経費
（税抜）
(A)*(B)]]*1.1,0)</f>
        <v>0</v>
      </c>
      <c r="H10" s="35">
        <f>産業財産権出願費[[#This Row],[数量（A)]]*産業財産権出願費[[#This Row],[単価（B)
（税抜）]]</f>
        <v>0</v>
      </c>
      <c r="I10" s="257"/>
    </row>
    <row r="11" spans="2:9" s="3" customFormat="1" ht="35.15" customHeight="1" x14ac:dyDescent="0.2">
      <c r="B11" s="66" t="s">
        <v>210</v>
      </c>
      <c r="C11" s="57"/>
      <c r="D11" s="29"/>
      <c r="E11" s="50"/>
      <c r="F11" s="50"/>
      <c r="G11" s="31">
        <f>ROUNDDOWN(産業財産権出願費[[#This Row],[助成対象経費
（税抜）
(A)*(B)]]*1.1,0)</f>
        <v>0</v>
      </c>
      <c r="H11" s="31">
        <f>産業財産権出願費[[#This Row],[数量（A)]]*産業財産権出願費[[#This Row],[単価（B)
（税抜）]]</f>
        <v>0</v>
      </c>
      <c r="I11" s="257"/>
    </row>
    <row r="12" spans="2:9" s="3" customFormat="1" ht="35.15" customHeight="1" x14ac:dyDescent="0.2">
      <c r="B12" s="66" t="s">
        <v>211</v>
      </c>
      <c r="C12" s="57"/>
      <c r="D12" s="29"/>
      <c r="E12" s="50"/>
      <c r="F12" s="50"/>
      <c r="G12" s="31">
        <f>ROUNDDOWN(産業財産権出願費[[#This Row],[助成対象経費
（税抜）
(A)*(B)]]*1.1,0)</f>
        <v>0</v>
      </c>
      <c r="H12" s="31">
        <f>産業財産権出願費[[#This Row],[数量（A)]]*産業財産権出願費[[#This Row],[単価（B)
（税抜）]]</f>
        <v>0</v>
      </c>
      <c r="I12" s="257"/>
    </row>
    <row r="13" spans="2:9" s="3" customFormat="1" ht="35.15" customHeight="1" thickBot="1" x14ac:dyDescent="0.25">
      <c r="B13" s="66" t="s">
        <v>212</v>
      </c>
      <c r="C13" s="58"/>
      <c r="D13" s="29"/>
      <c r="E13" s="50"/>
      <c r="F13" s="50"/>
      <c r="G13" s="31">
        <f>ROUNDDOWN(産業財産権出願費[[#This Row],[助成対象経費
（税抜）
(A)*(B)]]*1.1,0)</f>
        <v>0</v>
      </c>
      <c r="H13" s="31">
        <f>産業財産権出願費[[#This Row],[数量（A)]]*産業財産権出願費[[#This Row],[単価（B)
（税抜）]]</f>
        <v>0</v>
      </c>
      <c r="I13" s="257"/>
    </row>
    <row r="14" spans="2:9" s="3" customFormat="1" ht="30" customHeight="1" thickTop="1" x14ac:dyDescent="0.2">
      <c r="B14" s="36" t="s">
        <v>11</v>
      </c>
      <c r="C14" s="79"/>
      <c r="D14" s="80"/>
      <c r="E14" s="329"/>
      <c r="F14" s="329"/>
      <c r="G14" s="82">
        <f>SUBTOTAL(109,産業財産権出願費[助成事業に要する経費
（税込）])</f>
        <v>0</v>
      </c>
      <c r="H14" s="82">
        <f>SUBTOTAL(109,産業財産権出願費[助成対象経費
（税抜）
(A)*(B)])</f>
        <v>0</v>
      </c>
      <c r="I14" s="259"/>
    </row>
    <row r="15" spans="2:9" ht="30" customHeight="1" x14ac:dyDescent="0.2">
      <c r="B15" s="211" t="s">
        <v>72</v>
      </c>
      <c r="C15" s="211"/>
      <c r="D15" s="211"/>
      <c r="E15" s="211"/>
      <c r="F15" s="211"/>
      <c r="G15" s="211"/>
    </row>
    <row r="16" spans="2:9" ht="30" customHeight="1" x14ac:dyDescent="0.2">
      <c r="B16" s="212" t="s">
        <v>59</v>
      </c>
      <c r="C16" s="212"/>
      <c r="D16" s="212"/>
      <c r="E16" s="212"/>
      <c r="F16" s="212"/>
      <c r="G16" s="212"/>
    </row>
    <row r="17" spans="2:7" ht="30" customHeight="1" x14ac:dyDescent="0.2">
      <c r="B17" s="213" t="s">
        <v>69</v>
      </c>
      <c r="C17" s="213"/>
      <c r="D17" s="213"/>
      <c r="E17" s="213"/>
      <c r="F17" s="213"/>
      <c r="G17" s="213"/>
    </row>
    <row r="18" spans="2:7" ht="30" customHeight="1" x14ac:dyDescent="0.2">
      <c r="B18" s="212" t="s">
        <v>60</v>
      </c>
      <c r="C18" s="212"/>
      <c r="D18" s="212"/>
      <c r="E18" s="212"/>
      <c r="F18" s="212"/>
      <c r="G18" s="212"/>
    </row>
  </sheetData>
  <sheetProtection formatCells="0" insertRows="0" deleteRows="0" selectLockedCells="1"/>
  <mergeCells count="4">
    <mergeCell ref="B15:G15"/>
    <mergeCell ref="B16:G16"/>
    <mergeCell ref="B17:G17"/>
    <mergeCell ref="B18:G18"/>
  </mergeCells>
  <phoneticPr fontId="5"/>
  <printOptions horizontalCentered="1"/>
  <pageMargins left="0.39370078740157483" right="0.39370078740157483" top="0.78740157480314965" bottom="0.59055118110236227" header="0.39370078740157483" footer="0.39370078740157483"/>
  <pageSetup paperSize="9" scale="85"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K18"/>
  <sheetViews>
    <sheetView tabSelected="1" zoomScaleNormal="100" zoomScaleSheetLayoutView="100" workbookViewId="0">
      <selection activeCell="F4" sqref="F4:H4"/>
    </sheetView>
  </sheetViews>
  <sheetFormatPr defaultColWidth="9" defaultRowHeight="30" customHeight="1" x14ac:dyDescent="0.2"/>
  <cols>
    <col min="1" max="1" width="1.6328125" style="2" customWidth="1"/>
    <col min="2" max="2" width="8.08984375" style="40" customWidth="1"/>
    <col min="3" max="3" width="17.453125" style="40" customWidth="1"/>
    <col min="4" max="4" width="27.08984375" style="2" customWidth="1"/>
    <col min="5" max="5" width="17.08984375" style="40" customWidth="1"/>
    <col min="6" max="6" width="11.26953125" style="328" customWidth="1"/>
    <col min="7" max="7" width="7.7265625" style="40" customWidth="1"/>
    <col min="8" max="8" width="11.7265625" style="335" customWidth="1"/>
    <col min="9" max="9" width="20.6328125" style="2" customWidth="1"/>
    <col min="10" max="11" width="20.7265625" style="2" customWidth="1"/>
    <col min="12" max="14" width="12.6328125" style="2" customWidth="1"/>
    <col min="15" max="15" width="1.6328125" style="2" customWidth="1"/>
    <col min="16" max="16384" width="9" style="2"/>
  </cols>
  <sheetData>
    <row r="1" spans="2:11" ht="21.65" customHeight="1" x14ac:dyDescent="0.2">
      <c r="B1" s="25" t="s">
        <v>58</v>
      </c>
      <c r="C1" s="43"/>
      <c r="J1" s="60" t="s">
        <v>63</v>
      </c>
      <c r="K1" s="60"/>
    </row>
    <row r="2" spans="2:11" ht="24" customHeight="1" x14ac:dyDescent="0.2">
      <c r="B2" s="43" t="s">
        <v>149</v>
      </c>
      <c r="C2" s="43"/>
      <c r="J2" s="44" t="s">
        <v>8</v>
      </c>
      <c r="K2" s="44"/>
    </row>
    <row r="3" spans="2:11" ht="72" customHeight="1" x14ac:dyDescent="0.2">
      <c r="B3" s="55" t="s">
        <v>46</v>
      </c>
      <c r="C3" s="52" t="s">
        <v>44</v>
      </c>
      <c r="D3" s="45" t="s">
        <v>12</v>
      </c>
      <c r="E3" s="46" t="s">
        <v>45</v>
      </c>
      <c r="F3" s="338" t="s">
        <v>215</v>
      </c>
      <c r="G3" s="47" t="s">
        <v>5</v>
      </c>
      <c r="H3" s="339" t="s">
        <v>207</v>
      </c>
      <c r="I3" s="48" t="s">
        <v>43</v>
      </c>
      <c r="J3" s="48" t="s">
        <v>3</v>
      </c>
      <c r="K3" s="256" t="s">
        <v>206</v>
      </c>
    </row>
    <row r="4" spans="2:11" s="3" customFormat="1" ht="35.15" customHeight="1" x14ac:dyDescent="0.2">
      <c r="B4" s="62" t="s">
        <v>144</v>
      </c>
      <c r="C4" s="87"/>
      <c r="D4" s="29"/>
      <c r="E4" s="29"/>
      <c r="F4" s="50"/>
      <c r="G4" s="50"/>
      <c r="H4" s="333"/>
      <c r="I4" s="31">
        <f>ROUNDDOWN(販売促進費[[#This Row],[助成対象経費
（税抜）]]*1.1,0)</f>
        <v>0</v>
      </c>
      <c r="J4" s="31">
        <f>販売促進費[[#This Row],[数量（A)]]*販売促進費[[#This Row],[単価（B)
（税抜）]]</f>
        <v>0</v>
      </c>
      <c r="K4" s="257"/>
    </row>
    <row r="5" spans="2:11" s="3" customFormat="1" ht="35.15" customHeight="1" x14ac:dyDescent="0.2">
      <c r="B5" s="62" t="s">
        <v>145</v>
      </c>
      <c r="C5" s="87"/>
      <c r="D5" s="29"/>
      <c r="E5" s="29"/>
      <c r="F5" s="50"/>
      <c r="G5" s="50"/>
      <c r="H5" s="333"/>
      <c r="I5" s="31">
        <f>ROUNDDOWN(販売促進費[[#This Row],[助成対象経費
（税抜）]]*1.1,0)</f>
        <v>0</v>
      </c>
      <c r="J5" s="31">
        <f>販売促進費[[#This Row],[数量（A)]]*販売促進費[[#This Row],[単価（B)
（税抜）]]</f>
        <v>0</v>
      </c>
      <c r="K5" s="257"/>
    </row>
    <row r="6" spans="2:11" s="3" customFormat="1" ht="35.15" customHeight="1" x14ac:dyDescent="0.2">
      <c r="B6" s="62" t="s">
        <v>146</v>
      </c>
      <c r="C6" s="87"/>
      <c r="D6" s="32"/>
      <c r="E6" s="88"/>
      <c r="F6" s="325"/>
      <c r="G6" s="89"/>
      <c r="H6" s="341"/>
      <c r="I6" s="67">
        <f>ROUNDDOWN(販売促進費[[#This Row],[助成対象経費
（税抜）]]*1.1,0)</f>
        <v>0</v>
      </c>
      <c r="J6" s="35">
        <f>販売促進費[[#This Row],[数量（A)]]*販売促進費[[#This Row],[単価（B)
（税抜）]]</f>
        <v>0</v>
      </c>
      <c r="K6" s="257"/>
    </row>
    <row r="7" spans="2:11" s="3" customFormat="1" ht="35.15" customHeight="1" x14ac:dyDescent="0.2">
      <c r="B7" s="62" t="s">
        <v>147</v>
      </c>
      <c r="C7" s="87"/>
      <c r="D7" s="32"/>
      <c r="E7" s="88"/>
      <c r="F7" s="325"/>
      <c r="G7" s="89"/>
      <c r="H7" s="341"/>
      <c r="I7" s="67">
        <f>ROUNDDOWN(販売促進費[[#This Row],[助成対象経費
（税抜）]]*1.1,0)</f>
        <v>0</v>
      </c>
      <c r="J7" s="35">
        <f>販売促進費[[#This Row],[数量（A)]]*販売促進費[[#This Row],[単価（B)
（税抜）]]</f>
        <v>0</v>
      </c>
      <c r="K7" s="257"/>
    </row>
    <row r="8" spans="2:11" s="3" customFormat="1" ht="35.15" customHeight="1" x14ac:dyDescent="0.2">
      <c r="B8" s="62" t="s">
        <v>148</v>
      </c>
      <c r="C8" s="87"/>
      <c r="D8" s="32"/>
      <c r="E8" s="88"/>
      <c r="F8" s="325"/>
      <c r="G8" s="89"/>
      <c r="H8" s="341"/>
      <c r="I8" s="67">
        <f>ROUNDDOWN(販売促進費[[#This Row],[助成対象経費
（税抜）]]*1.1,0)</f>
        <v>0</v>
      </c>
      <c r="J8" s="35">
        <f>販売促進費[[#This Row],[数量（A)]]*販売促進費[[#This Row],[単価（B)
（税抜）]]</f>
        <v>0</v>
      </c>
      <c r="K8" s="257"/>
    </row>
    <row r="9" spans="2:11" s="3" customFormat="1" ht="35.15" customHeight="1" x14ac:dyDescent="0.2">
      <c r="B9" s="62" t="s">
        <v>217</v>
      </c>
      <c r="C9" s="87"/>
      <c r="D9" s="32"/>
      <c r="E9" s="88"/>
      <c r="F9" s="325"/>
      <c r="G9" s="89"/>
      <c r="H9" s="341"/>
      <c r="I9" s="67">
        <f>ROUNDDOWN(販売促進費[[#This Row],[助成対象経費
（税抜）]]*1.1,0)</f>
        <v>0</v>
      </c>
      <c r="J9" s="35">
        <f>販売促進費[[#This Row],[数量（A)]]*販売促進費[[#This Row],[単価（B)
（税抜）]]</f>
        <v>0</v>
      </c>
      <c r="K9" s="257"/>
    </row>
    <row r="10" spans="2:11" s="3" customFormat="1" ht="35.15" customHeight="1" x14ac:dyDescent="0.2">
      <c r="B10" s="62" t="s">
        <v>218</v>
      </c>
      <c r="C10" s="87"/>
      <c r="D10" s="32"/>
      <c r="E10" s="88"/>
      <c r="F10" s="325"/>
      <c r="G10" s="89"/>
      <c r="H10" s="341"/>
      <c r="I10" s="67">
        <f>ROUNDDOWN(販売促進費[[#This Row],[助成対象経費
（税抜）]]*1.1,0)</f>
        <v>0</v>
      </c>
      <c r="J10" s="35">
        <f>販売促進費[[#This Row],[数量（A)]]*販売促進費[[#This Row],[単価（B)
（税抜）]]</f>
        <v>0</v>
      </c>
      <c r="K10" s="257"/>
    </row>
    <row r="11" spans="2:11" s="3" customFormat="1" ht="35.15" customHeight="1" x14ac:dyDescent="0.2">
      <c r="B11" s="62" t="s">
        <v>219</v>
      </c>
      <c r="C11" s="87"/>
      <c r="D11" s="29"/>
      <c r="E11" s="29"/>
      <c r="F11" s="50"/>
      <c r="G11" s="50"/>
      <c r="H11" s="333"/>
      <c r="I11" s="31">
        <f>ROUNDDOWN(販売促進費[[#This Row],[助成対象経費
（税抜）]]*1.1,0)</f>
        <v>0</v>
      </c>
      <c r="J11" s="31">
        <f>販売促進費[[#This Row],[数量（A)]]*販売促進費[[#This Row],[単価（B)
（税抜）]]</f>
        <v>0</v>
      </c>
      <c r="K11" s="257"/>
    </row>
    <row r="12" spans="2:11" s="3" customFormat="1" ht="35.15" customHeight="1" x14ac:dyDescent="0.2">
      <c r="B12" s="62" t="s">
        <v>220</v>
      </c>
      <c r="C12" s="87"/>
      <c r="D12" s="29"/>
      <c r="E12" s="29"/>
      <c r="F12" s="50"/>
      <c r="G12" s="50"/>
      <c r="H12" s="333"/>
      <c r="I12" s="31">
        <f>ROUNDDOWN(販売促進費[[#This Row],[助成対象経費
（税抜）]]*1.1,0)</f>
        <v>0</v>
      </c>
      <c r="J12" s="31">
        <f>販売促進費[[#This Row],[数量（A)]]*販売促進費[[#This Row],[単価（B)
（税抜）]]</f>
        <v>0</v>
      </c>
      <c r="K12" s="257"/>
    </row>
    <row r="13" spans="2:11" s="3" customFormat="1" ht="35.15" customHeight="1" thickBot="1" x14ac:dyDescent="0.25">
      <c r="B13" s="62" t="s">
        <v>221</v>
      </c>
      <c r="C13" s="87"/>
      <c r="D13" s="32"/>
      <c r="E13" s="88"/>
      <c r="F13" s="50"/>
      <c r="G13" s="89"/>
      <c r="H13" s="341"/>
      <c r="I13" s="67">
        <f>ROUNDDOWN(販売促進費[[#This Row],[助成対象経費
（税抜）]]*1.1,0)</f>
        <v>0</v>
      </c>
      <c r="J13" s="35">
        <f>販売促進費[[#This Row],[数量（A)]]*販売促進費[[#This Row],[単価（B)
（税抜）]]</f>
        <v>0</v>
      </c>
      <c r="K13" s="257"/>
    </row>
    <row r="14" spans="2:11" s="3" customFormat="1" ht="30" customHeight="1" thickTop="1" x14ac:dyDescent="0.2">
      <c r="B14" s="36" t="s">
        <v>11</v>
      </c>
      <c r="C14" s="79"/>
      <c r="D14" s="80"/>
      <c r="E14" s="80"/>
      <c r="F14" s="329"/>
      <c r="G14" s="80"/>
      <c r="H14" s="340"/>
      <c r="I14" s="82">
        <f>SUBTOTAL(109,販売促進費[助成事業に要する経費
（税込）])</f>
        <v>0</v>
      </c>
      <c r="J14" s="82">
        <f>SUBTOTAL(109,販売促進費[助成対象経費
（税抜）])</f>
        <v>0</v>
      </c>
      <c r="K14" s="264"/>
    </row>
    <row r="15" spans="2:11" ht="30" customHeight="1" x14ac:dyDescent="0.2">
      <c r="B15" s="211" t="s">
        <v>73</v>
      </c>
      <c r="C15" s="211"/>
      <c r="D15" s="211"/>
      <c r="E15" s="211"/>
      <c r="F15" s="211"/>
      <c r="G15" s="211"/>
      <c r="H15" s="211"/>
      <c r="I15" s="211"/>
    </row>
    <row r="16" spans="2:11" ht="30" customHeight="1" x14ac:dyDescent="0.2">
      <c r="B16" s="212" t="s">
        <v>59</v>
      </c>
      <c r="C16" s="212"/>
      <c r="D16" s="212"/>
      <c r="E16" s="212"/>
      <c r="F16" s="212"/>
      <c r="G16" s="212"/>
      <c r="H16" s="212"/>
      <c r="I16" s="212"/>
    </row>
    <row r="17" spans="2:9" ht="30" customHeight="1" x14ac:dyDescent="0.2">
      <c r="B17" s="213" t="s">
        <v>69</v>
      </c>
      <c r="C17" s="213"/>
      <c r="D17" s="213"/>
      <c r="E17" s="213"/>
      <c r="F17" s="213"/>
      <c r="G17" s="213"/>
      <c r="H17" s="213"/>
      <c r="I17" s="213"/>
    </row>
    <row r="18" spans="2:9" ht="30" customHeight="1" x14ac:dyDescent="0.2">
      <c r="B18" s="212" t="s">
        <v>60</v>
      </c>
      <c r="C18" s="212"/>
      <c r="D18" s="212"/>
      <c r="E18" s="212"/>
      <c r="F18" s="212"/>
      <c r="G18" s="212"/>
      <c r="H18" s="212"/>
      <c r="I18" s="212"/>
    </row>
  </sheetData>
  <sheetProtection formatCells="0" insertRows="0" deleteRows="0" selectLockedCells="1"/>
  <mergeCells count="4">
    <mergeCell ref="B15:I15"/>
    <mergeCell ref="B16:I16"/>
    <mergeCell ref="B17:I17"/>
    <mergeCell ref="B18:I18"/>
  </mergeCells>
  <phoneticPr fontId="5"/>
  <printOptions horizontalCentered="1"/>
  <pageMargins left="0.39370078740157483" right="0.39370078740157483" top="0.78740157480314965" bottom="0.59055118110236227" header="0.39370078740157483" footer="0.39370078740157483"/>
  <pageSetup paperSize="9" scale="85"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G5" sqref="G5"/>
    </sheetView>
  </sheetViews>
  <sheetFormatPr defaultRowHeight="13" x14ac:dyDescent="0.2"/>
  <cols>
    <col min="4" max="4" width="8.7265625" style="1"/>
  </cols>
  <sheetData>
    <row r="2" spans="2:4" x14ac:dyDescent="0.2">
      <c r="B2" t="s">
        <v>30</v>
      </c>
      <c r="D2" s="1" t="s">
        <v>181</v>
      </c>
    </row>
    <row r="3" spans="2:4" x14ac:dyDescent="0.2">
      <c r="B3" t="s">
        <v>31</v>
      </c>
      <c r="D3" s="1" t="s">
        <v>183</v>
      </c>
    </row>
    <row r="4" spans="2:4" x14ac:dyDescent="0.2">
      <c r="B4" t="s">
        <v>32</v>
      </c>
      <c r="D4" s="1" t="s">
        <v>182</v>
      </c>
    </row>
    <row r="5" spans="2:4" x14ac:dyDescent="0.2">
      <c r="B5" t="s">
        <v>33</v>
      </c>
    </row>
    <row r="6" spans="2:4" x14ac:dyDescent="0.2">
      <c r="B6" t="s">
        <v>48</v>
      </c>
    </row>
    <row r="7" spans="2:4" x14ac:dyDescent="0.2">
      <c r="B7" t="s">
        <v>49</v>
      </c>
    </row>
    <row r="8" spans="2:4" x14ac:dyDescent="0.2">
      <c r="B8" t="s">
        <v>50</v>
      </c>
    </row>
    <row r="9" spans="2:4" x14ac:dyDescent="0.2">
      <c r="B9" t="s">
        <v>51</v>
      </c>
    </row>
    <row r="10" spans="2:4" x14ac:dyDescent="0.2">
      <c r="B10" t="s">
        <v>52</v>
      </c>
    </row>
    <row r="11" spans="2:4" x14ac:dyDescent="0.2">
      <c r="B11" t="s">
        <v>53</v>
      </c>
    </row>
    <row r="12" spans="2:4" x14ac:dyDescent="0.2">
      <c r="B12" t="s">
        <v>54</v>
      </c>
    </row>
  </sheetData>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0"/>
  <sheetViews>
    <sheetView showGridLines="0" zoomScaleNormal="100" zoomScaleSheetLayoutView="100" zoomScalePageLayoutView="70" workbookViewId="0">
      <selection activeCell="AD25" sqref="AD25"/>
    </sheetView>
  </sheetViews>
  <sheetFormatPr defaultColWidth="2.36328125" defaultRowHeight="15.75" customHeight="1" x14ac:dyDescent="0.2"/>
  <cols>
    <col min="1" max="1" width="15.453125" style="311" customWidth="1"/>
    <col min="2" max="2" width="4.36328125" style="311" customWidth="1"/>
    <col min="3" max="3" width="3.90625" style="311" customWidth="1"/>
    <col min="4" max="4" width="8.36328125" style="311" customWidth="1"/>
    <col min="5" max="19" width="3.6328125" style="311" customWidth="1"/>
    <col min="20" max="20" width="6.54296875" style="311" customWidth="1"/>
    <col min="21" max="25" width="3.90625" style="311" customWidth="1"/>
    <col min="26" max="16384" width="2.36328125" style="311"/>
  </cols>
  <sheetData>
    <row r="1" spans="1:20" s="266" customFormat="1" ht="19" customHeight="1" x14ac:dyDescent="0.35">
      <c r="A1" s="265" t="s">
        <v>222</v>
      </c>
      <c r="B1" s="265"/>
      <c r="C1" s="265"/>
      <c r="D1" s="265"/>
      <c r="E1" s="265"/>
      <c r="F1" s="265"/>
      <c r="G1" s="265"/>
      <c r="H1" s="265"/>
      <c r="I1" s="265"/>
      <c r="J1" s="265"/>
      <c r="K1" s="265"/>
      <c r="L1" s="265"/>
      <c r="M1" s="265"/>
      <c r="N1" s="265"/>
      <c r="O1" s="265"/>
      <c r="P1" s="265"/>
      <c r="Q1" s="265"/>
      <c r="R1" s="265"/>
      <c r="S1" s="265"/>
      <c r="T1" s="265"/>
    </row>
    <row r="2" spans="1:20" s="266" customFormat="1" ht="19" customHeight="1" x14ac:dyDescent="0.35">
      <c r="A2" s="267" t="s">
        <v>223</v>
      </c>
      <c r="B2" s="267"/>
      <c r="C2" s="267"/>
      <c r="D2" s="267"/>
      <c r="E2" s="267"/>
      <c r="F2" s="267"/>
      <c r="G2" s="267"/>
      <c r="H2" s="267"/>
      <c r="I2" s="267"/>
      <c r="J2" s="267"/>
      <c r="K2" s="267"/>
      <c r="L2" s="267"/>
      <c r="M2" s="267"/>
      <c r="N2" s="267"/>
      <c r="O2" s="267"/>
      <c r="P2" s="267"/>
      <c r="Q2" s="267"/>
      <c r="R2" s="267"/>
      <c r="S2" s="267"/>
      <c r="T2" s="267"/>
    </row>
    <row r="3" spans="1:20" s="266" customFormat="1" ht="30.5" customHeight="1" x14ac:dyDescent="0.2">
      <c r="A3" s="268" t="s">
        <v>224</v>
      </c>
      <c r="B3" s="269"/>
      <c r="C3" s="270" t="s">
        <v>225</v>
      </c>
      <c r="D3" s="270"/>
      <c r="E3" s="271">
        <v>2024</v>
      </c>
      <c r="F3" s="272"/>
      <c r="G3" s="273"/>
      <c r="H3" s="274">
        <v>2025</v>
      </c>
      <c r="I3" s="275"/>
      <c r="J3" s="275"/>
      <c r="K3" s="275"/>
      <c r="L3" s="275"/>
      <c r="M3" s="275"/>
      <c r="N3" s="275"/>
      <c r="O3" s="275"/>
      <c r="P3" s="275"/>
      <c r="Q3" s="275"/>
      <c r="R3" s="275"/>
      <c r="S3" s="276"/>
      <c r="T3" s="277">
        <v>2026</v>
      </c>
    </row>
    <row r="4" spans="1:20" s="266" customFormat="1" ht="15" customHeight="1" x14ac:dyDescent="0.2">
      <c r="A4" s="278"/>
      <c r="B4" s="279"/>
      <c r="C4" s="270"/>
      <c r="D4" s="270"/>
      <c r="E4" s="280">
        <v>10</v>
      </c>
      <c r="F4" s="280">
        <v>11</v>
      </c>
      <c r="G4" s="280">
        <v>12</v>
      </c>
      <c r="H4" s="280">
        <v>1</v>
      </c>
      <c r="I4" s="280">
        <v>2</v>
      </c>
      <c r="J4" s="280">
        <v>3</v>
      </c>
      <c r="K4" s="280">
        <v>4</v>
      </c>
      <c r="L4" s="280">
        <v>5</v>
      </c>
      <c r="M4" s="280">
        <v>6</v>
      </c>
      <c r="N4" s="280">
        <v>7</v>
      </c>
      <c r="O4" s="280">
        <v>8</v>
      </c>
      <c r="P4" s="280">
        <v>9</v>
      </c>
      <c r="Q4" s="280">
        <v>10</v>
      </c>
      <c r="R4" s="280">
        <v>11</v>
      </c>
      <c r="S4" s="280">
        <v>12</v>
      </c>
      <c r="T4" s="281">
        <v>1</v>
      </c>
    </row>
    <row r="5" spans="1:20" s="266" customFormat="1" ht="25" customHeight="1" x14ac:dyDescent="0.2">
      <c r="A5" s="282"/>
      <c r="B5" s="283"/>
      <c r="C5" s="284"/>
      <c r="D5" s="285"/>
      <c r="E5" s="286"/>
      <c r="F5" s="286"/>
      <c r="G5" s="286"/>
      <c r="H5" s="286"/>
      <c r="I5" s="286"/>
      <c r="J5" s="286"/>
      <c r="K5" s="286"/>
      <c r="L5" s="286"/>
      <c r="M5" s="286"/>
      <c r="N5" s="286"/>
      <c r="O5" s="286"/>
      <c r="P5" s="286"/>
      <c r="Q5" s="286"/>
      <c r="R5" s="286"/>
      <c r="S5" s="286"/>
      <c r="T5" s="312"/>
    </row>
    <row r="6" spans="1:20" s="266" customFormat="1" ht="25" customHeight="1" x14ac:dyDescent="0.2">
      <c r="A6" s="287"/>
      <c r="B6" s="288"/>
      <c r="C6" s="289"/>
      <c r="D6" s="290"/>
      <c r="E6" s="291"/>
      <c r="F6" s="291"/>
      <c r="G6" s="291"/>
      <c r="H6" s="291"/>
      <c r="I6" s="291"/>
      <c r="J6" s="291"/>
      <c r="K6" s="291"/>
      <c r="L6" s="291"/>
      <c r="M6" s="291"/>
      <c r="N6" s="291"/>
      <c r="O6" s="291"/>
      <c r="P6" s="291"/>
      <c r="Q6" s="291"/>
      <c r="R6" s="291"/>
      <c r="S6" s="291"/>
      <c r="T6" s="313"/>
    </row>
    <row r="7" spans="1:20" s="266" customFormat="1" ht="25" customHeight="1" x14ac:dyDescent="0.2">
      <c r="A7" s="287"/>
      <c r="B7" s="288"/>
      <c r="C7" s="293"/>
      <c r="D7" s="294"/>
      <c r="E7" s="291"/>
      <c r="F7" s="291"/>
      <c r="G7" s="291"/>
      <c r="H7" s="291"/>
      <c r="I7" s="291"/>
      <c r="J7" s="291"/>
      <c r="K7" s="291"/>
      <c r="L7" s="291"/>
      <c r="M7" s="291"/>
      <c r="N7" s="291"/>
      <c r="O7" s="291"/>
      <c r="P7" s="291"/>
      <c r="Q7" s="291"/>
      <c r="R7" s="291"/>
      <c r="S7" s="291"/>
      <c r="T7" s="313"/>
    </row>
    <row r="8" spans="1:20" s="266" customFormat="1" ht="25" customHeight="1" x14ac:dyDescent="0.2">
      <c r="A8" s="287"/>
      <c r="B8" s="288"/>
      <c r="C8" s="295"/>
      <c r="D8" s="296"/>
      <c r="E8" s="291"/>
      <c r="F8" s="291"/>
      <c r="G8" s="291"/>
      <c r="H8" s="291"/>
      <c r="I8" s="291"/>
      <c r="J8" s="291"/>
      <c r="K8" s="291"/>
      <c r="L8" s="291"/>
      <c r="M8" s="291"/>
      <c r="N8" s="291"/>
      <c r="O8" s="291"/>
      <c r="P8" s="291"/>
      <c r="Q8" s="291"/>
      <c r="R8" s="291"/>
      <c r="S8" s="291"/>
      <c r="T8" s="313"/>
    </row>
    <row r="9" spans="1:20" s="266" customFormat="1" ht="25" customHeight="1" x14ac:dyDescent="0.2">
      <c r="A9" s="287"/>
      <c r="B9" s="288"/>
      <c r="C9" s="289"/>
      <c r="D9" s="290"/>
      <c r="E9" s="291"/>
      <c r="F9" s="291"/>
      <c r="G9" s="291"/>
      <c r="H9" s="291"/>
      <c r="I9" s="291"/>
      <c r="J9" s="291"/>
      <c r="K9" s="291"/>
      <c r="L9" s="291"/>
      <c r="M9" s="291"/>
      <c r="N9" s="291"/>
      <c r="O9" s="291"/>
      <c r="P9" s="291"/>
      <c r="Q9" s="291"/>
      <c r="R9" s="291"/>
      <c r="S9" s="291"/>
      <c r="T9" s="313"/>
    </row>
    <row r="10" spans="1:20" s="266" customFormat="1" ht="25" customHeight="1" x14ac:dyDescent="0.2">
      <c r="A10" s="287"/>
      <c r="B10" s="288"/>
      <c r="C10" s="293"/>
      <c r="D10" s="294"/>
      <c r="E10" s="291"/>
      <c r="F10" s="291"/>
      <c r="G10" s="291"/>
      <c r="H10" s="291"/>
      <c r="I10" s="291"/>
      <c r="J10" s="291"/>
      <c r="K10" s="291"/>
      <c r="L10" s="291"/>
      <c r="M10" s="291"/>
      <c r="N10" s="291"/>
      <c r="O10" s="291"/>
      <c r="P10" s="291"/>
      <c r="Q10" s="291"/>
      <c r="R10" s="291"/>
      <c r="S10" s="291"/>
      <c r="T10" s="313"/>
    </row>
    <row r="11" spans="1:20" s="266" customFormat="1" ht="25" customHeight="1" x14ac:dyDescent="0.2">
      <c r="A11" s="287"/>
      <c r="B11" s="288"/>
      <c r="C11" s="289"/>
      <c r="D11" s="290"/>
      <c r="E11" s="291"/>
      <c r="F11" s="291"/>
      <c r="G11" s="291"/>
      <c r="H11" s="291"/>
      <c r="I11" s="291"/>
      <c r="J11" s="291"/>
      <c r="K11" s="291"/>
      <c r="L11" s="291"/>
      <c r="M11" s="291"/>
      <c r="N11" s="291"/>
      <c r="O11" s="291"/>
      <c r="P11" s="291"/>
      <c r="Q11" s="291"/>
      <c r="R11" s="291"/>
      <c r="S11" s="291"/>
      <c r="T11" s="313"/>
    </row>
    <row r="12" spans="1:20" s="266" customFormat="1" ht="25" customHeight="1" x14ac:dyDescent="0.2">
      <c r="A12" s="287"/>
      <c r="B12" s="288"/>
      <c r="C12" s="289"/>
      <c r="D12" s="290"/>
      <c r="E12" s="291"/>
      <c r="F12" s="291"/>
      <c r="G12" s="291"/>
      <c r="H12" s="291"/>
      <c r="I12" s="291"/>
      <c r="J12" s="291"/>
      <c r="K12" s="291"/>
      <c r="L12" s="291"/>
      <c r="M12" s="291"/>
      <c r="N12" s="291"/>
      <c r="O12" s="291"/>
      <c r="P12" s="291"/>
      <c r="Q12" s="291"/>
      <c r="R12" s="291"/>
      <c r="S12" s="291"/>
      <c r="T12" s="313"/>
    </row>
    <row r="13" spans="1:20" s="266" customFormat="1" ht="25" customHeight="1" x14ac:dyDescent="0.2">
      <c r="A13" s="287"/>
      <c r="B13" s="288"/>
      <c r="C13" s="293"/>
      <c r="D13" s="294"/>
      <c r="E13" s="291"/>
      <c r="F13" s="291"/>
      <c r="G13" s="291"/>
      <c r="H13" s="291"/>
      <c r="I13" s="291"/>
      <c r="J13" s="291"/>
      <c r="K13" s="291"/>
      <c r="L13" s="291"/>
      <c r="M13" s="291"/>
      <c r="N13" s="291"/>
      <c r="O13" s="291"/>
      <c r="P13" s="291"/>
      <c r="Q13" s="291"/>
      <c r="R13" s="291"/>
      <c r="S13" s="291"/>
      <c r="T13" s="313"/>
    </row>
    <row r="14" spans="1:20" s="266" customFormat="1" ht="25" customHeight="1" x14ac:dyDescent="0.2">
      <c r="A14" s="287"/>
      <c r="B14" s="288"/>
      <c r="C14" s="295"/>
      <c r="D14" s="296"/>
      <c r="E14" s="291"/>
      <c r="F14" s="291"/>
      <c r="G14" s="291"/>
      <c r="H14" s="291"/>
      <c r="I14" s="291"/>
      <c r="J14" s="291"/>
      <c r="K14" s="291"/>
      <c r="L14" s="291"/>
      <c r="M14" s="291"/>
      <c r="N14" s="291"/>
      <c r="O14" s="291"/>
      <c r="P14" s="291"/>
      <c r="Q14" s="291"/>
      <c r="R14" s="291"/>
      <c r="S14" s="291"/>
      <c r="T14" s="313"/>
    </row>
    <row r="15" spans="1:20" s="266" customFormat="1" ht="25" customHeight="1" x14ac:dyDescent="0.2">
      <c r="A15" s="287"/>
      <c r="B15" s="288"/>
      <c r="C15" s="295"/>
      <c r="D15" s="296"/>
      <c r="E15" s="291"/>
      <c r="F15" s="291"/>
      <c r="G15" s="291"/>
      <c r="H15" s="291"/>
      <c r="I15" s="291"/>
      <c r="J15" s="291"/>
      <c r="K15" s="291"/>
      <c r="L15" s="291"/>
      <c r="M15" s="291"/>
      <c r="N15" s="291"/>
      <c r="O15" s="291"/>
      <c r="P15" s="291"/>
      <c r="Q15" s="291"/>
      <c r="R15" s="291"/>
      <c r="S15" s="291"/>
      <c r="T15" s="313"/>
    </row>
    <row r="16" spans="1:20" s="266" customFormat="1" ht="25" customHeight="1" x14ac:dyDescent="0.2">
      <c r="A16" s="287"/>
      <c r="B16" s="288"/>
      <c r="C16" s="292"/>
      <c r="D16" s="297"/>
      <c r="E16" s="291"/>
      <c r="F16" s="291"/>
      <c r="G16" s="291"/>
      <c r="H16" s="291"/>
      <c r="I16" s="291"/>
      <c r="J16" s="291"/>
      <c r="K16" s="291"/>
      <c r="L16" s="291"/>
      <c r="M16" s="291"/>
      <c r="N16" s="291"/>
      <c r="O16" s="291"/>
      <c r="P16" s="291"/>
      <c r="Q16" s="291"/>
      <c r="R16" s="291"/>
      <c r="S16" s="291"/>
      <c r="T16" s="313"/>
    </row>
    <row r="17" spans="1:21" s="266" customFormat="1" ht="25" customHeight="1" x14ac:dyDescent="0.2">
      <c r="A17" s="287"/>
      <c r="B17" s="288"/>
      <c r="C17" s="292"/>
      <c r="D17" s="297"/>
      <c r="E17" s="291"/>
      <c r="F17" s="291"/>
      <c r="G17" s="291"/>
      <c r="H17" s="291"/>
      <c r="I17" s="291"/>
      <c r="J17" s="291"/>
      <c r="K17" s="291"/>
      <c r="L17" s="291"/>
      <c r="M17" s="291"/>
      <c r="N17" s="291"/>
      <c r="O17" s="291"/>
      <c r="P17" s="291"/>
      <c r="Q17" s="291"/>
      <c r="R17" s="291"/>
      <c r="S17" s="291"/>
      <c r="T17" s="313"/>
    </row>
    <row r="18" spans="1:21" s="266" customFormat="1" ht="25" customHeight="1" x14ac:dyDescent="0.2">
      <c r="A18" s="287"/>
      <c r="B18" s="288"/>
      <c r="C18" s="292"/>
      <c r="D18" s="297"/>
      <c r="E18" s="291"/>
      <c r="F18" s="291"/>
      <c r="G18" s="291"/>
      <c r="H18" s="291"/>
      <c r="I18" s="291"/>
      <c r="J18" s="291"/>
      <c r="K18" s="291"/>
      <c r="L18" s="291"/>
      <c r="M18" s="291"/>
      <c r="N18" s="291"/>
      <c r="O18" s="291"/>
      <c r="P18" s="291"/>
      <c r="Q18" s="291"/>
      <c r="R18" s="291"/>
      <c r="S18" s="291"/>
      <c r="T18" s="313"/>
    </row>
    <row r="19" spans="1:21" s="266" customFormat="1" ht="25" customHeight="1" x14ac:dyDescent="0.2">
      <c r="A19" s="287"/>
      <c r="B19" s="288"/>
      <c r="C19" s="292"/>
      <c r="D19" s="297"/>
      <c r="E19" s="291"/>
      <c r="F19" s="291"/>
      <c r="G19" s="291"/>
      <c r="H19" s="291"/>
      <c r="I19" s="291"/>
      <c r="J19" s="291"/>
      <c r="K19" s="291"/>
      <c r="L19" s="291"/>
      <c r="M19" s="291"/>
      <c r="N19" s="291"/>
      <c r="O19" s="291"/>
      <c r="P19" s="291"/>
      <c r="Q19" s="291"/>
      <c r="R19" s="291"/>
      <c r="S19" s="291"/>
      <c r="T19" s="313"/>
    </row>
    <row r="20" spans="1:21" s="266" customFormat="1" ht="25" customHeight="1" x14ac:dyDescent="0.2">
      <c r="A20" s="287"/>
      <c r="B20" s="288"/>
      <c r="C20" s="292"/>
      <c r="D20" s="297"/>
      <c r="E20" s="291"/>
      <c r="F20" s="291"/>
      <c r="G20" s="291"/>
      <c r="H20" s="291"/>
      <c r="I20" s="291"/>
      <c r="J20" s="291"/>
      <c r="K20" s="291"/>
      <c r="L20" s="291"/>
      <c r="M20" s="291"/>
      <c r="N20" s="291"/>
      <c r="O20" s="291"/>
      <c r="P20" s="291"/>
      <c r="Q20" s="291"/>
      <c r="R20" s="291"/>
      <c r="S20" s="291"/>
      <c r="T20" s="313"/>
    </row>
    <row r="21" spans="1:21" s="266" customFormat="1" ht="25" customHeight="1" x14ac:dyDescent="0.2">
      <c r="A21" s="287"/>
      <c r="B21" s="288"/>
      <c r="C21" s="292"/>
      <c r="D21" s="297"/>
      <c r="E21" s="291"/>
      <c r="F21" s="291"/>
      <c r="G21" s="291"/>
      <c r="H21" s="291"/>
      <c r="I21" s="291"/>
      <c r="J21" s="291"/>
      <c r="K21" s="291"/>
      <c r="L21" s="291"/>
      <c r="M21" s="291"/>
      <c r="N21" s="291"/>
      <c r="O21" s="291"/>
      <c r="P21" s="291"/>
      <c r="Q21" s="291"/>
      <c r="R21" s="291"/>
      <c r="S21" s="291"/>
      <c r="T21" s="313"/>
    </row>
    <row r="22" spans="1:21" s="266" customFormat="1" ht="25" customHeight="1" x14ac:dyDescent="0.2">
      <c r="A22" s="287"/>
      <c r="B22" s="288"/>
      <c r="C22" s="292"/>
      <c r="D22" s="297"/>
      <c r="E22" s="291"/>
      <c r="F22" s="291"/>
      <c r="G22" s="291"/>
      <c r="H22" s="291"/>
      <c r="I22" s="291"/>
      <c r="J22" s="291"/>
      <c r="K22" s="291"/>
      <c r="L22" s="291"/>
      <c r="M22" s="291"/>
      <c r="N22" s="291"/>
      <c r="O22" s="291"/>
      <c r="P22" s="291"/>
      <c r="Q22" s="291"/>
      <c r="R22" s="291"/>
      <c r="S22" s="291"/>
      <c r="T22" s="313"/>
    </row>
    <row r="23" spans="1:21" s="266" customFormat="1" ht="25" customHeight="1" x14ac:dyDescent="0.2">
      <c r="A23" s="287"/>
      <c r="B23" s="288"/>
      <c r="C23" s="292"/>
      <c r="D23" s="297"/>
      <c r="E23" s="291"/>
      <c r="F23" s="291"/>
      <c r="G23" s="291"/>
      <c r="H23" s="291"/>
      <c r="I23" s="291"/>
      <c r="J23" s="291"/>
      <c r="K23" s="291"/>
      <c r="L23" s="291"/>
      <c r="M23" s="291"/>
      <c r="N23" s="291"/>
      <c r="O23" s="291"/>
      <c r="P23" s="291"/>
      <c r="Q23" s="291"/>
      <c r="R23" s="291"/>
      <c r="S23" s="291"/>
      <c r="T23" s="313"/>
    </row>
    <row r="24" spans="1:21" s="266" customFormat="1" ht="25" customHeight="1" x14ac:dyDescent="0.2">
      <c r="A24" s="287"/>
      <c r="B24" s="288"/>
      <c r="C24" s="292"/>
      <c r="D24" s="297"/>
      <c r="E24" s="291"/>
      <c r="F24" s="291"/>
      <c r="G24" s="291"/>
      <c r="H24" s="291"/>
      <c r="I24" s="291"/>
      <c r="J24" s="291"/>
      <c r="K24" s="291"/>
      <c r="L24" s="291"/>
      <c r="M24" s="291"/>
      <c r="N24" s="291"/>
      <c r="O24" s="291"/>
      <c r="P24" s="291"/>
      <c r="Q24" s="291"/>
      <c r="R24" s="291"/>
      <c r="S24" s="291"/>
      <c r="T24" s="313"/>
      <c r="U24" s="318"/>
    </row>
    <row r="25" spans="1:21" s="266" customFormat="1" ht="25" customHeight="1" x14ac:dyDescent="0.2">
      <c r="A25" s="287"/>
      <c r="B25" s="288"/>
      <c r="C25" s="298"/>
      <c r="D25" s="299"/>
      <c r="E25" s="291"/>
      <c r="F25" s="291"/>
      <c r="G25" s="291"/>
      <c r="H25" s="291"/>
      <c r="I25" s="291"/>
      <c r="J25" s="291"/>
      <c r="K25" s="291"/>
      <c r="L25" s="291"/>
      <c r="M25" s="291"/>
      <c r="N25" s="291"/>
      <c r="O25" s="291"/>
      <c r="P25" s="291"/>
      <c r="Q25" s="291"/>
      <c r="R25" s="291"/>
      <c r="S25" s="291"/>
      <c r="T25" s="313"/>
      <c r="U25" s="318"/>
    </row>
    <row r="26" spans="1:21" s="266" customFormat="1" ht="25" customHeight="1" x14ac:dyDescent="0.2">
      <c r="A26" s="287"/>
      <c r="B26" s="288"/>
      <c r="C26" s="292"/>
      <c r="D26" s="297"/>
      <c r="E26" s="291"/>
      <c r="F26" s="291"/>
      <c r="G26" s="291"/>
      <c r="H26" s="291"/>
      <c r="I26" s="291"/>
      <c r="J26" s="291"/>
      <c r="K26" s="291"/>
      <c r="L26" s="291"/>
      <c r="M26" s="291"/>
      <c r="N26" s="291"/>
      <c r="O26" s="291"/>
      <c r="P26" s="291"/>
      <c r="Q26" s="291"/>
      <c r="R26" s="291"/>
      <c r="S26" s="291"/>
      <c r="T26" s="314"/>
      <c r="U26" s="318"/>
    </row>
    <row r="27" spans="1:21" s="266" customFormat="1" ht="25" customHeight="1" x14ac:dyDescent="0.2">
      <c r="A27" s="287"/>
      <c r="B27" s="288"/>
      <c r="C27" s="300"/>
      <c r="D27" s="301"/>
      <c r="E27" s="291"/>
      <c r="F27" s="291"/>
      <c r="G27" s="291"/>
      <c r="H27" s="291"/>
      <c r="I27" s="291"/>
      <c r="J27" s="291"/>
      <c r="K27" s="291"/>
      <c r="L27" s="291"/>
      <c r="M27" s="291"/>
      <c r="N27" s="291"/>
      <c r="O27" s="291"/>
      <c r="P27" s="291"/>
      <c r="Q27" s="291"/>
      <c r="R27" s="291"/>
      <c r="S27" s="291"/>
      <c r="T27" s="315"/>
    </row>
    <row r="28" spans="1:21" s="304" customFormat="1" ht="25" customHeight="1" x14ac:dyDescent="0.2">
      <c r="A28" s="302" t="s">
        <v>226</v>
      </c>
      <c r="B28" s="303"/>
      <c r="C28" s="303"/>
      <c r="D28" s="303"/>
      <c r="E28" s="303"/>
      <c r="F28" s="303"/>
      <c r="G28" s="303"/>
      <c r="H28" s="303"/>
      <c r="I28" s="303"/>
      <c r="J28" s="303"/>
      <c r="K28" s="303"/>
      <c r="L28" s="303"/>
      <c r="M28" s="303"/>
      <c r="N28" s="303"/>
      <c r="O28" s="303"/>
      <c r="P28" s="303"/>
      <c r="Q28" s="303"/>
      <c r="R28" s="303"/>
      <c r="S28" s="303"/>
      <c r="T28" s="316"/>
    </row>
    <row r="29" spans="1:21" s="304" customFormat="1" ht="23.15" customHeight="1" x14ac:dyDescent="0.2">
      <c r="A29" s="305"/>
      <c r="B29" s="306" t="s">
        <v>24</v>
      </c>
      <c r="C29" s="306"/>
      <c r="D29" s="306"/>
      <c r="E29" s="307"/>
      <c r="F29" s="308" t="s">
        <v>227</v>
      </c>
      <c r="G29" s="309"/>
      <c r="H29" s="310"/>
      <c r="I29" s="310"/>
      <c r="J29" s="310"/>
      <c r="K29" s="310"/>
      <c r="L29" s="310"/>
      <c r="M29" s="310"/>
      <c r="N29" s="310"/>
      <c r="O29" s="310"/>
      <c r="P29" s="310"/>
      <c r="Q29" s="310"/>
      <c r="R29" s="310"/>
      <c r="S29" s="310"/>
      <c r="T29" s="317"/>
    </row>
    <row r="30" spans="1:21" ht="28" customHeight="1" x14ac:dyDescent="0.2"/>
  </sheetData>
  <sheetProtection formatCells="0" formatColumns="0" formatRows="0" insertColumns="0" insertRows="0" deleteColumns="0" deleteRows="0" selectLockedCells="1"/>
  <mergeCells count="42">
    <mergeCell ref="A24:B24"/>
    <mergeCell ref="A25:B25"/>
    <mergeCell ref="A26:B26"/>
    <mergeCell ref="A27:B27"/>
    <mergeCell ref="A28:T28"/>
    <mergeCell ref="G29:T29"/>
    <mergeCell ref="A18:B18"/>
    <mergeCell ref="A19:B19"/>
    <mergeCell ref="A20:B20"/>
    <mergeCell ref="A21:B21"/>
    <mergeCell ref="A22:B22"/>
    <mergeCell ref="A23:B23"/>
    <mergeCell ref="A14:B14"/>
    <mergeCell ref="C14:D14"/>
    <mergeCell ref="A15:B15"/>
    <mergeCell ref="C15:D15"/>
    <mergeCell ref="A16:B16"/>
    <mergeCell ref="A17:B17"/>
    <mergeCell ref="A11:B11"/>
    <mergeCell ref="C11:D11"/>
    <mergeCell ref="A12:B12"/>
    <mergeCell ref="C12:D12"/>
    <mergeCell ref="A13:B13"/>
    <mergeCell ref="C13:D13"/>
    <mergeCell ref="A8:B8"/>
    <mergeCell ref="C8:D8"/>
    <mergeCell ref="A9:B9"/>
    <mergeCell ref="C9:D9"/>
    <mergeCell ref="A10:B10"/>
    <mergeCell ref="C10:D10"/>
    <mergeCell ref="A5:B5"/>
    <mergeCell ref="C5:D5"/>
    <mergeCell ref="A6:B6"/>
    <mergeCell ref="C6:D6"/>
    <mergeCell ref="A7:B7"/>
    <mergeCell ref="C7:D7"/>
    <mergeCell ref="A1:T1"/>
    <mergeCell ref="A2:T2"/>
    <mergeCell ref="A3:B4"/>
    <mergeCell ref="C3:D4"/>
    <mergeCell ref="E3:G3"/>
    <mergeCell ref="H3:S3"/>
  </mergeCells>
  <phoneticPr fontId="5"/>
  <pageMargins left="0.70866141732283472" right="0.70866141732283472" top="0.74803149606299213" bottom="0.74803149606299213" header="0.31496062992125984" footer="0.31496062992125984"/>
  <pageSetup paperSize="9" scale="96" orientation="portrait" r:id="rId1"/>
  <colBreaks count="1" manualBreakCount="1">
    <brk id="2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30"/>
  <sheetViews>
    <sheetView topLeftCell="A10" zoomScaleNormal="100" zoomScaleSheetLayoutView="100" workbookViewId="0">
      <selection activeCell="D24" sqref="D24"/>
    </sheetView>
  </sheetViews>
  <sheetFormatPr defaultColWidth="9" defaultRowHeight="20.149999999999999" customHeight="1" x14ac:dyDescent="0.2"/>
  <cols>
    <col min="1" max="1" width="1.6328125" style="2" customWidth="1"/>
    <col min="2" max="2" width="11.08984375" style="2" customWidth="1"/>
    <col min="3" max="3" width="16.54296875" style="2" customWidth="1"/>
    <col min="4" max="4" width="20.54296875" style="2" customWidth="1"/>
    <col min="5" max="5" width="20.26953125" style="2" customWidth="1"/>
    <col min="6" max="6" width="22.36328125" style="2" customWidth="1"/>
    <col min="7" max="7" width="24.36328125" style="2" customWidth="1"/>
    <col min="8" max="8" width="16" style="2" customWidth="1"/>
    <col min="9" max="9" width="14.08984375" style="2" customWidth="1"/>
    <col min="10" max="16384" width="9" style="2"/>
  </cols>
  <sheetData>
    <row r="1" spans="2:10" ht="16.5" customHeight="1" x14ac:dyDescent="0.2">
      <c r="B1" s="4" t="s">
        <v>56</v>
      </c>
      <c r="C1" s="4"/>
      <c r="D1" s="5"/>
      <c r="E1" s="5"/>
      <c r="F1" s="5"/>
      <c r="I1" s="6" t="s">
        <v>55</v>
      </c>
    </row>
    <row r="2" spans="2:10" ht="8.25" customHeight="1" x14ac:dyDescent="0.2">
      <c r="B2" s="5"/>
      <c r="C2" s="5"/>
      <c r="D2" s="5"/>
      <c r="E2" s="5"/>
      <c r="F2" s="5"/>
      <c r="G2" s="5"/>
      <c r="H2" s="5"/>
      <c r="I2" s="5"/>
    </row>
    <row r="3" spans="2:10" ht="20.149999999999999" customHeight="1" x14ac:dyDescent="0.2">
      <c r="B3" s="7" t="s">
        <v>57</v>
      </c>
      <c r="C3" s="7"/>
      <c r="D3" s="8"/>
      <c r="E3" s="8"/>
      <c r="F3" s="8"/>
      <c r="I3" s="9" t="s">
        <v>8</v>
      </c>
    </row>
    <row r="4" spans="2:10" ht="60" customHeight="1" x14ac:dyDescent="0.2">
      <c r="B4" s="205" t="s">
        <v>34</v>
      </c>
      <c r="C4" s="206"/>
      <c r="D4" s="10" t="s">
        <v>75</v>
      </c>
      <c r="E4" s="11" t="s">
        <v>76</v>
      </c>
      <c r="F4" s="11" t="s">
        <v>77</v>
      </c>
      <c r="G4" s="11" t="s">
        <v>78</v>
      </c>
      <c r="H4" s="203" t="s">
        <v>9</v>
      </c>
    </row>
    <row r="5" spans="2:10" ht="34.5" customHeight="1" x14ac:dyDescent="0.2">
      <c r="B5" s="207"/>
      <c r="C5" s="208"/>
      <c r="D5" s="12" t="s">
        <v>0</v>
      </c>
      <c r="E5" s="12" t="s">
        <v>1</v>
      </c>
      <c r="F5" s="91"/>
      <c r="G5" s="13" t="s">
        <v>122</v>
      </c>
      <c r="H5" s="204"/>
    </row>
    <row r="6" spans="2:10" ht="30" customHeight="1" x14ac:dyDescent="0.2">
      <c r="B6" s="201" t="s">
        <v>111</v>
      </c>
      <c r="C6" s="202"/>
      <c r="D6" s="14">
        <f>外注・委託費23[[#Totals],[助成事業に要する経費
（税込）]]</f>
        <v>0</v>
      </c>
      <c r="E6" s="14">
        <f>外注・委託費23[[#Totals],[助成対象経費
（税抜）
（A)*(B)]]</f>
        <v>0</v>
      </c>
      <c r="F6" s="111"/>
      <c r="G6" s="112">
        <f>MIN(ROUNDDOWN(E6*2/3,-3),3000000)</f>
        <v>0</v>
      </c>
      <c r="H6" s="121" t="s">
        <v>119</v>
      </c>
      <c r="I6" s="92"/>
    </row>
    <row r="7" spans="2:10" ht="30" customHeight="1" x14ac:dyDescent="0.2">
      <c r="B7" s="199" t="s">
        <v>112</v>
      </c>
      <c r="C7" s="200"/>
      <c r="D7" s="14">
        <f>外注・委託費2[[#Totals],[助成事業に要する経費
（税込）]]</f>
        <v>0</v>
      </c>
      <c r="E7" s="15">
        <f>外注・委託費2[[#Totals],[助成対象経費
（税抜）
（A)*(B)]]</f>
        <v>0</v>
      </c>
      <c r="F7" s="111"/>
      <c r="G7" s="112">
        <f>MIN(ROUNDDOWN(E7*2/3,-3),20000000)</f>
        <v>0</v>
      </c>
      <c r="H7" s="16" t="s">
        <v>120</v>
      </c>
      <c r="I7" s="92"/>
    </row>
    <row r="8" spans="2:10" ht="30" customHeight="1" x14ac:dyDescent="0.2">
      <c r="B8" s="209" t="s">
        <v>113</v>
      </c>
      <c r="C8" s="210"/>
      <c r="D8" s="14">
        <f>システム及び設備導入費[[#Totals],[助成事業に要する経費
（税込）]]</f>
        <v>0</v>
      </c>
      <c r="E8" s="15">
        <f>システム及び設備導入費[[#Totals],[助成対象経費
（税抜）]]</f>
        <v>0</v>
      </c>
      <c r="F8" s="111"/>
      <c r="G8" s="112">
        <f>MIN(ROUNDDOWN(E8*2/3,-3),20000000)</f>
        <v>0</v>
      </c>
      <c r="H8" s="16" t="s">
        <v>120</v>
      </c>
      <c r="I8" s="92"/>
    </row>
    <row r="9" spans="2:10" ht="30" customHeight="1" x14ac:dyDescent="0.2">
      <c r="B9" s="199" t="s">
        <v>114</v>
      </c>
      <c r="C9" s="200"/>
      <c r="D9" s="14">
        <f>外注・委託費[[#Totals],[助成事業に要する経費
（税込）]]</f>
        <v>0</v>
      </c>
      <c r="E9" s="15">
        <f>外注・委託費[[#Totals],[助成対象経費
（税抜）]]</f>
        <v>0</v>
      </c>
      <c r="F9" s="119"/>
      <c r="G9" s="112">
        <f>MIN(ROUNDDOWN(E9*2/3,-3),20000000)</f>
        <v>0</v>
      </c>
      <c r="H9" s="116" t="s">
        <v>120</v>
      </c>
      <c r="I9" s="93"/>
    </row>
    <row r="10" spans="2:10" ht="30" customHeight="1" x14ac:dyDescent="0.2">
      <c r="B10" s="201" t="s">
        <v>115</v>
      </c>
      <c r="C10" s="202"/>
      <c r="D10" s="14">
        <f>直接人件費[[#Totals],[助成事業に要する経費]]</f>
        <v>0</v>
      </c>
      <c r="E10" s="15">
        <f>直接人件費[[#Totals],[助成対象経費
（A)*(B)]]</f>
        <v>0</v>
      </c>
      <c r="F10" s="119"/>
      <c r="G10" s="112">
        <f>MIN(ROUNDDOWN(E10*2/3,-3),10000000)</f>
        <v>0</v>
      </c>
      <c r="H10" s="122" t="s">
        <v>121</v>
      </c>
      <c r="I10" s="93"/>
    </row>
    <row r="11" spans="2:10" ht="30" customHeight="1" x14ac:dyDescent="0.2">
      <c r="B11" s="199" t="s">
        <v>116</v>
      </c>
      <c r="C11" s="200"/>
      <c r="D11" s="14">
        <f>規格認証費[[#Totals],[助成事業に要する経費
（税込）]]</f>
        <v>0</v>
      </c>
      <c r="E11" s="15">
        <f>規格認証費[[#Totals],[助成対象経費
（税抜）]]</f>
        <v>0</v>
      </c>
      <c r="F11" s="119"/>
      <c r="G11" s="112">
        <f>MIN(ROUNDDOWN(E11*2/3,-3),20000000)</f>
        <v>0</v>
      </c>
      <c r="H11" s="116" t="s">
        <v>120</v>
      </c>
      <c r="I11" s="93"/>
    </row>
    <row r="12" spans="2:10" ht="30" customHeight="1" x14ac:dyDescent="0.2">
      <c r="B12" s="196" t="s">
        <v>117</v>
      </c>
      <c r="C12" s="196"/>
      <c r="D12" s="117">
        <f>産業財産権出願費[[#Totals],[助成事業に要する経費
（税込）]]</f>
        <v>0</v>
      </c>
      <c r="E12" s="118">
        <f>産業財産権出願費[[#Totals],[助成対象経費
（税抜）
(A)*(B)]]</f>
        <v>0</v>
      </c>
      <c r="F12" s="111"/>
      <c r="G12" s="112">
        <f>MIN(ROUNDDOWN(E12*2/3,-3),20000000)</f>
        <v>0</v>
      </c>
      <c r="H12" s="116" t="s">
        <v>120</v>
      </c>
      <c r="I12" s="93"/>
    </row>
    <row r="13" spans="2:10" ht="30" customHeight="1" x14ac:dyDescent="0.2">
      <c r="B13" s="196" t="s">
        <v>118</v>
      </c>
      <c r="C13" s="196"/>
      <c r="D13" s="117">
        <f>販売促進費[[#Totals],[助成事業に要する経費
（税込）]]</f>
        <v>0</v>
      </c>
      <c r="E13" s="118">
        <f>販売促進費[[#Totals],[助成対象経費
（税抜）]]</f>
        <v>0</v>
      </c>
      <c r="F13" s="111"/>
      <c r="G13" s="112">
        <f t="shared" ref="G13" si="0">MIN(ROUNDDOWN(E13*2/3,-3),3000000)</f>
        <v>0</v>
      </c>
      <c r="H13" s="122" t="s">
        <v>119</v>
      </c>
      <c r="I13" s="93"/>
    </row>
    <row r="14" spans="2:10" ht="30" customHeight="1" thickBot="1" x14ac:dyDescent="0.25">
      <c r="B14" s="197" t="s">
        <v>35</v>
      </c>
      <c r="C14" s="197"/>
      <c r="D14" s="135"/>
      <c r="E14" s="120"/>
      <c r="F14" s="18"/>
      <c r="G14" s="19"/>
      <c r="H14" s="19"/>
      <c r="I14" s="17"/>
    </row>
    <row r="15" spans="2:10" ht="30" customHeight="1" thickTop="1" x14ac:dyDescent="0.2">
      <c r="B15" s="198" t="s">
        <v>42</v>
      </c>
      <c r="C15" s="198"/>
      <c r="D15" s="125">
        <f>SUM(D6:D14)</f>
        <v>0</v>
      </c>
      <c r="E15" s="20">
        <f>SUM(E6:E14)</f>
        <v>0</v>
      </c>
      <c r="F15" s="20">
        <f>SUM(F6:F14)</f>
        <v>0</v>
      </c>
      <c r="G15" s="113">
        <f>+MIN(ROUNDDOWN(G6+G7+G8+G9+G10+G11+G12+G13,-3),20000000)</f>
        <v>0</v>
      </c>
      <c r="H15" s="123" t="s">
        <v>120</v>
      </c>
      <c r="I15" s="124">
        <f>G6+G7+G8+G9+G10+G11+G12+G13</f>
        <v>0</v>
      </c>
      <c r="J15" s="92"/>
    </row>
    <row r="16" spans="2:10" ht="24.65" customHeight="1" x14ac:dyDescent="0.2">
      <c r="B16" s="21"/>
      <c r="C16" s="21"/>
      <c r="D16" s="21"/>
      <c r="E16" s="22"/>
      <c r="F16" s="22"/>
      <c r="G16" s="22"/>
      <c r="H16" s="22"/>
      <c r="I16" s="21"/>
    </row>
    <row r="17" spans="2:9" ht="27" customHeight="1" x14ac:dyDescent="0.2">
      <c r="B17" s="23" t="s">
        <v>36</v>
      </c>
      <c r="C17" s="190" t="s">
        <v>40</v>
      </c>
      <c r="D17" s="191"/>
      <c r="E17" s="191"/>
      <c r="F17" s="191"/>
      <c r="G17" s="191"/>
      <c r="H17" s="191"/>
      <c r="I17" s="192"/>
    </row>
    <row r="18" spans="2:9" ht="27" customHeight="1" x14ac:dyDescent="0.2">
      <c r="B18" s="23" t="s">
        <v>37</v>
      </c>
      <c r="C18" s="190" t="s">
        <v>41</v>
      </c>
      <c r="D18" s="191"/>
      <c r="E18" s="191"/>
      <c r="F18" s="191"/>
      <c r="G18" s="191"/>
      <c r="H18" s="191"/>
      <c r="I18" s="192"/>
    </row>
    <row r="19" spans="2:9" ht="27" customHeight="1" x14ac:dyDescent="0.2">
      <c r="B19" s="24" t="s">
        <v>38</v>
      </c>
      <c r="C19" s="190" t="s">
        <v>123</v>
      </c>
      <c r="D19" s="191"/>
      <c r="E19" s="191"/>
      <c r="F19" s="191"/>
      <c r="G19" s="191"/>
      <c r="H19" s="191"/>
      <c r="I19" s="192"/>
    </row>
    <row r="20" spans="2:9" ht="27" customHeight="1" x14ac:dyDescent="0.2">
      <c r="B20" s="24" t="s">
        <v>39</v>
      </c>
      <c r="C20" s="193" t="s">
        <v>70</v>
      </c>
      <c r="D20" s="194"/>
      <c r="E20" s="194"/>
      <c r="F20" s="194"/>
      <c r="G20" s="194"/>
      <c r="H20" s="194"/>
      <c r="I20" s="195"/>
    </row>
    <row r="22" spans="2:9" ht="20.149999999999999" customHeight="1" x14ac:dyDescent="0.2">
      <c r="B22" s="136" t="s">
        <v>160</v>
      </c>
      <c r="C22" s="137"/>
      <c r="D22" s="137"/>
      <c r="E22" s="137"/>
      <c r="F22" s="138"/>
      <c r="G22" s="139" t="s">
        <v>8</v>
      </c>
      <c r="H22" s="138"/>
    </row>
    <row r="23" spans="2:9" ht="20.149999999999999" customHeight="1" x14ac:dyDescent="0.2">
      <c r="B23" s="140"/>
      <c r="C23" s="141" t="s">
        <v>150</v>
      </c>
      <c r="D23" s="142" t="s">
        <v>151</v>
      </c>
      <c r="E23" s="142" t="s">
        <v>152</v>
      </c>
      <c r="F23" s="178" t="s">
        <v>153</v>
      </c>
      <c r="G23" s="179"/>
      <c r="H23" s="138"/>
    </row>
    <row r="24" spans="2:9" ht="20.149999999999999" customHeight="1" x14ac:dyDescent="0.2">
      <c r="B24" s="180" t="s">
        <v>154</v>
      </c>
      <c r="C24" s="141" t="s">
        <v>155</v>
      </c>
      <c r="D24" s="143"/>
      <c r="E24" s="144"/>
      <c r="F24" s="183"/>
      <c r="G24" s="184"/>
      <c r="H24" s="138"/>
    </row>
    <row r="25" spans="2:9" ht="20.149999999999999" customHeight="1" x14ac:dyDescent="0.2">
      <c r="B25" s="181"/>
      <c r="C25" s="145" t="s">
        <v>156</v>
      </c>
      <c r="D25" s="146"/>
      <c r="E25" s="147"/>
      <c r="F25" s="183"/>
      <c r="G25" s="184"/>
      <c r="H25" s="138"/>
    </row>
    <row r="26" spans="2:9" ht="20.149999999999999" customHeight="1" x14ac:dyDescent="0.2">
      <c r="B26" s="181"/>
      <c r="C26" s="148" t="s">
        <v>157</v>
      </c>
      <c r="D26" s="146"/>
      <c r="E26" s="147"/>
      <c r="F26" s="183"/>
      <c r="G26" s="184"/>
      <c r="H26" s="138"/>
    </row>
    <row r="27" spans="2:9" ht="20.149999999999999" customHeight="1" x14ac:dyDescent="0.2">
      <c r="B27" s="181"/>
      <c r="C27" s="185" t="s">
        <v>158</v>
      </c>
      <c r="D27" s="149"/>
      <c r="E27" s="150"/>
      <c r="F27" s="183"/>
      <c r="G27" s="184"/>
      <c r="H27" s="138"/>
    </row>
    <row r="28" spans="2:9" ht="20.149999999999999" customHeight="1" x14ac:dyDescent="0.2">
      <c r="B28" s="181"/>
      <c r="C28" s="186"/>
      <c r="D28" s="151"/>
      <c r="E28" s="152"/>
      <c r="F28" s="183"/>
      <c r="G28" s="184"/>
      <c r="H28" s="138"/>
    </row>
    <row r="29" spans="2:9" ht="20.149999999999999" customHeight="1" thickBot="1" x14ac:dyDescent="0.25">
      <c r="B29" s="182"/>
      <c r="C29" s="187"/>
      <c r="D29" s="153"/>
      <c r="E29" s="154"/>
      <c r="F29" s="188"/>
      <c r="G29" s="189"/>
      <c r="H29" s="157" t="s">
        <v>159</v>
      </c>
    </row>
    <row r="30" spans="2:9" ht="20.149999999999999" customHeight="1" thickTop="1" x14ac:dyDescent="0.2">
      <c r="B30" s="173" t="s">
        <v>42</v>
      </c>
      <c r="C30" s="174"/>
      <c r="D30" s="155">
        <f>SUM(D24:D29)</f>
        <v>0</v>
      </c>
      <c r="E30" s="175"/>
      <c r="F30" s="176"/>
      <c r="G30" s="177"/>
      <c r="H30" s="156">
        <f>D15</f>
        <v>0</v>
      </c>
    </row>
  </sheetData>
  <sheetProtection formatCells="0" formatColumns="0" formatRows="0" selectLockedCells="1"/>
  <mergeCells count="27">
    <mergeCell ref="H4:H5"/>
    <mergeCell ref="B4:C5"/>
    <mergeCell ref="B6:C6"/>
    <mergeCell ref="B7:C7"/>
    <mergeCell ref="B8:C8"/>
    <mergeCell ref="B9:C9"/>
    <mergeCell ref="B10:C10"/>
    <mergeCell ref="B11:C11"/>
    <mergeCell ref="C17:I17"/>
    <mergeCell ref="C18:I18"/>
    <mergeCell ref="C19:I19"/>
    <mergeCell ref="C20:I20"/>
    <mergeCell ref="B12:C12"/>
    <mergeCell ref="B13:C13"/>
    <mergeCell ref="B14:C14"/>
    <mergeCell ref="B15:C15"/>
    <mergeCell ref="B30:C30"/>
    <mergeCell ref="E30:G30"/>
    <mergeCell ref="F23:G23"/>
    <mergeCell ref="B24:B29"/>
    <mergeCell ref="F24:G24"/>
    <mergeCell ref="F25:G25"/>
    <mergeCell ref="F26:G26"/>
    <mergeCell ref="C27:C29"/>
    <mergeCell ref="F27:G27"/>
    <mergeCell ref="F28:G28"/>
    <mergeCell ref="F29:G29"/>
  </mergeCells>
  <phoneticPr fontId="5"/>
  <conditionalFormatting sqref="D30">
    <cfRule type="cellIs" dxfId="59" priority="1" operator="notEqual">
      <formula>$H$30</formula>
    </cfRule>
  </conditionalFormatting>
  <dataValidations count="3">
    <dataValidation allowBlank="1" showInputMessage="1" showErrorMessage="1" prompt="見込みが立っていない場合でも、予定先を入力してください" sqref="E25:E29"/>
    <dataValidation allowBlank="1" showInputMessage="1" showErrorMessage="1" prompt="合計金額が、セル１５「助成事業に要する経費（税込）」と一致するよう入力してください" sqref="D24:D29"/>
    <dataValidation type="list" allowBlank="1" showInputMessage="1" showErrorMessage="1" sqref="F24:G29">
      <formula1>"調達済,内諾済,相談中,未定"</formula1>
    </dataValidation>
  </dataValidations>
  <printOptions horizontalCentered="1"/>
  <pageMargins left="0.19685039370078741" right="0.19685039370078741" top="0.78740157480314965" bottom="0.3937007874015748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15"/>
  <sheetViews>
    <sheetView topLeftCell="A4" zoomScaleNormal="100" zoomScaleSheetLayoutView="85" workbookViewId="0">
      <selection activeCell="C11" sqref="C11"/>
    </sheetView>
  </sheetViews>
  <sheetFormatPr defaultColWidth="9" defaultRowHeight="30" customHeight="1" x14ac:dyDescent="0.2"/>
  <cols>
    <col min="1" max="1" width="16.26953125" style="2" customWidth="1"/>
    <col min="2" max="2" width="6.26953125" style="2" customWidth="1"/>
    <col min="3" max="3" width="7.26953125" style="2" customWidth="1"/>
    <col min="4" max="5" width="1.26953125" style="2" customWidth="1"/>
    <col min="6" max="6" width="5.26953125" style="2" customWidth="1"/>
    <col min="7" max="7" width="2.453125" style="2" customWidth="1"/>
    <col min="8" max="8" width="3.7265625" style="2" customWidth="1"/>
    <col min="9" max="9" width="1.26953125" style="2" customWidth="1"/>
    <col min="10" max="10" width="5.90625" style="2" customWidth="1"/>
    <col min="11" max="11" width="2.453125" style="2" customWidth="1"/>
    <col min="12" max="12" width="5.08984375" style="2" customWidth="1"/>
    <col min="13" max="13" width="2.453125" style="2" customWidth="1"/>
    <col min="14" max="17" width="6.26953125" style="2" customWidth="1"/>
    <col min="18" max="18" width="7.90625" style="2" customWidth="1"/>
    <col min="19" max="19" width="2.453125" style="2" customWidth="1"/>
    <col min="20" max="16384" width="9" style="2"/>
  </cols>
  <sheetData>
    <row r="1" spans="1:19" ht="22.5" customHeight="1" x14ac:dyDescent="0.2">
      <c r="A1" s="244" t="s">
        <v>13</v>
      </c>
      <c r="B1" s="244"/>
      <c r="C1" s="244"/>
      <c r="D1" s="244"/>
      <c r="E1" s="244"/>
      <c r="F1" s="244"/>
      <c r="G1" s="244"/>
      <c r="H1" s="244"/>
      <c r="I1" s="244"/>
      <c r="J1" s="244"/>
      <c r="K1" s="244"/>
      <c r="L1" s="244"/>
      <c r="M1" s="244"/>
      <c r="N1" s="244"/>
      <c r="O1" s="244"/>
      <c r="P1" s="244"/>
      <c r="Q1" s="244"/>
      <c r="R1" s="244"/>
      <c r="S1" s="244"/>
    </row>
    <row r="2" spans="1:19" ht="47.25" customHeight="1" x14ac:dyDescent="0.2">
      <c r="A2" s="245" t="s">
        <v>104</v>
      </c>
      <c r="B2" s="246"/>
      <c r="C2" s="246"/>
      <c r="D2" s="246"/>
      <c r="E2" s="246"/>
      <c r="F2" s="246"/>
      <c r="G2" s="246"/>
      <c r="H2" s="246"/>
      <c r="I2" s="246"/>
      <c r="J2" s="246"/>
      <c r="K2" s="246"/>
      <c r="L2" s="246"/>
      <c r="M2" s="246"/>
      <c r="N2" s="246"/>
      <c r="O2" s="246"/>
      <c r="P2" s="246"/>
      <c r="Q2" s="246"/>
      <c r="R2" s="246"/>
      <c r="S2" s="246"/>
    </row>
    <row r="3" spans="1:19" ht="38.5" customHeight="1" x14ac:dyDescent="0.2">
      <c r="A3" s="68" t="s">
        <v>14</v>
      </c>
      <c r="B3" s="225"/>
      <c r="C3" s="225"/>
      <c r="D3" s="225"/>
      <c r="E3" s="225"/>
      <c r="F3" s="225"/>
      <c r="G3" s="225"/>
      <c r="H3" s="225"/>
      <c r="I3" s="225"/>
      <c r="J3" s="225"/>
      <c r="K3" s="225"/>
      <c r="L3" s="225"/>
      <c r="M3" s="225"/>
      <c r="N3" s="225"/>
      <c r="O3" s="225"/>
      <c r="P3" s="225"/>
      <c r="Q3" s="225"/>
      <c r="R3" s="225"/>
      <c r="S3" s="225"/>
    </row>
    <row r="4" spans="1:19" ht="38.5" customHeight="1" x14ac:dyDescent="0.2">
      <c r="A4" s="216" t="s">
        <v>15</v>
      </c>
      <c r="B4" s="219" t="s">
        <v>64</v>
      </c>
      <c r="C4" s="220"/>
      <c r="D4" s="221"/>
      <c r="E4" s="222"/>
      <c r="F4" s="223"/>
      <c r="G4" s="223"/>
      <c r="H4" s="223"/>
      <c r="I4" s="223"/>
      <c r="J4" s="223"/>
      <c r="K4" s="223"/>
      <c r="L4" s="223"/>
      <c r="M4" s="223"/>
      <c r="N4" s="223"/>
      <c r="O4" s="223"/>
      <c r="P4" s="223"/>
      <c r="Q4" s="223"/>
      <c r="R4" s="223"/>
      <c r="S4" s="224"/>
    </row>
    <row r="5" spans="1:19" ht="25.5" customHeight="1" x14ac:dyDescent="0.2">
      <c r="A5" s="217"/>
      <c r="B5" s="226" t="s">
        <v>16</v>
      </c>
      <c r="C5" s="228"/>
      <c r="D5" s="227"/>
      <c r="E5" s="229"/>
      <c r="F5" s="230"/>
      <c r="G5" s="230"/>
      <c r="H5" s="230"/>
      <c r="I5" s="230"/>
      <c r="J5" s="230"/>
      <c r="K5" s="230"/>
      <c r="L5" s="230"/>
      <c r="M5" s="231"/>
      <c r="N5" s="226" t="s">
        <v>17</v>
      </c>
      <c r="O5" s="227"/>
      <c r="P5" s="253"/>
      <c r="Q5" s="253"/>
      <c r="R5" s="253"/>
      <c r="S5" s="253"/>
    </row>
    <row r="6" spans="1:19" ht="30" customHeight="1" x14ac:dyDescent="0.2">
      <c r="A6" s="217"/>
      <c r="B6" s="226" t="s">
        <v>18</v>
      </c>
      <c r="C6" s="228"/>
      <c r="D6" s="227"/>
      <c r="E6" s="235"/>
      <c r="F6" s="235"/>
      <c r="G6" s="235"/>
      <c r="H6" s="235"/>
      <c r="I6" s="235"/>
      <c r="J6" s="235"/>
      <c r="K6" s="235"/>
      <c r="L6" s="235"/>
      <c r="M6" s="235"/>
      <c r="N6" s="235"/>
      <c r="O6" s="235"/>
      <c r="P6" s="235"/>
      <c r="Q6" s="235"/>
      <c r="R6" s="235"/>
      <c r="S6" s="235"/>
    </row>
    <row r="7" spans="1:19" ht="27" customHeight="1" x14ac:dyDescent="0.2">
      <c r="A7" s="217"/>
      <c r="B7" s="226" t="s">
        <v>19</v>
      </c>
      <c r="C7" s="228"/>
      <c r="D7" s="227"/>
      <c r="E7" s="229"/>
      <c r="F7" s="230"/>
      <c r="G7" s="230"/>
      <c r="H7" s="230"/>
      <c r="I7" s="230"/>
      <c r="J7" s="230"/>
      <c r="K7" s="230"/>
      <c r="L7" s="230"/>
      <c r="M7" s="231"/>
      <c r="N7" s="254" t="s">
        <v>20</v>
      </c>
      <c r="O7" s="255"/>
      <c r="P7" s="253"/>
      <c r="Q7" s="253"/>
      <c r="R7" s="253"/>
      <c r="S7" s="253"/>
    </row>
    <row r="8" spans="1:19" ht="22" customHeight="1" x14ac:dyDescent="0.2">
      <c r="A8" s="217"/>
      <c r="B8" s="226" t="s">
        <v>47</v>
      </c>
      <c r="C8" s="228"/>
      <c r="D8" s="227"/>
      <c r="E8" s="250"/>
      <c r="F8" s="251"/>
      <c r="G8" s="251"/>
      <c r="H8" s="251"/>
      <c r="I8" s="251"/>
      <c r="J8" s="251"/>
      <c r="K8" s="251"/>
      <c r="L8" s="251"/>
      <c r="M8" s="251"/>
      <c r="N8" s="251"/>
      <c r="O8" s="251"/>
      <c r="P8" s="251"/>
      <c r="Q8" s="251"/>
      <c r="R8" s="251"/>
      <c r="S8" s="252"/>
    </row>
    <row r="9" spans="1:19" ht="34" customHeight="1" x14ac:dyDescent="0.2">
      <c r="A9" s="217"/>
      <c r="B9" s="226" t="s">
        <v>21</v>
      </c>
      <c r="C9" s="228"/>
      <c r="D9" s="227"/>
      <c r="E9" s="235"/>
      <c r="F9" s="235"/>
      <c r="G9" s="235"/>
      <c r="H9" s="235"/>
      <c r="I9" s="235"/>
      <c r="J9" s="235"/>
      <c r="K9" s="235"/>
      <c r="L9" s="235"/>
      <c r="M9" s="235"/>
      <c r="N9" s="235"/>
      <c r="O9" s="235"/>
      <c r="P9" s="235"/>
      <c r="Q9" s="235"/>
      <c r="R9" s="235"/>
      <c r="S9" s="235"/>
    </row>
    <row r="10" spans="1:19" ht="41.15" customHeight="1" x14ac:dyDescent="0.2">
      <c r="A10" s="218"/>
      <c r="B10" s="226" t="s">
        <v>22</v>
      </c>
      <c r="C10" s="228"/>
      <c r="D10" s="227"/>
      <c r="E10" s="235"/>
      <c r="F10" s="235"/>
      <c r="G10" s="235"/>
      <c r="H10" s="235"/>
      <c r="I10" s="235"/>
      <c r="J10" s="235"/>
      <c r="K10" s="235"/>
      <c r="L10" s="235"/>
      <c r="M10" s="235"/>
      <c r="N10" s="235"/>
      <c r="O10" s="235"/>
      <c r="P10" s="235"/>
      <c r="Q10" s="235"/>
      <c r="R10" s="235"/>
      <c r="S10" s="235"/>
    </row>
    <row r="11" spans="1:19" ht="28" customHeight="1" x14ac:dyDescent="0.2">
      <c r="A11" s="69" t="s">
        <v>66</v>
      </c>
      <c r="B11" s="70" t="s">
        <v>23</v>
      </c>
      <c r="C11" s="77"/>
      <c r="D11" s="220" t="s">
        <v>24</v>
      </c>
      <c r="E11" s="220"/>
      <c r="F11" s="78"/>
      <c r="G11" s="71" t="s">
        <v>25</v>
      </c>
      <c r="H11" s="72" t="s">
        <v>26</v>
      </c>
      <c r="I11" s="236"/>
      <c r="J11" s="236"/>
      <c r="K11" s="71" t="s">
        <v>27</v>
      </c>
      <c r="L11" s="78"/>
      <c r="M11" s="71" t="s">
        <v>25</v>
      </c>
      <c r="N11" s="247"/>
      <c r="O11" s="248"/>
      <c r="P11" s="248"/>
      <c r="Q11" s="248"/>
      <c r="R11" s="248"/>
      <c r="S11" s="249"/>
    </row>
    <row r="12" spans="1:19" ht="87.75" customHeight="1" x14ac:dyDescent="0.2">
      <c r="A12" s="73" t="s">
        <v>71</v>
      </c>
      <c r="B12" s="232"/>
      <c r="C12" s="233"/>
      <c r="D12" s="233"/>
      <c r="E12" s="233"/>
      <c r="F12" s="233"/>
      <c r="G12" s="233"/>
      <c r="H12" s="233"/>
      <c r="I12" s="233"/>
      <c r="J12" s="233"/>
      <c r="K12" s="233"/>
      <c r="L12" s="233"/>
      <c r="M12" s="233"/>
      <c r="N12" s="233"/>
      <c r="O12" s="233"/>
      <c r="P12" s="233"/>
      <c r="Q12" s="233"/>
      <c r="R12" s="233"/>
      <c r="S12" s="234"/>
    </row>
    <row r="13" spans="1:19" ht="51.75" customHeight="1" x14ac:dyDescent="0.2">
      <c r="A13" s="74" t="s">
        <v>29</v>
      </c>
      <c r="B13" s="232"/>
      <c r="C13" s="233"/>
      <c r="D13" s="233"/>
      <c r="E13" s="233"/>
      <c r="F13" s="233"/>
      <c r="G13" s="233"/>
      <c r="H13" s="233"/>
      <c r="I13" s="233"/>
      <c r="J13" s="233"/>
      <c r="K13" s="233"/>
      <c r="L13" s="233"/>
      <c r="M13" s="233"/>
      <c r="N13" s="233"/>
      <c r="O13" s="233"/>
      <c r="P13" s="233"/>
      <c r="Q13" s="233"/>
      <c r="R13" s="233"/>
      <c r="S13" s="234"/>
    </row>
    <row r="14" spans="1:19" ht="66.75" customHeight="1" x14ac:dyDescent="0.2">
      <c r="A14" s="75" t="s">
        <v>65</v>
      </c>
      <c r="B14" s="235"/>
      <c r="C14" s="235"/>
      <c r="D14" s="235"/>
      <c r="E14" s="235"/>
      <c r="F14" s="235"/>
      <c r="G14" s="235"/>
      <c r="H14" s="235"/>
      <c r="I14" s="235"/>
      <c r="J14" s="235"/>
      <c r="K14" s="235"/>
      <c r="L14" s="235"/>
      <c r="M14" s="235"/>
      <c r="N14" s="235"/>
      <c r="O14" s="235"/>
      <c r="P14" s="235"/>
      <c r="Q14" s="235"/>
      <c r="R14" s="235"/>
      <c r="S14" s="235"/>
    </row>
    <row r="15" spans="1:19" ht="30" customHeight="1" x14ac:dyDescent="0.2">
      <c r="A15" s="241" t="s">
        <v>68</v>
      </c>
      <c r="B15" s="242"/>
      <c r="C15" s="242"/>
      <c r="D15" s="243"/>
      <c r="E15" s="237"/>
      <c r="F15" s="237"/>
      <c r="G15" s="237"/>
      <c r="H15" s="237"/>
      <c r="I15" s="237"/>
      <c r="J15" s="237"/>
      <c r="K15" s="237"/>
      <c r="L15" s="237"/>
      <c r="M15" s="76" t="s">
        <v>28</v>
      </c>
      <c r="N15" s="238"/>
      <c r="O15" s="239"/>
      <c r="P15" s="239"/>
      <c r="Q15" s="239"/>
      <c r="R15" s="239"/>
      <c r="S15" s="240"/>
    </row>
  </sheetData>
  <sheetProtection formatCells="0" formatColumns="0" formatRows="0" selectLockedCells="1"/>
  <mergeCells count="31">
    <mergeCell ref="E15:L15"/>
    <mergeCell ref="N15:S15"/>
    <mergeCell ref="A15:D15"/>
    <mergeCell ref="A1:S1"/>
    <mergeCell ref="A2:S2"/>
    <mergeCell ref="N11:S11"/>
    <mergeCell ref="E8:S8"/>
    <mergeCell ref="P5:S5"/>
    <mergeCell ref="B6:D6"/>
    <mergeCell ref="E6:S6"/>
    <mergeCell ref="B7:D7"/>
    <mergeCell ref="E7:M7"/>
    <mergeCell ref="N7:O7"/>
    <mergeCell ref="P7:S7"/>
    <mergeCell ref="B9:D9"/>
    <mergeCell ref="E9:S9"/>
    <mergeCell ref="B13:S13"/>
    <mergeCell ref="B14:S14"/>
    <mergeCell ref="B12:S12"/>
    <mergeCell ref="B10:D10"/>
    <mergeCell ref="E10:S10"/>
    <mergeCell ref="D11:E11"/>
    <mergeCell ref="I11:J11"/>
    <mergeCell ref="A4:A10"/>
    <mergeCell ref="B4:D4"/>
    <mergeCell ref="E4:S4"/>
    <mergeCell ref="B3:S3"/>
    <mergeCell ref="N5:O5"/>
    <mergeCell ref="B8:D8"/>
    <mergeCell ref="B5:D5"/>
    <mergeCell ref="E5:M5"/>
  </mergeCells>
  <phoneticPr fontId="5"/>
  <dataValidations xWindow="257" yWindow="551" count="9">
    <dataValidation imeMode="hiragana" allowBlank="1" showInputMessage="1" showErrorMessage="1" promptTitle="新サービス創出する上の必要性を記入してください" prompt="新サービスを創出するにあたり、どのような必要不可欠な役割を担っているのかを記入してください。" sqref="B12:S12"/>
    <dataValidation type="whole" imeMode="halfAlpha" allowBlank="1" showInputMessage="1" showErrorMessage="1" sqref="F11 L11">
      <formula1>1</formula1>
      <formula2>12</formula2>
    </dataValidation>
    <dataValidation imeMode="hiragana" allowBlank="1" showInputMessage="1" showErrorMessage="1" promptTitle="経歴・実績を記入してください" prompt="　委託・外注（または販売）が可能であることが分かる経歴や実績を記入してください。" sqref="E10:S10"/>
    <dataValidation imeMode="hiragana" allowBlank="1" showInputMessage="1" showErrorMessage="1" promptTitle="選定理由を記入してください" prompt="　審査員が見て、委託・外注先（または調達先）への依頼が適切であると分かる理由を、「良く知っている」や「長年やっている」等の曖昧な表現は避けて、明確かつ具体的に記入してください。" sqref="B14:S14"/>
    <dataValidation imeMode="halfAlpha" allowBlank="1" showInputMessage="1" showErrorMessage="1" sqref="E8:S8 P5:S5"/>
    <dataValidation imeMode="hiragana" allowBlank="1" showInputMessage="1" showErrorMessage="1" sqref="E9:S9 E5:M5 E6:S6 E7:M7 P7:S7"/>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type="whole" imeMode="halfAlpha" operator="greaterThan" allowBlank="1" showInputMessage="1" showErrorMessage="1" sqref="E15">
      <formula1>0</formula1>
    </dataValidation>
    <dataValidation imeMode="hiragana" allowBlank="1" showErrorMessage="1" sqref="B13:S13"/>
  </dataValidations>
  <printOptions horizontalCentered="1"/>
  <pageMargins left="0.39370078740157483" right="0.39370078740157483" top="0.78740157480314965" bottom="0.59055118110236227"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K18"/>
  <sheetViews>
    <sheetView zoomScaleNormal="100" zoomScaleSheetLayoutView="100" workbookViewId="0">
      <selection activeCell="B5" sqref="B5:B13"/>
    </sheetView>
  </sheetViews>
  <sheetFormatPr defaultColWidth="9" defaultRowHeight="30" customHeight="1" x14ac:dyDescent="0.2"/>
  <cols>
    <col min="1" max="1" width="1.6328125" style="2" customWidth="1"/>
    <col min="2" max="2" width="8.08984375" style="40" customWidth="1"/>
    <col min="3" max="3" width="14" style="2" customWidth="1"/>
    <col min="4" max="4" width="17" style="40" customWidth="1"/>
    <col min="5" max="5" width="16.90625" style="40" customWidth="1"/>
    <col min="6" max="6" width="9.6328125" style="40" customWidth="1"/>
    <col min="7" max="7" width="6.36328125" style="2" customWidth="1"/>
    <col min="8" max="8" width="9" style="319" customWidth="1"/>
    <col min="9" max="9" width="20.6328125" style="2" customWidth="1"/>
    <col min="10" max="10" width="20.7265625" style="2" customWidth="1"/>
    <col min="11" max="11" width="14.6328125" style="2" customWidth="1"/>
    <col min="12" max="14" width="12.6328125" style="2" customWidth="1"/>
    <col min="15" max="15" width="1.6328125" style="2" customWidth="1"/>
    <col min="16" max="16384" width="9" style="2"/>
  </cols>
  <sheetData>
    <row r="1" spans="2:11" ht="21.65" customHeight="1" x14ac:dyDescent="0.2">
      <c r="B1" s="25" t="s">
        <v>58</v>
      </c>
      <c r="J1" s="60" t="s">
        <v>63</v>
      </c>
    </row>
    <row r="2" spans="2:11" ht="24" customHeight="1" x14ac:dyDescent="0.2">
      <c r="B2" s="43" t="s">
        <v>124</v>
      </c>
      <c r="J2" s="44" t="s">
        <v>8</v>
      </c>
    </row>
    <row r="3" spans="2:11" ht="72" customHeight="1" x14ac:dyDescent="0.2">
      <c r="B3" s="52" t="s">
        <v>46</v>
      </c>
      <c r="C3" s="48" t="s">
        <v>6</v>
      </c>
      <c r="D3" s="54" t="s">
        <v>130</v>
      </c>
      <c r="E3" s="53" t="s">
        <v>2</v>
      </c>
      <c r="F3" s="54" t="s">
        <v>4</v>
      </c>
      <c r="G3" s="48" t="s">
        <v>172</v>
      </c>
      <c r="H3" s="320" t="s">
        <v>173</v>
      </c>
      <c r="I3" s="48" t="s">
        <v>43</v>
      </c>
      <c r="J3" s="48" t="s">
        <v>176</v>
      </c>
      <c r="K3" s="129" t="s">
        <v>133</v>
      </c>
    </row>
    <row r="4" spans="2:11" s="3" customFormat="1" ht="35.15" customHeight="1" x14ac:dyDescent="0.2">
      <c r="B4" s="49" t="s">
        <v>129</v>
      </c>
      <c r="C4" s="29"/>
      <c r="D4" s="29"/>
      <c r="E4" s="29"/>
      <c r="F4" s="50"/>
      <c r="G4" s="51"/>
      <c r="H4" s="260"/>
      <c r="I4" s="31">
        <f>ROUNDDOWN(外注・委託費23[[#This Row],[助成対象経費
（税抜）
（A)*(B)]]*1.1,0)</f>
        <v>0</v>
      </c>
      <c r="J4" s="31">
        <f>外注・委託費23[[#This Row],[数量]]*外注・委託費23[[#This Row],[単価（B)（税抜）]]</f>
        <v>0</v>
      </c>
      <c r="K4" s="130"/>
    </row>
    <row r="5" spans="2:11" s="3" customFormat="1" ht="35.15" customHeight="1" x14ac:dyDescent="0.2">
      <c r="B5" s="49" t="s">
        <v>125</v>
      </c>
      <c r="C5" s="29"/>
      <c r="D5" s="29"/>
      <c r="E5" s="29"/>
      <c r="F5" s="50"/>
      <c r="G5" s="51"/>
      <c r="H5" s="260"/>
      <c r="I5" s="31">
        <f>ROUNDDOWN(外注・委託費23[[#This Row],[助成対象経費
（税抜）
（A)*(B)]]*1.1,0)</f>
        <v>0</v>
      </c>
      <c r="J5" s="31">
        <f>外注・委託費23[[#This Row],[数量]]*外注・委託費23[[#This Row],[単価（B)（税抜）]]</f>
        <v>0</v>
      </c>
      <c r="K5" s="130"/>
    </row>
    <row r="6" spans="2:11" s="3" customFormat="1" ht="35.15" customHeight="1" x14ac:dyDescent="0.2">
      <c r="B6" s="49" t="s">
        <v>126</v>
      </c>
      <c r="C6" s="32"/>
      <c r="D6" s="32"/>
      <c r="E6" s="32"/>
      <c r="F6" s="89"/>
      <c r="G6" s="261"/>
      <c r="H6" s="260"/>
      <c r="I6" s="31">
        <f>ROUNDDOWN(外注・委託費23[[#This Row],[助成対象経費
（税抜）
（A)*(B)]]*1.1,0)</f>
        <v>0</v>
      </c>
      <c r="J6" s="31">
        <f>外注・委託費23[[#This Row],[数量]]*外注・委託費23[[#This Row],[単価（B)（税抜）]]</f>
        <v>0</v>
      </c>
      <c r="K6" s="130"/>
    </row>
    <row r="7" spans="2:11" s="3" customFormat="1" ht="35.15" customHeight="1" x14ac:dyDescent="0.2">
      <c r="B7" s="49" t="s">
        <v>127</v>
      </c>
      <c r="C7" s="32"/>
      <c r="D7" s="32"/>
      <c r="E7" s="32"/>
      <c r="F7" s="89"/>
      <c r="G7" s="261"/>
      <c r="H7" s="260"/>
      <c r="I7" s="31">
        <f>ROUNDDOWN(外注・委託費23[[#This Row],[助成対象経費
（税抜）
（A)*(B)]]*1.1,0)</f>
        <v>0</v>
      </c>
      <c r="J7" s="31">
        <f>外注・委託費23[[#This Row],[数量]]*外注・委託費23[[#This Row],[単価（B)（税抜）]]</f>
        <v>0</v>
      </c>
      <c r="K7" s="130"/>
    </row>
    <row r="8" spans="2:11" s="3" customFormat="1" ht="35.15" customHeight="1" x14ac:dyDescent="0.2">
      <c r="B8" s="49" t="s">
        <v>128</v>
      </c>
      <c r="C8" s="32"/>
      <c r="D8" s="32"/>
      <c r="E8" s="32"/>
      <c r="F8" s="89"/>
      <c r="G8" s="261"/>
      <c r="H8" s="260"/>
      <c r="I8" s="31">
        <f>ROUNDDOWN(外注・委託費23[[#This Row],[助成対象経費
（税抜）
（A)*(B)]]*1.1,0)</f>
        <v>0</v>
      </c>
      <c r="J8" s="31">
        <f>外注・委託費23[[#This Row],[数量]]*外注・委託費23[[#This Row],[単価（B)（税抜）]]</f>
        <v>0</v>
      </c>
      <c r="K8" s="130"/>
    </row>
    <row r="9" spans="2:11" s="3" customFormat="1" ht="35.15" customHeight="1" x14ac:dyDescent="0.2">
      <c r="B9" s="49" t="s">
        <v>228</v>
      </c>
      <c r="C9" s="32"/>
      <c r="D9" s="32"/>
      <c r="E9" s="32"/>
      <c r="F9" s="89"/>
      <c r="G9" s="261"/>
      <c r="H9" s="260"/>
      <c r="I9" s="31">
        <f>ROUNDDOWN(外注・委託費23[[#This Row],[助成対象経費
（税抜）
（A)*(B)]]*1.1,0)</f>
        <v>0</v>
      </c>
      <c r="J9" s="31">
        <f>外注・委託費23[[#This Row],[数量]]*外注・委託費23[[#This Row],[単価（B)（税抜）]]</f>
        <v>0</v>
      </c>
      <c r="K9" s="130"/>
    </row>
    <row r="10" spans="2:11" s="3" customFormat="1" ht="35.15" customHeight="1" x14ac:dyDescent="0.2">
      <c r="B10" s="49" t="s">
        <v>229</v>
      </c>
      <c r="C10" s="32"/>
      <c r="D10" s="32"/>
      <c r="E10" s="32"/>
      <c r="F10" s="89"/>
      <c r="G10" s="261"/>
      <c r="H10" s="260"/>
      <c r="I10" s="31">
        <f>ROUNDDOWN(外注・委託費23[[#This Row],[助成対象経費
（税抜）
（A)*(B)]]*1.1,0)</f>
        <v>0</v>
      </c>
      <c r="J10" s="31">
        <f>外注・委託費23[[#This Row],[数量]]*外注・委託費23[[#This Row],[単価（B)（税抜）]]</f>
        <v>0</v>
      </c>
      <c r="K10" s="130"/>
    </row>
    <row r="11" spans="2:11" s="3" customFormat="1" ht="35.15" customHeight="1" x14ac:dyDescent="0.2">
      <c r="B11" s="49" t="s">
        <v>230</v>
      </c>
      <c r="C11" s="29"/>
      <c r="D11" s="29"/>
      <c r="E11" s="29"/>
      <c r="F11" s="50"/>
      <c r="G11" s="51"/>
      <c r="H11" s="260"/>
      <c r="I11" s="31">
        <f>ROUNDDOWN(外注・委託費23[[#This Row],[助成対象経費
（税抜）
（A)*(B)]]*1.1,0)</f>
        <v>0</v>
      </c>
      <c r="J11" s="31">
        <f>外注・委託費23[[#This Row],[数量]]*外注・委託費23[[#This Row],[単価（B)（税抜）]]</f>
        <v>0</v>
      </c>
      <c r="K11" s="130"/>
    </row>
    <row r="12" spans="2:11" s="3" customFormat="1" ht="35.15" customHeight="1" x14ac:dyDescent="0.2">
      <c r="B12" s="49" t="s">
        <v>231</v>
      </c>
      <c r="C12" s="29"/>
      <c r="D12" s="29"/>
      <c r="E12" s="29"/>
      <c r="F12" s="50"/>
      <c r="G12" s="51"/>
      <c r="H12" s="260"/>
      <c r="I12" s="31">
        <f>ROUNDDOWN(外注・委託費23[[#This Row],[助成対象経費
（税抜）
（A)*(B)]]*1.1,0)</f>
        <v>0</v>
      </c>
      <c r="J12" s="31">
        <f>外注・委託費23[[#This Row],[数量]]*外注・委託費23[[#This Row],[単価（B)（税抜）]]</f>
        <v>0</v>
      </c>
      <c r="K12" s="130"/>
    </row>
    <row r="13" spans="2:11" s="3" customFormat="1" ht="35.15" customHeight="1" thickBot="1" x14ac:dyDescent="0.25">
      <c r="B13" s="49" t="s">
        <v>232</v>
      </c>
      <c r="C13" s="29"/>
      <c r="D13" s="29"/>
      <c r="E13" s="29"/>
      <c r="F13" s="50"/>
      <c r="G13" s="51"/>
      <c r="H13" s="260"/>
      <c r="I13" s="31">
        <f>ROUNDDOWN(外注・委託費23[[#This Row],[助成対象経費
（税抜）
（A)*(B)]]*1.1,0)</f>
        <v>0</v>
      </c>
      <c r="J13" s="31">
        <f>外注・委託費23[[#This Row],[数量]]*外注・委託費23[[#This Row],[単価（B)（税抜）]]</f>
        <v>0</v>
      </c>
      <c r="K13" s="130"/>
    </row>
    <row r="14" spans="2:11" s="3" customFormat="1" ht="30" customHeight="1" thickTop="1" x14ac:dyDescent="0.2">
      <c r="B14" s="36" t="s">
        <v>11</v>
      </c>
      <c r="C14" s="80"/>
      <c r="D14" s="80"/>
      <c r="E14" s="80"/>
      <c r="F14" s="80"/>
      <c r="G14" s="81"/>
      <c r="H14" s="322"/>
      <c r="I14" s="82">
        <f>SUBTOTAL(109,外注・委託費23[助成事業に要する経費
（税込）])</f>
        <v>0</v>
      </c>
      <c r="J14" s="131">
        <f>SUBTOTAL(109,外注・委託費23[助成対象経費
（税抜）
（A)*(B)])</f>
        <v>0</v>
      </c>
      <c r="K14" s="128"/>
    </row>
    <row r="15" spans="2:11" ht="30" customHeight="1" x14ac:dyDescent="0.2">
      <c r="B15" s="211" t="s">
        <v>73</v>
      </c>
      <c r="C15" s="211"/>
      <c r="D15" s="211"/>
      <c r="E15" s="211"/>
      <c r="F15" s="211"/>
      <c r="G15" s="211"/>
      <c r="H15" s="211"/>
      <c r="I15" s="211"/>
      <c r="J15" s="211"/>
    </row>
    <row r="16" spans="2:11" ht="30" customHeight="1" x14ac:dyDescent="0.2">
      <c r="B16" s="212" t="s">
        <v>59</v>
      </c>
      <c r="C16" s="212"/>
      <c r="D16" s="212"/>
      <c r="E16" s="212"/>
      <c r="F16" s="212"/>
      <c r="G16" s="212"/>
      <c r="H16" s="212"/>
      <c r="I16" s="212"/>
      <c r="J16" s="212"/>
    </row>
    <row r="17" spans="2:10" ht="30" customHeight="1" x14ac:dyDescent="0.2">
      <c r="B17" s="213" t="s">
        <v>69</v>
      </c>
      <c r="C17" s="213"/>
      <c r="D17" s="213"/>
      <c r="E17" s="213"/>
      <c r="F17" s="213"/>
      <c r="G17" s="213"/>
      <c r="H17" s="213"/>
      <c r="I17" s="213"/>
      <c r="J17" s="213"/>
    </row>
    <row r="18" spans="2:10" ht="30" customHeight="1" x14ac:dyDescent="0.2">
      <c r="B18" s="212" t="s">
        <v>60</v>
      </c>
      <c r="C18" s="212"/>
      <c r="D18" s="212"/>
      <c r="E18" s="212"/>
      <c r="F18" s="212"/>
      <c r="G18" s="212"/>
      <c r="H18" s="212"/>
      <c r="I18" s="212"/>
      <c r="J18" s="212"/>
    </row>
  </sheetData>
  <sheetProtection formatCells="0" insertRows="0" deleteRows="0" selectLockedCells="1"/>
  <mergeCells count="4">
    <mergeCell ref="B15:J15"/>
    <mergeCell ref="B16:J16"/>
    <mergeCell ref="B17:J17"/>
    <mergeCell ref="B18:J18"/>
  </mergeCells>
  <phoneticPr fontId="5"/>
  <printOptions horizontalCentered="1"/>
  <pageMargins left="0.39370078740157483" right="0.39370078740157483" top="0.78740157480314965" bottom="0.59055118110236227" header="0.39370078740157483" footer="0.3937007874015748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K18"/>
  <sheetViews>
    <sheetView zoomScaleNormal="100" zoomScaleSheetLayoutView="100" workbookViewId="0">
      <selection activeCell="C13" sqref="C13"/>
    </sheetView>
  </sheetViews>
  <sheetFormatPr defaultColWidth="9" defaultRowHeight="30" customHeight="1" x14ac:dyDescent="0.2"/>
  <cols>
    <col min="1" max="1" width="1.6328125" style="2" customWidth="1"/>
    <col min="2" max="2" width="8.08984375" style="40" customWidth="1"/>
    <col min="3" max="3" width="18.08984375" style="2" customWidth="1"/>
    <col min="4" max="4" width="15.6328125" style="2" customWidth="1"/>
    <col min="5" max="5" width="17" style="40" customWidth="1"/>
    <col min="6" max="6" width="9.6328125" style="40" customWidth="1"/>
    <col min="7" max="7" width="6.453125" style="2" customWidth="1"/>
    <col min="8" max="8" width="9" style="319" customWidth="1"/>
    <col min="9" max="9" width="20.6328125" style="2" customWidth="1"/>
    <col min="10" max="10" width="20.7265625" style="2" customWidth="1"/>
    <col min="11" max="11" width="13.1796875" style="2" customWidth="1"/>
    <col min="12" max="14" width="12.6328125" style="2" customWidth="1"/>
    <col min="15" max="15" width="1.6328125" style="2" customWidth="1"/>
    <col min="16" max="16384" width="9" style="2"/>
  </cols>
  <sheetData>
    <row r="1" spans="2:11" ht="21.65" customHeight="1" x14ac:dyDescent="0.2">
      <c r="B1" s="25" t="s">
        <v>58</v>
      </c>
      <c r="J1" s="60" t="s">
        <v>63</v>
      </c>
    </row>
    <row r="2" spans="2:11" ht="24" customHeight="1" x14ac:dyDescent="0.2">
      <c r="B2" s="43" t="s">
        <v>131</v>
      </c>
      <c r="J2" s="44" t="s">
        <v>8</v>
      </c>
    </row>
    <row r="3" spans="2:11" ht="72" customHeight="1" x14ac:dyDescent="0.2">
      <c r="B3" s="52" t="s">
        <v>46</v>
      </c>
      <c r="C3" s="48" t="s">
        <v>7</v>
      </c>
      <c r="D3" s="48" t="s">
        <v>132</v>
      </c>
      <c r="E3" s="53" t="s">
        <v>2</v>
      </c>
      <c r="F3" s="54" t="s">
        <v>174</v>
      </c>
      <c r="G3" s="48" t="s">
        <v>5</v>
      </c>
      <c r="H3" s="320" t="s">
        <v>175</v>
      </c>
      <c r="I3" s="48" t="s">
        <v>43</v>
      </c>
      <c r="J3" s="132" t="s">
        <v>176</v>
      </c>
      <c r="K3" s="129" t="s">
        <v>134</v>
      </c>
    </row>
    <row r="4" spans="2:11" s="3" customFormat="1" ht="35.15" customHeight="1" x14ac:dyDescent="0.2">
      <c r="B4" s="127">
        <v>1</v>
      </c>
      <c r="C4" s="29"/>
      <c r="D4" s="29"/>
      <c r="E4" s="29"/>
      <c r="F4" s="50"/>
      <c r="G4" s="51"/>
      <c r="H4" s="260"/>
      <c r="I4" s="31">
        <f>ROUNDDOWN(外注・委託費2[[#This Row],[助成対象経費
（税抜）
（A)*(B)]]*1.1,0)</f>
        <v>0</v>
      </c>
      <c r="J4" s="133">
        <f>外注・委託費2[[#This Row],[数量
（A)]]*外注・委託費2[[#This Row],[単価(B)
（税抜）]]</f>
        <v>0</v>
      </c>
      <c r="K4" s="130"/>
    </row>
    <row r="5" spans="2:11" s="3" customFormat="1" ht="35.15" customHeight="1" x14ac:dyDescent="0.2">
      <c r="B5" s="127">
        <v>2</v>
      </c>
      <c r="C5" s="29"/>
      <c r="D5" s="29"/>
      <c r="E5" s="29"/>
      <c r="F5" s="50"/>
      <c r="G5" s="51"/>
      <c r="H5" s="260"/>
      <c r="I5" s="31">
        <f>ROUNDDOWN(外注・委託費2[[#This Row],[助成対象経費
（税抜）
（A)*(B)]]*1.1,0)</f>
        <v>0</v>
      </c>
      <c r="J5" s="133">
        <f>外注・委託費2[[#This Row],[数量
（A)]]*外注・委託費2[[#This Row],[単価(B)
（税抜）]]</f>
        <v>0</v>
      </c>
      <c r="K5" s="130"/>
    </row>
    <row r="6" spans="2:11" s="3" customFormat="1" ht="35.15" customHeight="1" x14ac:dyDescent="0.2">
      <c r="B6" s="127">
        <v>3</v>
      </c>
      <c r="C6" s="32"/>
      <c r="D6" s="29"/>
      <c r="E6" s="32"/>
      <c r="F6" s="89"/>
      <c r="G6" s="261"/>
      <c r="H6" s="260"/>
      <c r="I6" s="31">
        <f>ROUNDDOWN(外注・委託費2[[#This Row],[助成対象経費
（税抜）
（A)*(B)]]*1.1,0)</f>
        <v>0</v>
      </c>
      <c r="J6" s="133">
        <f>外注・委託費2[[#This Row],[数量
（A)]]*外注・委託費2[[#This Row],[単価(B)
（税抜）]]</f>
        <v>0</v>
      </c>
      <c r="K6" s="130"/>
    </row>
    <row r="7" spans="2:11" s="3" customFormat="1" ht="35.15" customHeight="1" x14ac:dyDescent="0.2">
      <c r="B7" s="127">
        <v>4</v>
      </c>
      <c r="C7" s="32"/>
      <c r="D7" s="29"/>
      <c r="E7" s="32"/>
      <c r="F7" s="89"/>
      <c r="G7" s="261"/>
      <c r="H7" s="260"/>
      <c r="I7" s="31">
        <f>ROUNDDOWN(外注・委託費2[[#This Row],[助成対象経費
（税抜）
（A)*(B)]]*1.1,0)</f>
        <v>0</v>
      </c>
      <c r="J7" s="133">
        <f>外注・委託費2[[#This Row],[数量
（A)]]*外注・委託費2[[#This Row],[単価(B)
（税抜）]]</f>
        <v>0</v>
      </c>
      <c r="K7" s="130"/>
    </row>
    <row r="8" spans="2:11" s="3" customFormat="1" ht="35.15" customHeight="1" x14ac:dyDescent="0.2">
      <c r="B8" s="127">
        <v>5</v>
      </c>
      <c r="C8" s="32"/>
      <c r="D8" s="29"/>
      <c r="E8" s="32"/>
      <c r="F8" s="89"/>
      <c r="G8" s="261"/>
      <c r="H8" s="260"/>
      <c r="I8" s="31">
        <f>ROUNDDOWN(外注・委託費2[[#This Row],[助成対象経費
（税抜）
（A)*(B)]]*1.1,0)</f>
        <v>0</v>
      </c>
      <c r="J8" s="133">
        <f>外注・委託費2[[#This Row],[数量
（A)]]*外注・委託費2[[#This Row],[単価(B)
（税抜）]]</f>
        <v>0</v>
      </c>
      <c r="K8" s="130"/>
    </row>
    <row r="9" spans="2:11" s="3" customFormat="1" ht="35.15" customHeight="1" x14ac:dyDescent="0.2">
      <c r="B9" s="127">
        <v>6</v>
      </c>
      <c r="C9" s="32"/>
      <c r="D9" s="29"/>
      <c r="E9" s="32"/>
      <c r="F9" s="89"/>
      <c r="G9" s="261"/>
      <c r="H9" s="260"/>
      <c r="I9" s="31">
        <f>ROUNDDOWN(外注・委託費2[[#This Row],[助成対象経費
（税抜）
（A)*(B)]]*1.1,0)</f>
        <v>0</v>
      </c>
      <c r="J9" s="133">
        <f>外注・委託費2[[#This Row],[数量
（A)]]*外注・委託費2[[#This Row],[単価(B)
（税抜）]]</f>
        <v>0</v>
      </c>
      <c r="K9" s="130"/>
    </row>
    <row r="10" spans="2:11" s="3" customFormat="1" ht="35.15" customHeight="1" x14ac:dyDescent="0.2">
      <c r="B10" s="127">
        <v>7</v>
      </c>
      <c r="C10" s="32"/>
      <c r="D10" s="29"/>
      <c r="E10" s="32"/>
      <c r="F10" s="89"/>
      <c r="G10" s="261"/>
      <c r="H10" s="260"/>
      <c r="I10" s="31">
        <f>ROUNDDOWN(外注・委託費2[[#This Row],[助成対象経費
（税抜）
（A)*(B)]]*1.1,0)</f>
        <v>0</v>
      </c>
      <c r="J10" s="133">
        <f>外注・委託費2[[#This Row],[数量
（A)]]*外注・委託費2[[#This Row],[単価(B)
（税抜）]]</f>
        <v>0</v>
      </c>
      <c r="K10" s="130"/>
    </row>
    <row r="11" spans="2:11" s="3" customFormat="1" ht="35.15" customHeight="1" x14ac:dyDescent="0.2">
      <c r="B11" s="127">
        <v>8</v>
      </c>
      <c r="C11" s="29"/>
      <c r="D11" s="29"/>
      <c r="E11" s="29"/>
      <c r="F11" s="50"/>
      <c r="G11" s="51"/>
      <c r="H11" s="260"/>
      <c r="I11" s="31">
        <f>ROUNDDOWN(外注・委託費2[[#This Row],[助成対象経費
（税抜）
（A)*(B)]]*1.1,0)</f>
        <v>0</v>
      </c>
      <c r="J11" s="133">
        <f>外注・委託費2[[#This Row],[数量
（A)]]*外注・委託費2[[#This Row],[単価(B)
（税抜）]]</f>
        <v>0</v>
      </c>
      <c r="K11" s="130"/>
    </row>
    <row r="12" spans="2:11" s="3" customFormat="1" ht="35.15" customHeight="1" x14ac:dyDescent="0.2">
      <c r="B12" s="127">
        <v>9</v>
      </c>
      <c r="C12" s="29"/>
      <c r="D12" s="29"/>
      <c r="E12" s="29"/>
      <c r="F12" s="50"/>
      <c r="G12" s="51"/>
      <c r="H12" s="260"/>
      <c r="I12" s="31">
        <f>ROUNDDOWN(外注・委託費2[[#This Row],[助成対象経費
（税抜）
（A)*(B)]]*1.1,0)</f>
        <v>0</v>
      </c>
      <c r="J12" s="133">
        <f>外注・委託費2[[#This Row],[数量
（A)]]*外注・委託費2[[#This Row],[単価(B)
（税抜）]]</f>
        <v>0</v>
      </c>
      <c r="K12" s="130"/>
    </row>
    <row r="13" spans="2:11" s="3" customFormat="1" ht="35.15" customHeight="1" thickBot="1" x14ac:dyDescent="0.25">
      <c r="B13" s="127">
        <v>10</v>
      </c>
      <c r="C13" s="29"/>
      <c r="D13" s="29"/>
      <c r="E13" s="29"/>
      <c r="F13" s="50"/>
      <c r="G13" s="51"/>
      <c r="H13" s="260"/>
      <c r="I13" s="31">
        <f>ROUNDDOWN(外注・委託費2[[#This Row],[助成対象経費
（税抜）
（A)*(B)]]*1.1,0)</f>
        <v>0</v>
      </c>
      <c r="J13" s="133">
        <f>外注・委託費2[[#This Row],[数量
（A)]]*外注・委託費2[[#This Row],[単価(B)
（税抜）]]</f>
        <v>0</v>
      </c>
      <c r="K13" s="130"/>
    </row>
    <row r="14" spans="2:11" s="3" customFormat="1" ht="30" customHeight="1" thickTop="1" x14ac:dyDescent="0.2">
      <c r="B14" s="126" t="s">
        <v>11</v>
      </c>
      <c r="C14" s="80"/>
      <c r="D14" s="80"/>
      <c r="E14" s="80"/>
      <c r="F14" s="80"/>
      <c r="G14" s="81"/>
      <c r="H14" s="322"/>
      <c r="I14" s="82">
        <f>SUBTOTAL(109,外注・委託費2[助成事業に要する経費
（税込）])</f>
        <v>0</v>
      </c>
      <c r="J14" s="131">
        <f>SUBTOTAL(109,外注・委託費2[助成対象経費
（税抜）
（A)*(B)])</f>
        <v>0</v>
      </c>
      <c r="K14" s="128"/>
    </row>
    <row r="15" spans="2:11" ht="30" customHeight="1" x14ac:dyDescent="0.2">
      <c r="B15" s="211" t="s">
        <v>73</v>
      </c>
      <c r="C15" s="211"/>
      <c r="D15" s="211"/>
      <c r="E15" s="211"/>
      <c r="F15" s="211"/>
      <c r="G15" s="211"/>
      <c r="H15" s="211"/>
      <c r="I15" s="211"/>
      <c r="J15" s="211"/>
    </row>
    <row r="16" spans="2:11" ht="30" customHeight="1" x14ac:dyDescent="0.2">
      <c r="B16" s="212" t="s">
        <v>59</v>
      </c>
      <c r="C16" s="212"/>
      <c r="D16" s="212"/>
      <c r="E16" s="212"/>
      <c r="F16" s="212"/>
      <c r="G16" s="212"/>
      <c r="H16" s="212"/>
      <c r="I16" s="212"/>
      <c r="J16" s="212"/>
    </row>
    <row r="17" spans="2:10" ht="30" customHeight="1" x14ac:dyDescent="0.2">
      <c r="B17" s="213" t="s">
        <v>69</v>
      </c>
      <c r="C17" s="213"/>
      <c r="D17" s="213"/>
      <c r="E17" s="213"/>
      <c r="F17" s="213"/>
      <c r="G17" s="213"/>
      <c r="H17" s="213"/>
      <c r="I17" s="213"/>
      <c r="J17" s="213"/>
    </row>
    <row r="18" spans="2:10" ht="30" customHeight="1" x14ac:dyDescent="0.2">
      <c r="B18" s="212" t="s">
        <v>60</v>
      </c>
      <c r="C18" s="212"/>
      <c r="D18" s="212"/>
      <c r="E18" s="212"/>
      <c r="F18" s="212"/>
      <c r="G18" s="212"/>
      <c r="H18" s="212"/>
      <c r="I18" s="212"/>
      <c r="J18" s="212"/>
    </row>
  </sheetData>
  <sheetProtection formatCells="0" insertRows="0" deleteRows="0" selectLockedCells="1"/>
  <mergeCells count="4">
    <mergeCell ref="B15:J15"/>
    <mergeCell ref="B16:J16"/>
    <mergeCell ref="B17:J17"/>
    <mergeCell ref="B18:J18"/>
  </mergeCells>
  <phoneticPr fontId="5"/>
  <printOptions horizontalCentered="1"/>
  <pageMargins left="0.39370078740157483" right="0.39370078740157483" top="0.78740157480314965" bottom="0.59055118110236227" header="0.39370078740157483" footer="0.3937007874015748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L18"/>
  <sheetViews>
    <sheetView zoomScaleNormal="100" zoomScaleSheetLayoutView="100" workbookViewId="0">
      <selection activeCell="G4" sqref="G4:I4"/>
    </sheetView>
  </sheetViews>
  <sheetFormatPr defaultColWidth="9" defaultRowHeight="30" customHeight="1" x14ac:dyDescent="0.2"/>
  <cols>
    <col min="1" max="1" width="1.6328125" style="2" customWidth="1"/>
    <col min="2" max="2" width="8.08984375" style="40" customWidth="1"/>
    <col min="3" max="3" width="17.453125" style="40" customWidth="1"/>
    <col min="4" max="4" width="14.08984375" style="40" customWidth="1"/>
    <col min="5" max="5" width="5.90625" style="40" customWidth="1"/>
    <col min="6" max="6" width="5.08984375" style="40" customWidth="1"/>
    <col min="7" max="7" width="8.26953125" style="40" customWidth="1"/>
    <col min="8" max="8" width="6.7265625" style="2" customWidth="1"/>
    <col min="9" max="9" width="14.81640625" style="319" customWidth="1"/>
    <col min="10" max="10" width="20.6328125" style="2" customWidth="1"/>
    <col min="11" max="12" width="20.7265625" style="2" customWidth="1"/>
    <col min="13" max="15" width="12.6328125" style="2" customWidth="1"/>
    <col min="16" max="16" width="1.6328125" style="2" customWidth="1"/>
    <col min="17" max="16384" width="9" style="2"/>
  </cols>
  <sheetData>
    <row r="1" spans="2:12" ht="21.65" customHeight="1" x14ac:dyDescent="0.2">
      <c r="B1" s="25" t="s">
        <v>58</v>
      </c>
      <c r="C1" s="43"/>
      <c r="K1" s="60" t="s">
        <v>63</v>
      </c>
      <c r="L1" s="60"/>
    </row>
    <row r="2" spans="2:12" ht="24" customHeight="1" x14ac:dyDescent="0.2">
      <c r="B2" s="43" t="s">
        <v>62</v>
      </c>
      <c r="C2" s="43"/>
      <c r="K2" s="44" t="s">
        <v>8</v>
      </c>
      <c r="L2" s="44"/>
    </row>
    <row r="3" spans="2:12" ht="72" customHeight="1" x14ac:dyDescent="0.2">
      <c r="B3" s="59" t="s">
        <v>46</v>
      </c>
      <c r="C3" s="52" t="s">
        <v>7</v>
      </c>
      <c r="D3" s="53" t="s">
        <v>2</v>
      </c>
      <c r="E3" s="54" t="s">
        <v>179</v>
      </c>
      <c r="F3" s="258" t="s">
        <v>178</v>
      </c>
      <c r="G3" s="59" t="s">
        <v>174</v>
      </c>
      <c r="H3" s="48" t="s">
        <v>172</v>
      </c>
      <c r="I3" s="320" t="s">
        <v>180</v>
      </c>
      <c r="J3" s="48" t="s">
        <v>43</v>
      </c>
      <c r="K3" s="48" t="s">
        <v>3</v>
      </c>
      <c r="L3" s="256" t="s">
        <v>177</v>
      </c>
    </row>
    <row r="4" spans="2:12" s="3" customFormat="1" ht="35.15" customHeight="1" x14ac:dyDescent="0.2">
      <c r="B4" s="56">
        <f>ROW()-ROW(システム及び設備導入費[[#Headers],[経費番号]])</f>
        <v>1</v>
      </c>
      <c r="C4" s="57"/>
      <c r="D4" s="29"/>
      <c r="E4" s="84"/>
      <c r="F4" s="85"/>
      <c r="G4" s="86"/>
      <c r="H4" s="51"/>
      <c r="I4" s="260"/>
      <c r="J4" s="31">
        <f>ROUNDDOWN(システム及び設備導入費[[#This Row],[助成対象経費
（税抜）]]*1.1,0)</f>
        <v>0</v>
      </c>
      <c r="K4" s="31">
        <f>システム及び設備導入費[[#This Row],[数量
（A)]]*システム及び設備導入費[[#This Row],[購入単価
又は
リース料等の合計（税抜）（B)]]</f>
        <v>0</v>
      </c>
      <c r="L4" s="257"/>
    </row>
    <row r="5" spans="2:12" s="3" customFormat="1" ht="35.15" customHeight="1" x14ac:dyDescent="0.2">
      <c r="B5" s="56">
        <f>ROW()-ROW(システム及び設備導入費[[#Headers],[経費番号]])</f>
        <v>2</v>
      </c>
      <c r="C5" s="57"/>
      <c r="D5" s="29"/>
      <c r="E5" s="84"/>
      <c r="F5" s="85"/>
      <c r="G5" s="86"/>
      <c r="H5" s="51"/>
      <c r="I5" s="260"/>
      <c r="J5" s="31">
        <f>ROUNDDOWN(システム及び設備導入費[[#This Row],[助成対象経費
（税抜）]]*1.1,0)</f>
        <v>0</v>
      </c>
      <c r="K5" s="31">
        <f>システム及び設備導入費[[#This Row],[数量
（A)]]*システム及び設備導入費[[#This Row],[購入単価
又は
リース料等の合計（税抜）（B)]]</f>
        <v>0</v>
      </c>
      <c r="L5" s="257"/>
    </row>
    <row r="6" spans="2:12" s="3" customFormat="1" ht="35.15" customHeight="1" x14ac:dyDescent="0.2">
      <c r="B6" s="323">
        <f>ROW()-ROW(システム及び設備導入費[[#Headers],[経費番号]])</f>
        <v>3</v>
      </c>
      <c r="C6" s="57"/>
      <c r="D6" s="88"/>
      <c r="E6" s="324"/>
      <c r="F6" s="85"/>
      <c r="G6" s="325"/>
      <c r="H6" s="90"/>
      <c r="I6" s="326"/>
      <c r="J6" s="67">
        <f>ROUNDDOWN(システム及び設備導入費[[#This Row],[助成対象経費
（税抜）]]*1.1,0)</f>
        <v>0</v>
      </c>
      <c r="K6" s="35">
        <f>システム及び設備導入費[[#This Row],[数量
（A)]]*システム及び設備導入費[[#This Row],[購入単価
又は
リース料等の合計（税抜）（B)]]</f>
        <v>0</v>
      </c>
      <c r="L6" s="257"/>
    </row>
    <row r="7" spans="2:12" s="3" customFormat="1" ht="35.15" customHeight="1" x14ac:dyDescent="0.2">
      <c r="B7" s="323">
        <f>ROW()-ROW(システム及び設備導入費[[#Headers],[経費番号]])</f>
        <v>4</v>
      </c>
      <c r="C7" s="57"/>
      <c r="D7" s="88"/>
      <c r="E7" s="324"/>
      <c r="F7" s="85"/>
      <c r="G7" s="325"/>
      <c r="H7" s="90"/>
      <c r="I7" s="326"/>
      <c r="J7" s="67">
        <f>ROUNDDOWN(システム及び設備導入費[[#This Row],[助成対象経費
（税抜）]]*1.1,0)</f>
        <v>0</v>
      </c>
      <c r="K7" s="35">
        <f>システム及び設備導入費[[#This Row],[数量
（A)]]*システム及び設備導入費[[#This Row],[購入単価
又は
リース料等の合計（税抜）（B)]]</f>
        <v>0</v>
      </c>
      <c r="L7" s="257"/>
    </row>
    <row r="8" spans="2:12" s="3" customFormat="1" ht="35.15" customHeight="1" x14ac:dyDescent="0.2">
      <c r="B8" s="323">
        <f>ROW()-ROW(システム及び設備導入費[[#Headers],[経費番号]])</f>
        <v>5</v>
      </c>
      <c r="C8" s="57"/>
      <c r="D8" s="88"/>
      <c r="E8" s="324"/>
      <c r="F8" s="85"/>
      <c r="G8" s="325"/>
      <c r="H8" s="90"/>
      <c r="I8" s="326"/>
      <c r="J8" s="67">
        <f>ROUNDDOWN(システム及び設備導入費[[#This Row],[助成対象経費
（税抜）]]*1.1,0)</f>
        <v>0</v>
      </c>
      <c r="K8" s="35">
        <f>システム及び設備導入費[[#This Row],[数量
（A)]]*システム及び設備導入費[[#This Row],[購入単価
又は
リース料等の合計（税抜）（B)]]</f>
        <v>0</v>
      </c>
      <c r="L8" s="257"/>
    </row>
    <row r="9" spans="2:12" s="3" customFormat="1" ht="35.15" customHeight="1" x14ac:dyDescent="0.2">
      <c r="B9" s="323">
        <f>ROW()-ROW(システム及び設備導入費[[#Headers],[経費番号]])</f>
        <v>6</v>
      </c>
      <c r="C9" s="57"/>
      <c r="D9" s="88"/>
      <c r="E9" s="324"/>
      <c r="F9" s="85"/>
      <c r="G9" s="325"/>
      <c r="H9" s="90"/>
      <c r="I9" s="326"/>
      <c r="J9" s="67">
        <f>ROUNDDOWN(システム及び設備導入費[[#This Row],[助成対象経費
（税抜）]]*1.1,0)</f>
        <v>0</v>
      </c>
      <c r="K9" s="35">
        <f>システム及び設備導入費[[#This Row],[数量
（A)]]*システム及び設備導入費[[#This Row],[購入単価
又は
リース料等の合計（税抜）（B)]]</f>
        <v>0</v>
      </c>
      <c r="L9" s="257"/>
    </row>
    <row r="10" spans="2:12" s="3" customFormat="1" ht="35.15" customHeight="1" x14ac:dyDescent="0.2">
      <c r="B10" s="323">
        <f>ROW()-ROW(システム及び設備導入費[[#Headers],[経費番号]])</f>
        <v>7</v>
      </c>
      <c r="C10" s="57"/>
      <c r="D10" s="88"/>
      <c r="E10" s="324"/>
      <c r="F10" s="85"/>
      <c r="G10" s="325"/>
      <c r="H10" s="90"/>
      <c r="I10" s="326"/>
      <c r="J10" s="67">
        <f>ROUNDDOWN(システム及び設備導入費[[#This Row],[助成対象経費
（税抜）]]*1.1,0)</f>
        <v>0</v>
      </c>
      <c r="K10" s="35">
        <f>システム及び設備導入費[[#This Row],[数量
（A)]]*システム及び設備導入費[[#This Row],[購入単価
又は
リース料等の合計（税抜）（B)]]</f>
        <v>0</v>
      </c>
      <c r="L10" s="257"/>
    </row>
    <row r="11" spans="2:12" s="3" customFormat="1" ht="35.15" customHeight="1" x14ac:dyDescent="0.2">
      <c r="B11" s="56">
        <f>ROW()-ROW(システム及び設備導入費[[#Headers],[経費番号]])</f>
        <v>8</v>
      </c>
      <c r="C11" s="57"/>
      <c r="D11" s="29"/>
      <c r="E11" s="84"/>
      <c r="F11" s="85"/>
      <c r="G11" s="86"/>
      <c r="H11" s="51"/>
      <c r="I11" s="260"/>
      <c r="J11" s="31">
        <f>ROUNDDOWN(システム及び設備導入費[[#This Row],[助成対象経費
（税抜）]]*1.1,0)</f>
        <v>0</v>
      </c>
      <c r="K11" s="31">
        <f>システム及び設備導入費[[#This Row],[数量
（A)]]*システム及び設備導入費[[#This Row],[購入単価
又は
リース料等の合計（税抜）（B)]]</f>
        <v>0</v>
      </c>
      <c r="L11" s="257"/>
    </row>
    <row r="12" spans="2:12" s="3" customFormat="1" ht="35.15" customHeight="1" x14ac:dyDescent="0.2">
      <c r="B12" s="56">
        <f>ROW()-ROW(システム及び設備導入費[[#Headers],[経費番号]])</f>
        <v>9</v>
      </c>
      <c r="C12" s="57"/>
      <c r="D12" s="29"/>
      <c r="E12" s="84"/>
      <c r="F12" s="85"/>
      <c r="G12" s="86"/>
      <c r="H12" s="51"/>
      <c r="I12" s="260"/>
      <c r="J12" s="31">
        <f>ROUNDDOWN(システム及び設備導入費[[#This Row],[助成対象経費
（税抜）]]*1.1,0)</f>
        <v>0</v>
      </c>
      <c r="K12" s="31">
        <f>システム及び設備導入費[[#This Row],[数量
（A)]]*システム及び設備導入費[[#This Row],[購入単価
又は
リース料等の合計（税抜）（B)]]</f>
        <v>0</v>
      </c>
      <c r="L12" s="257"/>
    </row>
    <row r="13" spans="2:12" s="3" customFormat="1" ht="35.15" customHeight="1" thickBot="1" x14ac:dyDescent="0.25">
      <c r="B13" s="56">
        <f>ROW()-ROW(システム及び設備導入費[[#Headers],[経費番号]])</f>
        <v>10</v>
      </c>
      <c r="C13" s="58"/>
      <c r="D13" s="29"/>
      <c r="E13" s="84"/>
      <c r="F13" s="85"/>
      <c r="G13" s="86"/>
      <c r="H13" s="51"/>
      <c r="I13" s="260"/>
      <c r="J13" s="31">
        <f>ROUNDDOWN(システム及び設備導入費[[#This Row],[助成対象経費
（税抜）]]*1.1,0)</f>
        <v>0</v>
      </c>
      <c r="K13" s="31">
        <f>システム及び設備導入費[[#This Row],[数量
（A)]]*システム及び設備導入費[[#This Row],[購入単価
又は
リース料等の合計（税抜）（B)]]</f>
        <v>0</v>
      </c>
      <c r="L13" s="257"/>
    </row>
    <row r="14" spans="2:12" s="3" customFormat="1" ht="30" customHeight="1" thickTop="1" x14ac:dyDescent="0.2">
      <c r="B14" s="36" t="s">
        <v>11</v>
      </c>
      <c r="C14" s="79"/>
      <c r="D14" s="80"/>
      <c r="E14" s="80"/>
      <c r="F14" s="83"/>
      <c r="G14" s="83"/>
      <c r="H14" s="81"/>
      <c r="I14" s="321"/>
      <c r="J14" s="82">
        <f>SUBTOTAL(109,システム及び設備導入費[助成事業に要する経費
（税込）])</f>
        <v>0</v>
      </c>
      <c r="K14" s="82">
        <f>SUBTOTAL(109,システム及び設備導入費[助成対象経費
（税抜）])</f>
        <v>0</v>
      </c>
      <c r="L14" s="259"/>
    </row>
    <row r="15" spans="2:12" ht="30" customHeight="1" x14ac:dyDescent="0.2">
      <c r="B15" s="211" t="s">
        <v>73</v>
      </c>
      <c r="C15" s="211"/>
      <c r="D15" s="211"/>
      <c r="E15" s="211"/>
      <c r="F15" s="211"/>
      <c r="G15" s="211"/>
    </row>
    <row r="16" spans="2:12" ht="30" customHeight="1" x14ac:dyDescent="0.2">
      <c r="B16" s="212" t="s">
        <v>59</v>
      </c>
      <c r="C16" s="212"/>
      <c r="D16" s="212"/>
      <c r="E16" s="212"/>
      <c r="F16" s="212"/>
      <c r="G16" s="212"/>
    </row>
    <row r="17" spans="2:7" ht="30" customHeight="1" x14ac:dyDescent="0.2">
      <c r="B17" s="213" t="s">
        <v>69</v>
      </c>
      <c r="C17" s="213"/>
      <c r="D17" s="213"/>
      <c r="E17" s="213"/>
      <c r="F17" s="213"/>
      <c r="G17" s="213"/>
    </row>
    <row r="18" spans="2:7" ht="30" customHeight="1" x14ac:dyDescent="0.2">
      <c r="B18" s="212" t="s">
        <v>60</v>
      </c>
      <c r="C18" s="212"/>
      <c r="D18" s="212"/>
      <c r="E18" s="212"/>
      <c r="F18" s="212"/>
      <c r="G18" s="212"/>
    </row>
  </sheetData>
  <sheetProtection formatCells="0" insertRows="0" deleteRows="0" selectLockedCells="1"/>
  <mergeCells count="4">
    <mergeCell ref="B15:G15"/>
    <mergeCell ref="B16:G16"/>
    <mergeCell ref="B17:G17"/>
    <mergeCell ref="B18:G18"/>
  </mergeCells>
  <phoneticPr fontId="5"/>
  <printOptions horizontalCentered="1"/>
  <pageMargins left="0.39370078740157483" right="0.39370078740157483" top="0.78740157480314965" bottom="0.59055118110236227" header="0.39370078740157483" footer="0.39370078740157483"/>
  <pageSetup paperSize="9" scale="85"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選択肢!$D$2:$D$4</xm:f>
          </x14:formula1>
          <xm:sqref>E4:E13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I18"/>
  <sheetViews>
    <sheetView zoomScaleNormal="100" zoomScaleSheetLayoutView="100" workbookViewId="0">
      <selection activeCell="D4" sqref="D4:F4"/>
    </sheetView>
  </sheetViews>
  <sheetFormatPr defaultColWidth="9" defaultRowHeight="30" customHeight="1" x14ac:dyDescent="0.2"/>
  <cols>
    <col min="1" max="1" width="1.6328125" style="2" customWidth="1"/>
    <col min="2" max="2" width="8.08984375" style="40" customWidth="1"/>
    <col min="3" max="3" width="32.453125" style="2" customWidth="1"/>
    <col min="4" max="4" width="8.08984375" style="328" customWidth="1"/>
    <col min="5" max="5" width="9.7265625" style="40" customWidth="1"/>
    <col min="6" max="6" width="17" style="40" customWidth="1"/>
    <col min="7" max="7" width="20.6328125" style="2" customWidth="1"/>
    <col min="8" max="9" width="20.7265625" style="2" customWidth="1"/>
    <col min="10" max="12" width="12.6328125" style="2" customWidth="1"/>
    <col min="13" max="13" width="1.6328125" style="2" customWidth="1"/>
    <col min="14" max="16384" width="9" style="2"/>
  </cols>
  <sheetData>
    <row r="1" spans="2:9" ht="21.65" customHeight="1" x14ac:dyDescent="0.2">
      <c r="B1" s="25" t="s">
        <v>58</v>
      </c>
      <c r="H1" s="60" t="s">
        <v>63</v>
      </c>
      <c r="I1" s="60"/>
    </row>
    <row r="2" spans="2:9" ht="24" customHeight="1" x14ac:dyDescent="0.2">
      <c r="B2" s="43" t="s">
        <v>140</v>
      </c>
      <c r="H2" s="44" t="s">
        <v>8</v>
      </c>
      <c r="I2" s="44"/>
    </row>
    <row r="3" spans="2:9" ht="72" customHeight="1" x14ac:dyDescent="0.2">
      <c r="B3" s="52" t="s">
        <v>46</v>
      </c>
      <c r="C3" s="48" t="s">
        <v>184</v>
      </c>
      <c r="D3" s="327" t="s">
        <v>174</v>
      </c>
      <c r="E3" s="53" t="s">
        <v>5</v>
      </c>
      <c r="F3" s="54" t="s">
        <v>191</v>
      </c>
      <c r="G3" s="48" t="s">
        <v>43</v>
      </c>
      <c r="H3" s="48" t="s">
        <v>3</v>
      </c>
      <c r="I3" s="256" t="s">
        <v>185</v>
      </c>
    </row>
    <row r="4" spans="2:9" s="3" customFormat="1" ht="35.15" customHeight="1" x14ac:dyDescent="0.2">
      <c r="B4" s="49" t="s">
        <v>135</v>
      </c>
      <c r="C4" s="29"/>
      <c r="D4" s="50"/>
      <c r="E4" s="29"/>
      <c r="F4" s="50"/>
      <c r="G4" s="31">
        <f>ROUNDDOWN(外注・委託費[[#This Row],[助成対象経費
（税抜）]]*1.1,0)</f>
        <v>0</v>
      </c>
      <c r="H4" s="31">
        <f>外注・委託費[[#This Row],[数量
（A)]]*外注・委託費[[#This Row],[単価
（税抜）
（B)]]</f>
        <v>0</v>
      </c>
      <c r="I4" s="257"/>
    </row>
    <row r="5" spans="2:9" s="3" customFormat="1" ht="35.15" customHeight="1" x14ac:dyDescent="0.2">
      <c r="B5" s="49" t="s">
        <v>136</v>
      </c>
      <c r="C5" s="29"/>
      <c r="D5" s="50"/>
      <c r="E5" s="29"/>
      <c r="F5" s="50"/>
      <c r="G5" s="31">
        <f>ROUNDDOWN(外注・委託費[[#This Row],[助成対象経費
（税抜）]]*1.1,0)</f>
        <v>0</v>
      </c>
      <c r="H5" s="31">
        <f>外注・委託費[[#This Row],[数量
（A)]]*外注・委託費[[#This Row],[単価
（税抜）
（B)]]</f>
        <v>0</v>
      </c>
      <c r="I5" s="257"/>
    </row>
    <row r="6" spans="2:9" s="3" customFormat="1" ht="35.15" customHeight="1" x14ac:dyDescent="0.2">
      <c r="B6" s="49" t="s">
        <v>137</v>
      </c>
      <c r="C6" s="29"/>
      <c r="D6" s="50"/>
      <c r="E6" s="29"/>
      <c r="F6" s="50"/>
      <c r="G6" s="31">
        <f>ROUNDDOWN(外注・委託費[[#This Row],[助成対象経費
（税抜）]]*1.1,0)</f>
        <v>0</v>
      </c>
      <c r="H6" s="31">
        <f>外注・委託費[[#This Row],[数量
（A)]]*外注・委託費[[#This Row],[単価
（税抜）
（B)]]</f>
        <v>0</v>
      </c>
      <c r="I6" s="257"/>
    </row>
    <row r="7" spans="2:9" s="3" customFormat="1" ht="35.15" customHeight="1" x14ac:dyDescent="0.2">
      <c r="B7" s="49" t="s">
        <v>138</v>
      </c>
      <c r="C7" s="32"/>
      <c r="D7" s="89"/>
      <c r="E7" s="32"/>
      <c r="F7" s="89"/>
      <c r="G7" s="31">
        <f>ROUNDDOWN(外注・委託費[[#This Row],[助成対象経費
（税抜）]]*1.1,0)</f>
        <v>0</v>
      </c>
      <c r="H7" s="31">
        <f>外注・委託費[[#This Row],[数量
（A)]]*外注・委託費[[#This Row],[単価
（税抜）
（B)]]</f>
        <v>0</v>
      </c>
      <c r="I7" s="257"/>
    </row>
    <row r="8" spans="2:9" s="3" customFormat="1" ht="35.15" customHeight="1" x14ac:dyDescent="0.2">
      <c r="B8" s="49" t="s">
        <v>139</v>
      </c>
      <c r="C8" s="32"/>
      <c r="D8" s="89"/>
      <c r="E8" s="32"/>
      <c r="F8" s="89"/>
      <c r="G8" s="31">
        <f>ROUNDDOWN(外注・委託費[[#This Row],[助成対象経費
（税抜）]]*1.1,0)</f>
        <v>0</v>
      </c>
      <c r="H8" s="31">
        <f>外注・委託費[[#This Row],[数量
（A)]]*外注・委託費[[#This Row],[単価
（税抜）
（B)]]</f>
        <v>0</v>
      </c>
      <c r="I8" s="257"/>
    </row>
    <row r="9" spans="2:9" s="3" customFormat="1" ht="35.15" customHeight="1" x14ac:dyDescent="0.2">
      <c r="B9" s="49" t="s">
        <v>186</v>
      </c>
      <c r="C9" s="32"/>
      <c r="D9" s="89"/>
      <c r="E9" s="32"/>
      <c r="F9" s="89"/>
      <c r="G9" s="31">
        <f>ROUNDDOWN(外注・委託費[[#This Row],[助成対象経費
（税抜）]]*1.1,0)</f>
        <v>0</v>
      </c>
      <c r="H9" s="31">
        <f>外注・委託費[[#This Row],[数量
（A)]]*外注・委託費[[#This Row],[単価
（税抜）
（B)]]</f>
        <v>0</v>
      </c>
      <c r="I9" s="257"/>
    </row>
    <row r="10" spans="2:9" s="3" customFormat="1" ht="35.15" customHeight="1" x14ac:dyDescent="0.2">
      <c r="B10" s="49" t="s">
        <v>187</v>
      </c>
      <c r="C10" s="32"/>
      <c r="D10" s="89"/>
      <c r="E10" s="32"/>
      <c r="F10" s="89"/>
      <c r="G10" s="31">
        <f>ROUNDDOWN(外注・委託費[[#This Row],[助成対象経費
（税抜）]]*1.1,0)</f>
        <v>0</v>
      </c>
      <c r="H10" s="31">
        <f>外注・委託費[[#This Row],[数量
（A)]]*外注・委託費[[#This Row],[単価
（税抜）
（B)]]</f>
        <v>0</v>
      </c>
      <c r="I10" s="257"/>
    </row>
    <row r="11" spans="2:9" s="3" customFormat="1" ht="35.15" customHeight="1" x14ac:dyDescent="0.2">
      <c r="B11" s="49" t="s">
        <v>188</v>
      </c>
      <c r="C11" s="29"/>
      <c r="D11" s="50"/>
      <c r="E11" s="29"/>
      <c r="F11" s="50"/>
      <c r="G11" s="31">
        <f>ROUNDDOWN(外注・委託費[[#This Row],[助成対象経費
（税抜）]]*1.1,0)</f>
        <v>0</v>
      </c>
      <c r="H11" s="31">
        <f>外注・委託費[[#This Row],[数量
（A)]]*外注・委託費[[#This Row],[単価
（税抜）
（B)]]</f>
        <v>0</v>
      </c>
      <c r="I11" s="257"/>
    </row>
    <row r="12" spans="2:9" s="3" customFormat="1" ht="35.15" customHeight="1" x14ac:dyDescent="0.2">
      <c r="B12" s="49" t="s">
        <v>189</v>
      </c>
      <c r="C12" s="32"/>
      <c r="D12" s="89"/>
      <c r="E12" s="32"/>
      <c r="F12" s="89"/>
      <c r="G12" s="31">
        <f>ROUNDDOWN(外注・委託費[[#This Row],[助成対象経費
（税抜）]]*1.1,0)</f>
        <v>0</v>
      </c>
      <c r="H12" s="31">
        <f>外注・委託費[[#This Row],[数量
（A)]]*外注・委託費[[#This Row],[単価
（税抜）
（B)]]</f>
        <v>0</v>
      </c>
      <c r="I12" s="257"/>
    </row>
    <row r="13" spans="2:9" s="3" customFormat="1" ht="35.15" customHeight="1" thickBot="1" x14ac:dyDescent="0.25">
      <c r="B13" s="49" t="s">
        <v>190</v>
      </c>
      <c r="C13" s="29"/>
      <c r="D13" s="50"/>
      <c r="E13" s="29"/>
      <c r="F13" s="50"/>
      <c r="G13" s="31">
        <f>ROUNDDOWN(外注・委託費[[#This Row],[助成対象経費
（税抜）]]*1.1,0)</f>
        <v>0</v>
      </c>
      <c r="H13" s="31">
        <f>外注・委託費[[#This Row],[数量
（A)]]*外注・委託費[[#This Row],[単価
（税抜）
（B)]]</f>
        <v>0</v>
      </c>
      <c r="I13" s="257"/>
    </row>
    <row r="14" spans="2:9" s="3" customFormat="1" ht="30" customHeight="1" thickTop="1" x14ac:dyDescent="0.2">
      <c r="B14" s="36" t="s">
        <v>11</v>
      </c>
      <c r="C14" s="80"/>
      <c r="D14" s="329"/>
      <c r="E14" s="80"/>
      <c r="F14" s="80"/>
      <c r="G14" s="82">
        <f>SUBTOTAL(109,外注・委託費[助成事業に要する経費
（税込）])</f>
        <v>0</v>
      </c>
      <c r="H14" s="82">
        <f>SUBTOTAL(109,外注・委託費[助成対象経費
（税抜）])</f>
        <v>0</v>
      </c>
      <c r="I14" s="259"/>
    </row>
    <row r="15" spans="2:9" ht="30" customHeight="1" x14ac:dyDescent="0.2">
      <c r="B15" s="211" t="s">
        <v>73</v>
      </c>
      <c r="C15" s="211"/>
      <c r="D15" s="211"/>
      <c r="E15" s="211"/>
      <c r="F15" s="211"/>
      <c r="G15" s="211"/>
      <c r="H15" s="211"/>
    </row>
    <row r="16" spans="2:9" ht="30" customHeight="1" x14ac:dyDescent="0.2">
      <c r="B16" s="212" t="s">
        <v>59</v>
      </c>
      <c r="C16" s="212"/>
      <c r="D16" s="212"/>
      <c r="E16" s="212"/>
      <c r="F16" s="212"/>
      <c r="G16" s="212"/>
      <c r="H16" s="212"/>
    </row>
    <row r="17" spans="2:8" ht="30" customHeight="1" x14ac:dyDescent="0.2">
      <c r="B17" s="213" t="s">
        <v>69</v>
      </c>
      <c r="C17" s="213"/>
      <c r="D17" s="213"/>
      <c r="E17" s="213"/>
      <c r="F17" s="213"/>
      <c r="G17" s="213"/>
      <c r="H17" s="213"/>
    </row>
    <row r="18" spans="2:8" ht="30" customHeight="1" x14ac:dyDescent="0.2">
      <c r="B18" s="212" t="s">
        <v>60</v>
      </c>
      <c r="C18" s="212"/>
      <c r="D18" s="212"/>
      <c r="E18" s="212"/>
      <c r="F18" s="212"/>
      <c r="G18" s="212"/>
      <c r="H18" s="212"/>
    </row>
  </sheetData>
  <sheetProtection formatCells="0" insertRows="0" deleteRows="0" selectLockedCells="1"/>
  <mergeCells count="4">
    <mergeCell ref="B15:H15"/>
    <mergeCell ref="B17:H17"/>
    <mergeCell ref="B16:H16"/>
    <mergeCell ref="B18:H18"/>
  </mergeCells>
  <phoneticPr fontId="5"/>
  <printOptions horizontalCentered="1"/>
  <pageMargins left="0.39370078740157483" right="0.39370078740157483" top="0.78740157480314965" bottom="0.59055118110236227" header="0.39370078740157483" footer="0.3937007874015748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17"/>
  <sheetViews>
    <sheetView zoomScaleNormal="100" zoomScaleSheetLayoutView="100" workbookViewId="0">
      <selection activeCell="G4" sqref="G4:H4"/>
    </sheetView>
  </sheetViews>
  <sheetFormatPr defaultColWidth="9" defaultRowHeight="30" customHeight="1" x14ac:dyDescent="0.2"/>
  <cols>
    <col min="1" max="1" width="1.6328125" style="2" customWidth="1"/>
    <col min="2" max="2" width="8.08984375" style="40" customWidth="1"/>
    <col min="3" max="3" width="20.7265625" style="2" customWidth="1"/>
    <col min="4" max="4" width="15.26953125" style="40" customWidth="1"/>
    <col min="5" max="6" width="16.90625" style="40" customWidth="1"/>
    <col min="7" max="7" width="9.90625" style="2" customWidth="1"/>
    <col min="8" max="8" width="9.36328125" style="335" customWidth="1"/>
    <col min="9" max="9" width="20.6328125" style="2" customWidth="1"/>
    <col min="10" max="10" width="20.7265625" style="2" customWidth="1"/>
    <col min="11" max="11" width="1.6328125" style="2" customWidth="1"/>
    <col min="12" max="14" width="12.6328125" style="2" customWidth="1"/>
    <col min="15" max="15" width="1.6328125" style="2" customWidth="1"/>
    <col min="16" max="16384" width="9" style="2"/>
  </cols>
  <sheetData>
    <row r="1" spans="1:10" ht="21.65" customHeight="1" x14ac:dyDescent="0.2">
      <c r="A1" s="3"/>
      <c r="B1" s="25" t="s">
        <v>58</v>
      </c>
      <c r="C1" s="5"/>
      <c r="D1" s="26"/>
      <c r="E1" s="26"/>
      <c r="F1" s="26"/>
      <c r="G1" s="5"/>
      <c r="H1" s="332"/>
      <c r="I1" s="5"/>
      <c r="J1" s="6" t="s">
        <v>55</v>
      </c>
    </row>
    <row r="2" spans="1:10" ht="24" customHeight="1" x14ac:dyDescent="0.2">
      <c r="A2" s="3"/>
      <c r="B2" s="25" t="s">
        <v>141</v>
      </c>
      <c r="C2" s="5"/>
      <c r="D2" s="26"/>
      <c r="E2" s="26"/>
      <c r="F2" s="26"/>
      <c r="G2" s="5"/>
      <c r="H2" s="332"/>
      <c r="I2" s="5"/>
      <c r="J2" s="27" t="s">
        <v>10</v>
      </c>
    </row>
    <row r="3" spans="1:10" ht="72" customHeight="1" x14ac:dyDescent="0.2">
      <c r="A3" s="3"/>
      <c r="B3" s="41" t="s">
        <v>46</v>
      </c>
      <c r="C3" s="28" t="s">
        <v>192</v>
      </c>
      <c r="D3" s="42" t="s">
        <v>193</v>
      </c>
      <c r="E3" s="42" t="s">
        <v>194</v>
      </c>
      <c r="F3" s="42" t="s">
        <v>195</v>
      </c>
      <c r="G3" s="28" t="s">
        <v>196</v>
      </c>
      <c r="H3" s="330" t="s">
        <v>197</v>
      </c>
      <c r="I3" s="28" t="s">
        <v>74</v>
      </c>
      <c r="J3" s="28" t="s">
        <v>198</v>
      </c>
    </row>
    <row r="4" spans="1:10" s="3" customFormat="1" ht="35.15" customHeight="1" x14ac:dyDescent="0.2">
      <c r="B4" s="134">
        <f>ROW()-ROW([3]!直接人件費11[[#Headers],[番　号]])</f>
        <v>1</v>
      </c>
      <c r="C4" s="29"/>
      <c r="D4" s="29"/>
      <c r="E4" s="29"/>
      <c r="F4" s="29"/>
      <c r="G4" s="30"/>
      <c r="H4" s="333"/>
      <c r="I4" s="31">
        <f>直接人件費[[#This Row],[助成対象経費
（A)*(B)]]</f>
        <v>0</v>
      </c>
      <c r="J4" s="31">
        <f>直接人件費[[#This Row],[従事時間
（A)]]*直接人件費[[#This Row],[単価
（税抜）
（B)]]</f>
        <v>0</v>
      </c>
    </row>
    <row r="5" spans="1:10" s="3" customFormat="1" ht="35.15" customHeight="1" x14ac:dyDescent="0.2">
      <c r="B5" s="134">
        <f>ROW()-ROW([3]!直接人件費11[[#Headers],[番　号]])</f>
        <v>2</v>
      </c>
      <c r="C5" s="29"/>
      <c r="D5" s="29"/>
      <c r="E5" s="29"/>
      <c r="F5" s="29"/>
      <c r="G5" s="30"/>
      <c r="H5" s="333"/>
      <c r="I5" s="31">
        <f>直接人件費[[#This Row],[助成対象経費
（A)*(B)]]</f>
        <v>0</v>
      </c>
      <c r="J5" s="31">
        <f>直接人件費[[#This Row],[従事時間
（A)]]*直接人件費[[#This Row],[単価
（税抜）
（B)]]</f>
        <v>0</v>
      </c>
    </row>
    <row r="6" spans="1:10" s="3" customFormat="1" ht="35.15" customHeight="1" x14ac:dyDescent="0.2">
      <c r="B6" s="134">
        <f>ROW()-ROW([3]!直接人件費11[[#Headers],[番　号]])</f>
        <v>3</v>
      </c>
      <c r="C6" s="29"/>
      <c r="D6" s="29"/>
      <c r="E6" s="29"/>
      <c r="F6" s="29"/>
      <c r="G6" s="30"/>
      <c r="H6" s="333"/>
      <c r="I6" s="31">
        <f>直接人件費[[#This Row],[助成対象経費
（A)*(B)]]</f>
        <v>0</v>
      </c>
      <c r="J6" s="31">
        <f>直接人件費[[#This Row],[従事時間
（A)]]*直接人件費[[#This Row],[単価
（税抜）
（B)]]</f>
        <v>0</v>
      </c>
    </row>
    <row r="7" spans="1:10" s="3" customFormat="1" ht="35.15" customHeight="1" x14ac:dyDescent="0.2">
      <c r="B7" s="262">
        <f>ROW()-ROW([3]!直接人件費11[[#Headers],[番　号]])</f>
        <v>4</v>
      </c>
      <c r="C7" s="32"/>
      <c r="D7" s="32"/>
      <c r="E7" s="32"/>
      <c r="F7" s="32"/>
      <c r="G7" s="33"/>
      <c r="H7" s="334"/>
      <c r="I7" s="34">
        <f>直接人件費[[#This Row],[助成対象経費
（A)*(B)]]</f>
        <v>0</v>
      </c>
      <c r="J7" s="35">
        <f>直接人件費[[#This Row],[従事時間
（A)]]*直接人件費[[#This Row],[単価
（税抜）
（B)]]</f>
        <v>0</v>
      </c>
    </row>
    <row r="8" spans="1:10" s="3" customFormat="1" ht="35.15" customHeight="1" x14ac:dyDescent="0.2">
      <c r="B8" s="262">
        <f>ROW()-ROW([3]!直接人件費11[[#Headers],[番　号]])</f>
        <v>5</v>
      </c>
      <c r="C8" s="32"/>
      <c r="D8" s="32"/>
      <c r="E8" s="32"/>
      <c r="F8" s="32"/>
      <c r="G8" s="33"/>
      <c r="H8" s="334"/>
      <c r="I8" s="34">
        <f>直接人件費[[#This Row],[助成対象経費
（A)*(B)]]</f>
        <v>0</v>
      </c>
      <c r="J8" s="35">
        <f>直接人件費[[#This Row],[従事時間
（A)]]*直接人件費[[#This Row],[単価
（税抜）
（B)]]</f>
        <v>0</v>
      </c>
    </row>
    <row r="9" spans="1:10" s="3" customFormat="1" ht="35.15" customHeight="1" x14ac:dyDescent="0.2">
      <c r="B9" s="262">
        <f>ROW()-ROW([3]!直接人件費11[[#Headers],[番　号]])</f>
        <v>6</v>
      </c>
      <c r="C9" s="32"/>
      <c r="D9" s="32"/>
      <c r="E9" s="32"/>
      <c r="F9" s="32"/>
      <c r="G9" s="33"/>
      <c r="H9" s="334"/>
      <c r="I9" s="34">
        <f>直接人件費[[#This Row],[助成対象経費
（A)*(B)]]</f>
        <v>0</v>
      </c>
      <c r="J9" s="35">
        <f>直接人件費[[#This Row],[従事時間
（A)]]*直接人件費[[#This Row],[単価
（税抜）
（B)]]</f>
        <v>0</v>
      </c>
    </row>
    <row r="10" spans="1:10" s="3" customFormat="1" ht="35.15" customHeight="1" x14ac:dyDescent="0.2">
      <c r="B10" s="262">
        <f>ROW()-ROW([3]!直接人件費11[[#Headers],[番　号]])</f>
        <v>7</v>
      </c>
      <c r="C10" s="32"/>
      <c r="D10" s="32"/>
      <c r="E10" s="32"/>
      <c r="F10" s="32"/>
      <c r="G10" s="33"/>
      <c r="H10" s="334"/>
      <c r="I10" s="34">
        <f>直接人件費[[#This Row],[助成対象経費
（A)*(B)]]</f>
        <v>0</v>
      </c>
      <c r="J10" s="35">
        <f>直接人件費[[#This Row],[従事時間
（A)]]*直接人件費[[#This Row],[単価
（税抜）
（B)]]</f>
        <v>0</v>
      </c>
    </row>
    <row r="11" spans="1:10" s="3" customFormat="1" ht="35.15" customHeight="1" x14ac:dyDescent="0.2">
      <c r="B11" s="262">
        <f>ROW()-ROW([3]!直接人件費11[[#Headers],[番　号]])</f>
        <v>8</v>
      </c>
      <c r="C11" s="32"/>
      <c r="D11" s="32"/>
      <c r="E11" s="32"/>
      <c r="F11" s="32"/>
      <c r="G11" s="33"/>
      <c r="H11" s="334"/>
      <c r="I11" s="34">
        <f>直接人件費[[#This Row],[助成対象経費
（A)*(B)]]</f>
        <v>0</v>
      </c>
      <c r="J11" s="35">
        <f>直接人件費[[#This Row],[従事時間
（A)]]*直接人件費[[#This Row],[単価
（税抜）
（B)]]</f>
        <v>0</v>
      </c>
    </row>
    <row r="12" spans="1:10" s="3" customFormat="1" ht="35.15" customHeight="1" x14ac:dyDescent="0.2">
      <c r="B12" s="134">
        <f>ROW()-ROW([3]!直接人件費11[[#Headers],[番　号]])</f>
        <v>9</v>
      </c>
      <c r="C12" s="29"/>
      <c r="D12" s="29"/>
      <c r="E12" s="29"/>
      <c r="F12" s="29"/>
      <c r="G12" s="30"/>
      <c r="H12" s="333"/>
      <c r="I12" s="31">
        <f>直接人件費[[#This Row],[助成対象経費
（A)*(B)]]</f>
        <v>0</v>
      </c>
      <c r="J12" s="31">
        <f>直接人件費[[#This Row],[従事時間
（A)]]*直接人件費[[#This Row],[単価
（税抜）
（B)]]</f>
        <v>0</v>
      </c>
    </row>
    <row r="13" spans="1:10" s="3" customFormat="1" ht="35.15" customHeight="1" thickBot="1" x14ac:dyDescent="0.25">
      <c r="B13" s="134">
        <f>ROW()-ROW([3]!直接人件費11[[#Headers],[番　号]])</f>
        <v>10</v>
      </c>
      <c r="C13" s="32"/>
      <c r="D13" s="32"/>
      <c r="E13" s="32"/>
      <c r="F13" s="32"/>
      <c r="G13" s="33"/>
      <c r="H13" s="334"/>
      <c r="I13" s="34">
        <f>直接人件費[[#This Row],[助成対象経費
（A)*(B)]]</f>
        <v>0</v>
      </c>
      <c r="J13" s="35">
        <f>直接人件費[[#This Row],[従事時間
（A)]]*直接人件費[[#This Row],[単価
（税抜）
（B)]]</f>
        <v>0</v>
      </c>
    </row>
    <row r="14" spans="1:10" s="3" customFormat="1" ht="30" customHeight="1" thickTop="1" x14ac:dyDescent="0.2">
      <c r="B14" s="126" t="s">
        <v>11</v>
      </c>
      <c r="C14" s="37"/>
      <c r="D14" s="37"/>
      <c r="E14" s="37"/>
      <c r="F14" s="37"/>
      <c r="G14" s="38"/>
      <c r="H14" s="331"/>
      <c r="I14" s="39">
        <f>SUBTOTAL(109,直接人件費[助成事業に要する経費])</f>
        <v>0</v>
      </c>
      <c r="J14" s="39">
        <f>SUBTOTAL(109,直接人件費[助成対象経費
（A)*(B)])</f>
        <v>0</v>
      </c>
    </row>
    <row r="15" spans="1:10" ht="30" customHeight="1" x14ac:dyDescent="0.2">
      <c r="A15" s="3"/>
      <c r="B15" s="214" t="s">
        <v>67</v>
      </c>
      <c r="C15" s="214"/>
      <c r="D15" s="214"/>
      <c r="E15" s="214"/>
      <c r="F15" s="214"/>
      <c r="G15" s="214"/>
      <c r="H15" s="214"/>
      <c r="I15" s="214"/>
      <c r="J15" s="214"/>
    </row>
    <row r="16" spans="1:10" ht="30" customHeight="1" x14ac:dyDescent="0.2">
      <c r="A16" s="3"/>
      <c r="B16" s="215" t="s">
        <v>105</v>
      </c>
      <c r="C16" s="215"/>
      <c r="D16" s="215"/>
      <c r="E16" s="215"/>
      <c r="F16" s="215"/>
      <c r="G16" s="215"/>
      <c r="H16" s="215"/>
      <c r="I16" s="215"/>
      <c r="J16" s="215"/>
    </row>
    <row r="17" spans="1:10" ht="30" customHeight="1" x14ac:dyDescent="0.2">
      <c r="A17" s="3"/>
      <c r="B17" s="215" t="s">
        <v>61</v>
      </c>
      <c r="C17" s="215"/>
      <c r="D17" s="215"/>
      <c r="E17" s="215"/>
      <c r="F17" s="215"/>
      <c r="G17" s="215"/>
      <c r="H17" s="215"/>
      <c r="I17" s="215"/>
      <c r="J17" s="215"/>
    </row>
  </sheetData>
  <sheetProtection formatCells="0" formatRows="0" insertRows="0" deleteRows="0" selectLockedCells="1"/>
  <mergeCells count="3">
    <mergeCell ref="B15:J15"/>
    <mergeCell ref="B16:J16"/>
    <mergeCell ref="B17:J17"/>
  </mergeCells>
  <phoneticPr fontId="5"/>
  <printOptions horizontalCentered="1"/>
  <pageMargins left="0.39370078740157483" right="0.39370078740157483" top="0.78740157480314965" bottom="0.59055118110236227" header="0.39370078740157483" footer="0.3937007874015748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様式第4-1号</vt:lpstr>
      <vt:lpstr>別紙１</vt:lpstr>
      <vt:lpstr>別紙２</vt:lpstr>
      <vt:lpstr>利用・導入計画書(1件100万円以上の費用は提出必要）</vt:lpstr>
      <vt:lpstr>8-1_マーケティング調査費</vt:lpstr>
      <vt:lpstr>8-2_原材料・副資材費</vt:lpstr>
      <vt:lpstr>8-3_システム及び設備導入費</vt:lpstr>
      <vt:lpstr>8-4_外注・委託費</vt:lpstr>
      <vt:lpstr>8-5_直接人件費</vt:lpstr>
      <vt:lpstr>8-6_規格認証費</vt:lpstr>
      <vt:lpstr>8-7_産業財産権出願費</vt:lpstr>
      <vt:lpstr>8-8_販路開拓費</vt:lpstr>
      <vt:lpstr>選択肢</vt:lpstr>
      <vt:lpstr>'8-5_直接人件費'!Print_Area</vt:lpstr>
      <vt:lpstr>別紙１!Print_Area</vt:lpstr>
      <vt:lpstr>別紙２!Print_Area</vt:lpstr>
      <vt:lpstr>'様式第4-1号'!Print_Area</vt:lpstr>
      <vt:lpstr>'利用・導入計画書(1件100万円以上の費用は提出必要）'!Print_Area</vt:lpstr>
      <vt:lpstr>'8-1_マーケティング調査費'!Print_Titles</vt:lpstr>
      <vt:lpstr>'8-2_原材料・副資材費'!Print_Titles</vt:lpstr>
      <vt:lpstr>'8-3_システム及び設備導入費'!Print_Titles</vt:lpstr>
      <vt:lpstr>'8-4_外注・委託費'!Print_Titles</vt:lpstr>
      <vt:lpstr>'8-5_直接人件費'!Print_Titles</vt:lpstr>
      <vt:lpstr>'8-6_規格認証費'!Print_Titles</vt:lpstr>
      <vt:lpstr>'8-7_産業財産権出願費'!Print_Titles</vt:lpstr>
      <vt:lpstr>'8-8_販路開拓費'!Print_Titles</vt:lpstr>
      <vt:lpstr>'利用・導入計画書(1件100万円以上の費用は提出必要）'!Print_Titles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2023-01-13T10:32:36Z</cp:lastPrinted>
  <dcterms:created xsi:type="dcterms:W3CDTF">2005-04-22T05:01:21Z</dcterms:created>
  <dcterms:modified xsi:type="dcterms:W3CDTF">2024-11-19T07:22:33Z</dcterms:modified>
</cp:coreProperties>
</file>