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64011"/>
  <mc:AlternateContent xmlns:mc="http://schemas.openxmlformats.org/markup-compatibility/2006">
    <mc:Choice Requires="x15">
      <x15ac:absPath xmlns:x15ac="http://schemas.microsoft.com/office/spreadsheetml/2010/11/ac" url="\\tkkdfs01\公社文書2\300_事業戦略部\040_取引振興課\31 医療機器産業参入支援事業\●参入促進助成事業\013_第13回～\009_第21回\020_事前ヒアリングシート\フォーマット\"/>
    </mc:Choice>
  </mc:AlternateContent>
  <bookViews>
    <workbookView xWindow="7020" yWindow="0" windowWidth="17790" windowHeight="6840" tabRatio="754"/>
  </bookViews>
  <sheets>
    <sheet name="もの×着手" sheetId="2" r:id="rId1"/>
    <sheet name="事務局使用欄" sheetId="3" r:id="rId2"/>
  </sheets>
  <definedNames>
    <definedName name="_xlnm.Print_Area" localSheetId="0">もの×着手!$A$1:$BK$153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K108" i="2" l="1"/>
  <c r="D86" i="2" l="1"/>
  <c r="D114" i="2" l="1"/>
  <c r="D67" i="2" l="1"/>
  <c r="D66" i="2"/>
  <c r="D65" i="2"/>
  <c r="D7" i="2" l="1"/>
  <c r="D141" i="2" l="1"/>
  <c r="D80" i="2" l="1"/>
  <c r="D87" i="2"/>
  <c r="D88" i="2"/>
  <c r="D83" i="2"/>
  <c r="D77" i="2"/>
  <c r="D76" i="2"/>
  <c r="D74" i="2"/>
  <c r="D95" i="2"/>
  <c r="D96" i="2"/>
  <c r="D98" i="2"/>
  <c r="D94" i="2"/>
  <c r="D102" i="2"/>
  <c r="D104" i="2"/>
  <c r="D107" i="2"/>
  <c r="AO109" i="2"/>
  <c r="D112" i="2"/>
  <c r="D116" i="2"/>
  <c r="D118" i="2"/>
  <c r="AL70" i="2"/>
  <c r="O54" i="2"/>
  <c r="D55" i="2"/>
  <c r="BL49" i="2"/>
  <c r="BL48" i="2"/>
  <c r="D48" i="2"/>
  <c r="D50" i="2"/>
  <c r="D40" i="2"/>
  <c r="D39" i="2"/>
  <c r="D38" i="2"/>
  <c r="D41" i="2"/>
  <c r="D34" i="2"/>
  <c r="D121" i="2"/>
  <c r="D130" i="2"/>
  <c r="D129" i="2"/>
  <c r="D128" i="2"/>
  <c r="D134" i="2"/>
  <c r="D133" i="2"/>
  <c r="D135" i="2"/>
  <c r="AG21" i="2"/>
  <c r="R21" i="2"/>
  <c r="D21" i="2"/>
  <c r="D23" i="2"/>
  <c r="D22" i="2"/>
  <c r="AV21" i="2"/>
  <c r="AV20" i="2"/>
  <c r="BN13" i="2"/>
  <c r="BM13" i="2"/>
  <c r="BL13" i="2"/>
  <c r="AM11" i="2"/>
  <c r="BO13" i="2" l="1"/>
  <c r="D14" i="2" s="1"/>
  <c r="X108" i="2"/>
  <c r="D97" i="2" l="1"/>
  <c r="D131" i="2" l="1"/>
  <c r="BM58" i="2" l="1"/>
  <c r="BL58" i="2"/>
  <c r="BN58" i="2" l="1"/>
  <c r="D59" i="2" s="1"/>
  <c r="D49" i="2" l="1"/>
  <c r="AN36" i="2" l="1"/>
  <c r="AL53" i="2"/>
  <c r="AO64" i="2" l="1"/>
</calcChain>
</file>

<file path=xl/sharedStrings.xml><?xml version="1.0" encoding="utf-8"?>
<sst xmlns="http://schemas.openxmlformats.org/spreadsheetml/2006/main" count="198" uniqueCount="167">
  <si>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</si>
  <si>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</si>
  <si>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</si>
  <si>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</si>
  <si>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</si>
  <si>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</si>
  <si>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</si>
  <si>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時間帯を選択してください</t>
    <rPh sb="0" eb="2">
      <t>ジカン</t>
    </rPh>
    <rPh sb="2" eb="3">
      <t>オビ</t>
    </rPh>
    <rPh sb="4" eb="6">
      <t>センタク</t>
    </rPh>
    <phoneticPr fontId="2"/>
  </si>
  <si>
    <r>
      <rPr>
        <sz val="9"/>
        <color theme="1"/>
        <rFont val="ＭＳ 明朝"/>
        <family val="1"/>
        <charset val="128"/>
      </rPr>
      <t>申請者名称</t>
    </r>
    <rPh sb="0" eb="3">
      <t>シンセイシャ</t>
    </rPh>
    <rPh sb="3" eb="5">
      <t>メイショウ</t>
    </rPh>
    <phoneticPr fontId="2"/>
  </si>
  <si>
    <r>
      <rPr>
        <sz val="9"/>
        <color theme="1"/>
        <rFont val="ＭＳ 明朝"/>
        <family val="1"/>
        <charset val="128"/>
      </rPr>
      <t>氏名</t>
    </r>
    <rPh sb="0" eb="2">
      <t>シメイ</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</si>
  <si>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</si>
  <si>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</si>
  <si>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</si>
  <si>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b/>
        <sz val="9"/>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</si>
  <si>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</si>
  <si>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</si>
  <si>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</si>
  <si>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</si>
  <si>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</si>
  <si>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</si>
  <si>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</si>
  <si>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b/>
        <sz val="9"/>
        <color theme="1"/>
        <rFont val="ＭＳ 明朝"/>
        <family val="1"/>
        <charset val="128"/>
      </rPr>
      <t>（３）事前ヒアリング前の確認状況</t>
    </r>
    <rPh sb="3" eb="5">
      <t>ジゼン</t>
    </rPh>
    <rPh sb="10" eb="11">
      <t>マエ</t>
    </rPh>
    <rPh sb="12" eb="14">
      <t>カクニン</t>
    </rPh>
    <rPh sb="14" eb="16">
      <t>ジョウキョウ</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</si>
  <si>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</si>
  <si>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</si>
  <si>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8.5"/>
        <rFont val="ＭＳ 明朝"/>
        <family val="1"/>
        <charset val="128"/>
      </rPr>
      <t>概要説明動画の閲覧</t>
    </r>
    <rPh sb="0" eb="2">
      <t>ガイヨウ</t>
    </rPh>
    <rPh sb="2" eb="4">
      <t>セツメイ</t>
    </rPh>
    <rPh sb="4" eb="6">
      <t>ドウガ</t>
    </rPh>
    <rPh sb="7" eb="9">
      <t>エツラン</t>
    </rPh>
    <phoneticPr fontId="2"/>
  </si>
  <si>
    <r>
      <rPr>
        <sz val="8.5"/>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</si>
  <si>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</si>
  <si>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b/>
        <sz val="9"/>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</si>
  <si>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9"/>
        <rFont val="ＭＳ 明朝"/>
        <family val="1"/>
        <charset val="128"/>
      </rPr>
      <t>（５）対面受付の希望日</t>
    </r>
    <rPh sb="3" eb="5">
      <t>タイメン</t>
    </rPh>
    <rPh sb="5" eb="7">
      <t>ウケツケ</t>
    </rPh>
    <rPh sb="8" eb="10">
      <t>キボウ</t>
    </rPh>
    <rPh sb="10" eb="11">
      <t>ヒ</t>
    </rPh>
    <phoneticPr fontId="2"/>
  </si>
  <si>
    <r>
      <rPr>
        <sz val="9"/>
        <rFont val="ＭＳ 明朝"/>
        <family val="1"/>
        <charset val="128"/>
      </rPr>
      <t>第一希望</t>
    </r>
    <rPh sb="0" eb="2">
      <t>ダイイチ</t>
    </rPh>
    <rPh sb="2" eb="4">
      <t>キボウ</t>
    </rPh>
    <phoneticPr fontId="2"/>
  </si>
  <si>
    <r>
      <rPr>
        <sz val="9"/>
        <rFont val="ＭＳ 明朝"/>
        <family val="1"/>
        <charset val="128"/>
      </rPr>
      <t>選択してください</t>
    </r>
    <rPh sb="0" eb="2">
      <t>センタク</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</si>
  <si>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</si>
  <si>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</si>
  <si>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</si>
  <si>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b/>
        <sz val="9"/>
        <color theme="1"/>
        <rFont val="ＭＳ 明朝"/>
        <family val="1"/>
        <charset val="128"/>
      </rPr>
      <t>（１）研究開発の実施体制</t>
    </r>
    <rPh sb="3" eb="5">
      <t>ケンキュウ</t>
    </rPh>
    <rPh sb="5" eb="7">
      <t>カイハツ</t>
    </rPh>
    <rPh sb="8" eb="10">
      <t>ジッシ</t>
    </rPh>
    <rPh sb="10" eb="12">
      <t>タイセイ</t>
    </rPh>
    <phoneticPr fontId="2"/>
  </si>
  <si>
    <r>
      <rPr>
        <sz val="9"/>
        <color theme="1"/>
        <rFont val="ＭＳ 明朝"/>
        <family val="1"/>
        <charset val="128"/>
      </rPr>
      <t>以下</t>
    </r>
    <r>
      <rPr>
        <sz val="9"/>
        <color theme="1"/>
        <rFont val="Times New Roman"/>
        <family val="1"/>
      </rPr>
      <t>1</t>
    </r>
    <r>
      <rPr>
        <sz val="9"/>
        <color theme="1"/>
        <rFont val="ＭＳ 明朝"/>
        <family val="1"/>
        <charset val="128"/>
      </rPr>
      <t>～</t>
    </r>
    <r>
      <rPr>
        <sz val="9"/>
        <color theme="1"/>
        <rFont val="Times New Roman"/>
        <family val="1"/>
      </rPr>
      <t>3</t>
    </r>
    <r>
      <rPr>
        <sz val="9"/>
        <color theme="1"/>
        <rFont val="ＭＳ 明朝"/>
        <family val="1"/>
        <charset val="128"/>
      </rPr>
      <t>の中から実施体制を選択してください。</t>
    </r>
    <phoneticPr fontId="2"/>
  </si>
  <si>
    <r>
      <rPr>
        <sz val="9"/>
        <color theme="1"/>
        <rFont val="ＭＳ 明朝"/>
        <family val="1"/>
        <charset val="128"/>
      </rPr>
      <t>　連携体を構築せずに開発する（本格開発時に連携体を構築する予定）。</t>
    </r>
    <phoneticPr fontId="2"/>
  </si>
  <si>
    <r>
      <rPr>
        <sz val="9"/>
        <color theme="1"/>
        <rFont val="ＭＳ 明朝"/>
        <family val="1"/>
        <charset val="128"/>
      </rPr>
      <t>・申請者が連携体を構築せずに開発に着手し、本格開発までに連携体（ものづくり中小企業
　＋医療機器製販企業）を構築する「連携を予定して開発を進める体制」</t>
    </r>
    <phoneticPr fontId="2"/>
  </si>
  <si>
    <r>
      <rPr>
        <sz val="9"/>
        <color theme="1"/>
        <rFont val="ＭＳ 明朝"/>
        <family val="1"/>
        <charset val="128"/>
      </rPr>
      <t>　連携体を構築せず、単独で開発する（自社での業許可取得を検討）。</t>
    </r>
    <phoneticPr fontId="2"/>
  </si>
  <si>
    <r>
      <rPr>
        <sz val="9"/>
        <color theme="1"/>
        <rFont val="ＭＳ 明朝"/>
        <family val="1"/>
        <charset val="128"/>
      </rPr>
      <t xml:space="preserve">・ものづくり中小企業が自ら医療機器製販企業となることを予定し、
</t>
    </r>
    <r>
      <rPr>
        <sz val="9"/>
        <color theme="1"/>
        <rFont val="Times New Roman"/>
        <family val="1"/>
      </rPr>
      <t xml:space="preserve"> </t>
    </r>
    <r>
      <rPr>
        <sz val="9"/>
        <color theme="1"/>
        <rFont val="ＭＳ 明朝"/>
        <family val="1"/>
        <charset val="128"/>
      </rPr>
      <t>「連携体を構築せずに開発を行う体制」</t>
    </r>
    <phoneticPr fontId="2"/>
  </si>
  <si>
    <r>
      <rPr>
        <sz val="9"/>
        <color theme="1"/>
        <rFont val="ＭＳ 明朝"/>
        <family val="1"/>
        <charset val="128"/>
      </rPr>
      <t>　ものづくり企業と医療機器製販企業が連携体を構築して開発する。</t>
    </r>
    <phoneticPr fontId="2"/>
  </si>
  <si>
    <r>
      <rPr>
        <sz val="9"/>
        <color theme="1"/>
        <rFont val="ＭＳ 明朝"/>
        <family val="1"/>
        <charset val="128"/>
      </rPr>
      <t>・都内のものづくり中小企業と医療機器製販企業が「連携体を構築して開発する体制」</t>
    </r>
    <phoneticPr fontId="2"/>
  </si>
  <si>
    <r>
      <rPr>
        <b/>
        <sz val="9"/>
        <color theme="1"/>
        <rFont val="ＭＳ 明朝"/>
        <family val="1"/>
        <charset val="128"/>
      </rPr>
      <t>（２）申請テーマ（</t>
    </r>
    <r>
      <rPr>
        <b/>
        <sz val="9"/>
        <color theme="1"/>
        <rFont val="Times New Roman"/>
        <family val="1"/>
      </rPr>
      <t>20</t>
    </r>
    <r>
      <rPr>
        <b/>
        <sz val="9"/>
        <color theme="1"/>
        <rFont val="ＭＳ 明朝"/>
        <family val="1"/>
        <charset val="128"/>
      </rPr>
      <t>文字以内）・申請概要（</t>
    </r>
    <r>
      <rPr>
        <b/>
        <sz val="9"/>
        <color theme="1"/>
        <rFont val="Times New Roman"/>
        <family val="1"/>
      </rPr>
      <t>100</t>
    </r>
    <r>
      <rPr>
        <b/>
        <sz val="9"/>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</si>
  <si>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</si>
  <si>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</si>
  <si>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b/>
        <sz val="9"/>
        <color theme="1"/>
        <rFont val="ＭＳ 明朝"/>
        <family val="1"/>
        <charset val="128"/>
      </rPr>
      <t>（３）開発品の分類等</t>
    </r>
    <rPh sb="3" eb="5">
      <t>カイハツ</t>
    </rPh>
    <rPh sb="5" eb="6">
      <t>ヒン</t>
    </rPh>
    <rPh sb="7" eb="9">
      <t>ブンルイ</t>
    </rPh>
    <rPh sb="9" eb="10">
      <t>ナド</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</si>
  <si>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</si>
  <si>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</si>
  <si>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</si>
  <si>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</si>
  <si>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</si>
  <si>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</si>
  <si>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</si>
  <si>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</si>
  <si>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</si>
  <si>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</si>
  <si>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</si>
  <si>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b/>
        <sz val="9"/>
        <color theme="1"/>
        <rFont val="ＭＳ 明朝"/>
        <family val="1"/>
        <charset val="128"/>
      </rPr>
      <t>（４）開発の有用性【申請時に記入：申請までにご検討ください】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</si>
  <si>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</si>
  <si>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t>(</t>
    </r>
    <r>
      <rPr>
        <b/>
        <sz val="9"/>
        <color theme="1"/>
        <rFont val="ＭＳ 明朝"/>
        <family val="1"/>
        <charset val="128"/>
      </rPr>
      <t>５</t>
    </r>
    <r>
      <rPr>
        <b/>
        <sz val="9"/>
        <color theme="1"/>
        <rFont val="Times New Roman"/>
        <family val="1"/>
      </rPr>
      <t>)</t>
    </r>
    <r>
      <rPr>
        <b/>
        <sz val="9"/>
        <color theme="1"/>
        <rFont val="ＭＳ 明朝"/>
        <family val="1"/>
        <charset val="128"/>
      </rPr>
      <t>助成金交付申請額（上限</t>
    </r>
    <r>
      <rPr>
        <b/>
        <sz val="9"/>
        <color theme="1"/>
        <rFont val="Times New Roman"/>
        <family val="1"/>
      </rPr>
      <t>5,000</t>
    </r>
    <r>
      <rPr>
        <b/>
        <sz val="9"/>
        <color theme="1"/>
        <rFont val="ＭＳ 明朝"/>
        <family val="1"/>
        <charset val="128"/>
      </rPr>
      <t>千円）</t>
    </r>
    <rPh sb="3" eb="6">
      <t>ジョセイキン</t>
    </rPh>
    <rPh sb="6" eb="8">
      <t>コウフ</t>
    </rPh>
    <rPh sb="8" eb="11">
      <t>シンセイガク</t>
    </rPh>
    <rPh sb="12" eb="14">
      <t>ジョウゲン</t>
    </rPh>
    <rPh sb="19" eb="20">
      <t>チ</t>
    </rPh>
    <rPh sb="20" eb="21">
      <t>エン</t>
    </rPh>
    <phoneticPr fontId="2"/>
  </si>
  <si>
    <r>
      <rPr>
        <sz val="7"/>
        <color theme="9"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</si>
  <si>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9"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</si>
  <si>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</si>
  <si>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b/>
        <sz val="9"/>
        <color theme="1"/>
        <rFont val="ＭＳ 明朝"/>
        <family val="1"/>
        <charset val="128"/>
      </rPr>
      <t>（６）助成金対象経費（申請を予定している経費に○を付けてください）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</si>
  <si>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sz val="9"/>
        <rFont val="ＭＳ 明朝"/>
        <family val="1"/>
        <charset val="128"/>
      </rPr>
      <t>原材料費</t>
    </r>
    <rPh sb="0" eb="3">
      <t>ゲンザイリョウ</t>
    </rPh>
    <rPh sb="3" eb="4">
      <t>ヒ</t>
    </rPh>
    <phoneticPr fontId="2"/>
  </si>
  <si>
    <r>
      <rPr>
        <sz val="9"/>
        <rFont val="ＭＳ 明朝"/>
        <family val="1"/>
        <charset val="128"/>
      </rPr>
      <t>委託外注費</t>
    </r>
    <rPh sb="0" eb="2">
      <t>イタク</t>
    </rPh>
    <rPh sb="2" eb="4">
      <t>ガイチュウ</t>
    </rPh>
    <rPh sb="4" eb="5">
      <t>ヒ</t>
    </rPh>
    <phoneticPr fontId="2"/>
  </si>
  <si>
    <r>
      <rPr>
        <b/>
        <sz val="9"/>
        <color theme="1"/>
        <rFont val="ＭＳ 明朝"/>
        <family val="1"/>
        <charset val="128"/>
      </rPr>
      <t>（７）事業実施期間及び期の設定</t>
    </r>
    <rPh sb="3" eb="5">
      <t>ジギョウ</t>
    </rPh>
    <rPh sb="5" eb="7">
      <t>ジッシ</t>
    </rPh>
    <rPh sb="7" eb="9">
      <t>キカン</t>
    </rPh>
    <rPh sb="9" eb="10">
      <t>オヨ</t>
    </rPh>
    <rPh sb="11" eb="12">
      <t>キ</t>
    </rPh>
    <rPh sb="13" eb="15">
      <t>セッテイ</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</si>
  <si>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</si>
  <si>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</si>
  <si>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</si>
  <si>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b/>
        <sz val="9"/>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</si>
  <si>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sz val="8"/>
        <color theme="1"/>
        <rFont val="ＭＳ 明朝"/>
        <family val="1"/>
        <charset val="128"/>
      </rPr>
      <t>フリガナ</t>
    </r>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</si>
  <si>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</si>
  <si>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</si>
  <si>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</si>
  <si>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</si>
  <si>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</si>
  <si>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</si>
  <si>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</si>
  <si>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</si>
  <si>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</si>
  <si>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</si>
  <si>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</si>
  <si>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</si>
  <si>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業種を選択してください</t>
    </r>
  </si>
  <si>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</si>
  <si>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</si>
  <si>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</si>
  <si>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分類を選択してください</t>
    </r>
  </si>
  <si>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</si>
  <si>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</si>
  <si>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</si>
  <si>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</si>
  <si>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</si>
  <si>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</si>
  <si>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</si>
  <si>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</si>
  <si>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b/>
        <sz val="9"/>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</si>
  <si>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sz val="9"/>
        <rFont val="ＭＳ 明朝"/>
        <family val="1"/>
        <charset val="128"/>
      </rPr>
      <t>所在地</t>
    </r>
    <rPh sb="0" eb="3">
      <t>ショザイチ</t>
    </rPh>
    <phoneticPr fontId="2"/>
  </si>
  <si>
    <r>
      <rPr>
        <sz val="9"/>
        <rFont val="ＭＳ 明朝"/>
        <family val="1"/>
        <charset val="128"/>
      </rPr>
      <t>〒</t>
    </r>
    <phoneticPr fontId="2"/>
  </si>
  <si>
    <r>
      <rPr>
        <b/>
        <sz val="9"/>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</si>
  <si>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</si>
  <si>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</si>
  <si>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color theme="1"/>
        <rFont val="ＭＳ 明朝"/>
        <family val="1"/>
        <charset val="128"/>
      </rPr>
      <t>公的な助成金の利用状況を選択してください</t>
    </r>
  </si>
  <si>
    <r>
      <rPr>
        <b/>
        <sz val="9"/>
        <color theme="1"/>
        <rFont val="ＭＳ 明朝"/>
        <family val="1"/>
        <charset val="128"/>
      </rPr>
      <t>（１）主たる開発を担う都内ものづくり企業（貴社の情報をご記入ください）</t>
    </r>
    <rPh sb="3" eb="4">
      <t>シュ</t>
    </rPh>
    <rPh sb="6" eb="8">
      <t>カイハツ</t>
    </rPh>
    <rPh sb="9" eb="10">
      <t>ニナ</t>
    </rPh>
    <rPh sb="11" eb="13">
      <t>トナイ</t>
    </rPh>
    <rPh sb="18" eb="20">
      <t>キギョウジョセイキン</t>
    </rPh>
    <rPh sb="21" eb="23">
      <t>キシャ</t>
    </rPh>
    <rPh sb="24" eb="26">
      <t>ジョウホウ</t>
    </rPh>
    <rPh sb="28" eb="30">
      <t>キニュウ</t>
    </rPh>
    <phoneticPr fontId="2"/>
  </si>
  <si>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</si>
  <si>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</si>
  <si>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</si>
  <si>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t>HP</t>
    </r>
    <r>
      <rPr>
        <sz val="9"/>
        <color theme="1"/>
        <rFont val="ＭＳ 明朝"/>
        <family val="1"/>
        <charset val="128"/>
      </rPr>
      <t>の</t>
    </r>
    <r>
      <rPr>
        <sz val="9"/>
        <color theme="1"/>
        <rFont val="Times New Roman"/>
        <family val="1"/>
      </rPr>
      <t>URL</t>
    </r>
    <phoneticPr fontId="2"/>
  </si>
  <si>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</si>
  <si>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</si>
  <si>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rPr>
        <b/>
        <sz val="8.5"/>
        <color theme="1"/>
        <rFont val="ＭＳ 明朝"/>
        <family val="1"/>
        <charset val="128"/>
      </rPr>
      <t>（２）販路開拓を担う医療機器製販企業</t>
    </r>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</si>
  <si>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</si>
  <si>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</si>
  <si>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</si>
  <si>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</si>
  <si>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7"/>
        <color theme="1"/>
        <rFont val="ＭＳ 明朝"/>
        <family val="1"/>
        <charset val="128"/>
      </rPr>
      <t>直近
売上高</t>
    </r>
    <rPh sb="0" eb="2">
      <t>チョッキン</t>
    </rPh>
    <rPh sb="3" eb="5">
      <t>ウリアゲ</t>
    </rPh>
    <rPh sb="5" eb="6">
      <t>タカ</t>
    </rPh>
    <phoneticPr fontId="2"/>
  </si>
  <si>
    <r>
      <rPr>
        <sz val="10.5"/>
        <color theme="1"/>
        <rFont val="ＭＳ 明朝"/>
        <family val="1"/>
        <charset val="128"/>
      </rPr>
      <t>千円</t>
    </r>
    <rPh sb="0" eb="2">
      <t>センエン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</si>
  <si>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</si>
  <si>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</si>
  <si>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7"/>
        <rFont val="ＭＳ 明朝"/>
        <family val="1"/>
        <charset val="128"/>
      </rPr>
      <t>取扱製品
強み</t>
    </r>
    <rPh sb="0" eb="2">
      <t>トリアツカ</t>
    </rPh>
    <rPh sb="2" eb="4">
      <t>セイヒン</t>
    </rPh>
    <rPh sb="5" eb="6">
      <t>ツヨ</t>
    </rPh>
    <phoneticPr fontId="2"/>
  </si>
  <si>
    <r>
      <rPr>
        <b/>
        <sz val="9"/>
        <rFont val="ＭＳ 明朝"/>
        <family val="1"/>
        <charset val="128"/>
      </rPr>
      <t>（１）臨床ニーズの確認</t>
    </r>
    <rPh sb="3" eb="5">
      <t>リンショウ</t>
    </rPh>
    <rPh sb="9" eb="11">
      <t>カクニン</t>
    </rPh>
    <phoneticPr fontId="2"/>
  </si>
  <si>
    <r>
      <rPr>
        <sz val="9"/>
        <rFont val="ＭＳ 明朝"/>
        <family val="1"/>
        <charset val="128"/>
      </rPr>
      <t>氏名</t>
    </r>
    <rPh sb="0" eb="2">
      <t>シメイ</t>
    </rPh>
    <phoneticPr fontId="2"/>
  </si>
  <si>
    <r>
      <rPr>
        <sz val="9"/>
        <rFont val="ＭＳ 明朝"/>
        <family val="1"/>
        <charset val="128"/>
      </rPr>
      <t>職業</t>
    </r>
    <rPh sb="0" eb="2">
      <t>ショクギョウ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</si>
  <si>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</si>
  <si>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</si>
  <si>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</si>
  <si>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</si>
  <si>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</si>
  <si>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b/>
        <sz val="9"/>
        <rFont val="ＭＳ 明朝"/>
        <family val="1"/>
        <charset val="128"/>
      </rPr>
      <t>（１）先行技術調査</t>
    </r>
    <rPh sb="3" eb="5">
      <t>センコウ</t>
    </rPh>
    <rPh sb="5" eb="7">
      <t>ギジュツ</t>
    </rPh>
    <rPh sb="7" eb="9">
      <t>チョウサ</t>
    </rPh>
    <phoneticPr fontId="2"/>
  </si>
  <si>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</si>
  <si>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</si>
  <si>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</si>
  <si>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</si>
  <si>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</si>
  <si>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</si>
  <si>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■「開発の実施方法（助成事業期間中の実施方法、完了後の本格開発における実施方法）」を記入する必要があります。</t>
    </r>
    <rPh sb="2" eb="4">
      <t>カイハツ</t>
    </rPh>
    <rPh sb="5" eb="7">
      <t>ジッシ</t>
    </rPh>
    <rPh sb="7" eb="9">
      <t>ホウホウ</t>
    </rPh>
    <rPh sb="10" eb="12">
      <t>ジョセイ</t>
    </rPh>
    <rPh sb="12" eb="14">
      <t>ジギョウ</t>
    </rPh>
    <rPh sb="14" eb="16">
      <t>キカン</t>
    </rPh>
    <rPh sb="16" eb="17">
      <t>ナカ</t>
    </rPh>
    <rPh sb="18" eb="20">
      <t>ジッシ</t>
    </rPh>
    <rPh sb="20" eb="22">
      <t>ホウホウ</t>
    </rPh>
    <rPh sb="23" eb="25">
      <t>カンリョウ</t>
    </rPh>
    <rPh sb="25" eb="26">
      <t>アト</t>
    </rPh>
    <rPh sb="27" eb="29">
      <t>ホンカク</t>
    </rPh>
    <rPh sb="29" eb="31">
      <t>カイハツ</t>
    </rPh>
    <rPh sb="35" eb="37">
      <t>ジッシ</t>
    </rPh>
    <rPh sb="37" eb="39">
      <t>ホウホウ</t>
    </rPh>
    <phoneticPr fontId="2"/>
  </si>
  <si>
    <r>
      <rPr>
        <sz val="8"/>
        <color theme="0" tint="-0.499984740745262"/>
        <rFont val="ＭＳ ゴシック"/>
        <family val="3"/>
        <charset val="128"/>
      </rPr>
      <t>■「規格適合及び認証取得の予定」「リスクマネジメント（安全性と信頼性の確保）」を記入する必要があります。</t>
    </r>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</si>
  <si>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r>
      <rPr>
        <sz val="8"/>
        <color theme="0" tint="-0.499984740745262"/>
        <rFont val="ＭＳ ゴシック"/>
        <family val="3"/>
        <charset val="128"/>
      </rPr>
      <t>■「販売戦略（対象市場、販売先、販路開拓や販売方法、価格設定）」を記入する必要があります。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キニュウ</t>
    </rPh>
    <rPh sb="37" eb="39">
      <t>ヒツヨウ</t>
    </rPh>
    <rPh sb="38" eb="39">
      <t>ヨウ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</si>
  <si>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開発段階に応じて期を設定できます（期の期間は</t>
    </r>
    <r>
      <rPr>
        <sz val="8"/>
        <color theme="0" tint="-0.499984740745262"/>
        <rFont val="Times New Roman"/>
        <family val="1"/>
      </rPr>
      <t>1</t>
    </r>
    <r>
      <rPr>
        <sz val="8"/>
        <color theme="0" tint="-0.499984740745262"/>
        <rFont val="ＭＳ ゴシック"/>
        <family val="3"/>
        <charset val="128"/>
      </rPr>
      <t>年以上）。期終了後に書類や成果物を確認して助成金が交付されます。</t>
    </r>
    <rPh sb="2" eb="4">
      <t>カイハツ</t>
    </rPh>
    <rPh sb="4" eb="6">
      <t>ダンカイ</t>
    </rPh>
    <rPh sb="7" eb="8">
      <t>オウ</t>
    </rPh>
    <rPh sb="10" eb="11">
      <t>キ</t>
    </rPh>
    <rPh sb="12" eb="14">
      <t>セッテイ</t>
    </rPh>
    <rPh sb="30" eb="31">
      <t>キ</t>
    </rPh>
    <rPh sb="31" eb="34">
      <t>シュウリョウゴ</t>
    </rPh>
    <rPh sb="35" eb="37">
      <t>ショルイ</t>
    </rPh>
    <rPh sb="38" eb="41">
      <t>セイカブツ</t>
    </rPh>
    <rPh sb="42" eb="44">
      <t>カクニン</t>
    </rPh>
    <rPh sb="46" eb="49">
      <t>ジョセイキン</t>
    </rPh>
    <rPh sb="50" eb="52">
      <t>コウフ</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</si>
  <si>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t>
    </r>
    <r>
      <rPr>
        <sz val="8"/>
        <color theme="0" tint="-0.499984740745262"/>
        <rFont val="Times New Roman"/>
        <family val="1"/>
      </rPr>
      <t xml:space="preserve"> </t>
    </r>
    <r>
      <rPr>
        <sz val="8"/>
        <color theme="0" tint="-0.499984740745262"/>
        <rFont val="ＭＳ ゴシック"/>
        <family val="3"/>
        <charset val="128"/>
      </rPr>
      <t>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6" eb="98">
      <t>タイヨウ</t>
    </rPh>
    <rPh sb="98" eb="100">
      <t>ネンスウ</t>
    </rPh>
    <rPh sb="101" eb="103">
      <t>ホシュ</t>
    </rPh>
    <rPh sb="103" eb="104">
      <t>ナド</t>
    </rPh>
    <rPh sb="108" eb="110">
      <t>トクチョウ</t>
    </rPh>
    <rPh sb="111" eb="113">
      <t>キョウソウ</t>
    </rPh>
    <rPh sb="113" eb="116">
      <t>ユウイセイ</t>
    </rPh>
    <rPh sb="116" eb="117">
      <t>ナド</t>
    </rPh>
    <rPh sb="121" eb="123">
      <t>ブンルイ</t>
    </rPh>
    <rPh sb="127" eb="128">
      <t>ナド</t>
    </rPh>
    <rPh sb="129" eb="131">
      <t>コンキョ</t>
    </rPh>
    <rPh sb="135" eb="137">
      <t>ヒツヨウ</t>
    </rPh>
    <rPh sb="140" eb="142">
      <t>ホウレイ</t>
    </rPh>
    <rPh sb="143" eb="145">
      <t>キセイ</t>
    </rPh>
    <rPh sb="145" eb="146">
      <t>ナド</t>
    </rPh>
    <rPh sb="148" eb="150">
      <t>タイオウ</t>
    </rPh>
    <phoneticPr fontId="2"/>
  </si>
  <si>
    <r>
      <rPr>
        <b/>
        <sz val="9"/>
        <color theme="1"/>
        <rFont val="ＭＳ 明朝"/>
        <family val="1"/>
        <charset val="128"/>
      </rPr>
      <t>（１）事前ヒアリング参加者（最大</t>
    </r>
    <r>
      <rPr>
        <b/>
        <sz val="9"/>
        <color theme="1"/>
        <rFont val="Times New Roman"/>
        <family val="1"/>
      </rPr>
      <t>2</t>
    </r>
    <r>
      <rPr>
        <b/>
        <sz val="9"/>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</si>
  <si>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公的な助成金は、公社・国・都道府県・市区町村等が取り扱う助成金を指します。</t>
    </r>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</si>
  <si>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申請時には、開発品の外見や使用方法が分かる写真、図、イラストを提出する必要があります。</t>
    </r>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</si>
  <si>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t>事前ヒアリング　</t>
    <rPh sb="0" eb="2">
      <t>ジゼン</t>
    </rPh>
    <phoneticPr fontId="2"/>
  </si>
  <si>
    <r>
      <rPr>
        <b/>
        <sz val="9"/>
        <color theme="1"/>
        <rFont val="Arial"/>
        <family val="2"/>
      </rPr>
      <t xml:space="preserve">1. </t>
    </r>
    <r>
      <rPr>
        <b/>
        <sz val="9"/>
        <color theme="1"/>
        <rFont val="游ゴシック"/>
        <family val="3"/>
        <charset val="128"/>
        <scheme val="minor"/>
      </rPr>
      <t>申請概要</t>
    </r>
    <rPh sb="3" eb="5">
      <t>シンセイ</t>
    </rPh>
    <rPh sb="5" eb="7">
      <t>ガイヨウ</t>
    </rPh>
    <phoneticPr fontId="2"/>
  </si>
  <si>
    <r>
      <rPr>
        <b/>
        <sz val="9"/>
        <color theme="1"/>
        <rFont val="Arial"/>
        <family val="2"/>
      </rPr>
      <t xml:space="preserve">2. </t>
    </r>
    <r>
      <rPr>
        <b/>
        <sz val="9"/>
        <color theme="1"/>
        <rFont val="游ゴシック"/>
        <family val="3"/>
        <charset val="128"/>
        <scheme val="minor"/>
      </rPr>
      <t>申請者情報</t>
    </r>
    <rPh sb="3" eb="6">
      <t>シンセイシャ</t>
    </rPh>
    <rPh sb="6" eb="8">
      <t>ジョウホウ</t>
    </rPh>
    <phoneticPr fontId="2"/>
  </si>
  <si>
    <r>
      <rPr>
        <b/>
        <sz val="9"/>
        <color theme="1"/>
        <rFont val="Arial"/>
        <family val="2"/>
      </rPr>
      <t xml:space="preserve">3. </t>
    </r>
    <r>
      <rPr>
        <b/>
        <sz val="9"/>
        <color theme="1"/>
        <rFont val="游ゴシック"/>
        <family val="3"/>
        <charset val="128"/>
        <scheme val="minor"/>
      </rPr>
      <t>連携体構成企業</t>
    </r>
    <rPh sb="3" eb="5">
      <t>レンケイ</t>
    </rPh>
    <rPh sb="5" eb="6">
      <t>タイ</t>
    </rPh>
    <rPh sb="6" eb="8">
      <t>コウセイ</t>
    </rPh>
    <rPh sb="8" eb="10">
      <t>キギョウ</t>
    </rPh>
    <phoneticPr fontId="2"/>
  </si>
  <si>
    <r>
      <rPr>
        <b/>
        <sz val="9"/>
        <rFont val="Arial"/>
        <family val="2"/>
      </rPr>
      <t xml:space="preserve">4. </t>
    </r>
    <r>
      <rPr>
        <b/>
        <sz val="9"/>
        <rFont val="游ゴシック"/>
        <family val="3"/>
        <charset val="128"/>
        <scheme val="minor"/>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</si>
  <si>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9"/>
        <rFont val="Arial"/>
        <family val="2"/>
      </rPr>
      <t xml:space="preserve">5. </t>
    </r>
    <r>
      <rPr>
        <b/>
        <sz val="9"/>
        <rFont val="游ゴシック"/>
        <family val="3"/>
        <charset val="128"/>
        <scheme val="minor"/>
      </rPr>
      <t>開発ニーズの確認</t>
    </r>
    <rPh sb="3" eb="5">
      <t>カイハツ</t>
    </rPh>
    <rPh sb="9" eb="11">
      <t>カクニン</t>
    </rPh>
    <phoneticPr fontId="2"/>
  </si>
  <si>
    <r>
      <rPr>
        <b/>
        <sz val="9"/>
        <rFont val="Arial"/>
        <family val="2"/>
      </rPr>
      <t xml:space="preserve">6. </t>
    </r>
    <r>
      <rPr>
        <b/>
        <sz val="9"/>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</si>
  <si>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9"/>
        <rFont val="Arial"/>
        <family val="2"/>
      </rPr>
      <t xml:space="preserve">7. </t>
    </r>
    <r>
      <rPr>
        <b/>
        <sz val="9"/>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</si>
  <si>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9"/>
        <rFont val="Arial"/>
        <family val="2"/>
      </rPr>
      <t xml:space="preserve">8. </t>
    </r>
    <r>
      <rPr>
        <b/>
        <sz val="9"/>
        <rFont val="游ゴシック"/>
        <family val="3"/>
        <charset val="128"/>
        <scheme val="minor"/>
      </rPr>
      <t>事業化を見据えた検討事項【申請時に記入：申請までにご検討ください】</t>
    </r>
    <rPh sb="3" eb="6">
      <t>ジギョウカ</t>
    </rPh>
    <rPh sb="7" eb="9">
      <t>ミス</t>
    </rPh>
    <rPh sb="11" eb="13">
      <t>ケントウ</t>
    </rPh>
    <rPh sb="13" eb="15">
      <t>ジコウ</t>
    </rPh>
    <rPh sb="16" eb="18">
      <t>シンセイ</t>
    </rPh>
    <rPh sb="18" eb="19">
      <t>ジ</t>
    </rPh>
    <rPh sb="20" eb="22">
      <t>キニュウ</t>
    </rPh>
    <rPh sb="23" eb="25">
      <t>シンセイ</t>
    </rPh>
    <rPh sb="29" eb="31">
      <t>ケントウ</t>
    </rPh>
    <phoneticPr fontId="2"/>
  </si>
  <si>
    <r>
      <rPr>
        <b/>
        <sz val="12"/>
        <color theme="1"/>
        <rFont val="游ゴシック"/>
        <family val="3"/>
        <charset val="128"/>
      </rPr>
      <t>［ものづくり企業による開発着手支援助成金（上限</t>
    </r>
    <r>
      <rPr>
        <sz val="12"/>
        <color theme="1"/>
        <rFont val="Arial"/>
        <family val="2"/>
      </rPr>
      <t>500</t>
    </r>
    <r>
      <rPr>
        <b/>
        <sz val="12"/>
        <color theme="1"/>
        <rFont val="游ゴシック"/>
        <family val="3"/>
        <charset val="128"/>
      </rPr>
      <t>万円）の申請］</t>
    </r>
    <r>
      <rPr>
        <b/>
        <sz val="11"/>
        <color theme="1"/>
        <rFont val="Times New Roman"/>
        <family val="1"/>
      </rPr>
      <t xml:space="preserve">
</t>
    </r>
    <r>
      <rPr>
        <b/>
        <sz val="9"/>
        <color theme="1"/>
        <rFont val="游ゴシック"/>
        <family val="3"/>
        <charset val="128"/>
      </rPr>
      <t>ピンク色のセルに情報を入力してください。注意事項がオレンジ色の文字で表示されることがあります。</t>
    </r>
    <rPh sb="6" eb="8">
      <t>キギョウ</t>
    </rPh>
    <rPh sb="11" eb="13">
      <t>カイハツ</t>
    </rPh>
    <rPh sb="13" eb="15">
      <t>チャクシュ</t>
    </rPh>
    <rPh sb="15" eb="17">
      <t>シエン</t>
    </rPh>
    <rPh sb="17" eb="20">
      <t>ジョセイキン</t>
    </rPh>
    <rPh sb="21" eb="23">
      <t>ジョウゲン</t>
    </rPh>
    <rPh sb="26" eb="28">
      <t>マンエン</t>
    </rPh>
    <rPh sb="30" eb="32">
      <t>シンセイ</t>
    </rPh>
    <rPh sb="37" eb="38">
      <t>イロ</t>
    </rPh>
    <rPh sb="42" eb="44">
      <t>ジョウホウ</t>
    </rPh>
    <rPh sb="45" eb="47">
      <t>ニュウリョク</t>
    </rPh>
    <rPh sb="54" eb="56">
      <t>チュウイ</t>
    </rPh>
    <rPh sb="56" eb="58">
      <t>ジコウ</t>
    </rPh>
    <rPh sb="63" eb="64">
      <t>イロ</t>
    </rPh>
    <rPh sb="65" eb="67">
      <t>モジ</t>
    </rPh>
    <rPh sb="68" eb="70">
      <t>ヒョウジ</t>
    </rPh>
    <phoneticPr fontId="2"/>
  </si>
  <si>
    <t>（　　　　　　　　　　　　　　　　　　　　　　　　　　　　　　　）</t>
  </si>
  <si>
    <r>
      <rPr>
        <b/>
        <sz val="9"/>
        <rFont val="Arial"/>
        <family val="2"/>
      </rPr>
      <t xml:space="preserve">9. </t>
    </r>
    <r>
      <rPr>
        <b/>
        <sz val="9"/>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</si>
  <si>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t>申請書提出期限は4月14日(木)</t>
    <rPh sb="0" eb="3">
      <t>シンセイショ</t>
    </rPh>
    <rPh sb="3" eb="5">
      <t>テイシュツ</t>
    </rPh>
    <rPh sb="5" eb="7">
      <t>キゲン</t>
    </rPh>
    <rPh sb="9" eb="10">
      <t>ガツ</t>
    </rPh>
    <rPh sb="12" eb="13">
      <t>ニチ</t>
    </rPh>
    <rPh sb="14" eb="15">
      <t>モク</t>
    </rPh>
    <phoneticPr fontId="2"/>
  </si>
  <si>
    <t>AI機器</t>
    <rPh sb="2" eb="4">
      <t>キキ</t>
    </rPh>
    <phoneticPr fontId="2"/>
  </si>
  <si>
    <t>はい</t>
    <phoneticPr fontId="2"/>
  </si>
  <si>
    <t>いいえ</t>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</si>
  <si>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開始日は令和</t>
    </r>
    <r>
      <rPr>
        <sz val="8"/>
        <color theme="0" tint="-0.499984740745262"/>
        <rFont val="Times New Roman"/>
        <family val="1"/>
      </rPr>
      <t>7</t>
    </r>
    <r>
      <rPr>
        <sz val="8"/>
        <color theme="0" tint="-0.499984740745262"/>
        <rFont val="ＭＳ ゴシック"/>
        <family val="3"/>
        <charset val="128"/>
      </rPr>
      <t>年</t>
    </r>
    <r>
      <rPr>
        <sz val="8"/>
        <color theme="0" tint="-0.499984740745262"/>
        <rFont val="Times New Roman"/>
        <family val="1"/>
      </rPr>
      <t>10</t>
    </r>
    <r>
      <rPr>
        <sz val="8"/>
        <color theme="0" tint="-0.499984740745262"/>
        <rFont val="ＭＳ ゴシック"/>
        <family val="3"/>
        <charset val="128"/>
      </rPr>
      <t>月</t>
    </r>
    <r>
      <rPr>
        <sz val="8"/>
        <color theme="0" tint="-0.499984740745262"/>
        <rFont val="Times New Roman"/>
        <family val="1"/>
      </rPr>
      <t>1</t>
    </r>
    <r>
      <rPr>
        <sz val="8"/>
        <color theme="0" tint="-0.499984740745262"/>
        <rFont val="ＭＳ ゴシック"/>
        <family val="3"/>
        <charset val="128"/>
      </rPr>
      <t>日（全員共通）、終了日は「令和●年●月●日」とご記入ください。期間は自動で計算されます。</t>
    </r>
    <rPh sb="22" eb="25">
      <t>シュウリョウビ</t>
    </rPh>
    <rPh sb="27" eb="29">
      <t>レイワ</t>
    </rPh>
    <rPh sb="30" eb="31">
      <t>ネン</t>
    </rPh>
    <rPh sb="32" eb="33">
      <t>ガツ</t>
    </rPh>
    <rPh sb="34" eb="35">
      <t>ニチ</t>
    </rPh>
    <rPh sb="38" eb="40">
      <t>キニュウ</t>
    </rPh>
    <rPh sb="45" eb="47">
      <t>キカン</t>
    </rPh>
    <rPh sb="48" eb="50">
      <t>ジドウ</t>
    </rPh>
    <rPh sb="51" eb="53">
      <t>ケイサン</t>
    </rPh>
    <phoneticPr fontId="2"/>
  </si>
  <si>
    <r>
      <t>AI</t>
    </r>
    <r>
      <rPr>
        <sz val="9"/>
        <rFont val="ＭＳ Ｐ明朝"/>
        <family val="1"/>
        <charset val="128"/>
      </rPr>
      <t>医療機器に該当</t>
    </r>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</si>
  <si>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実施期間は貴社で設定できます。最長で</t>
    </r>
    <r>
      <rPr>
        <sz val="8"/>
        <color theme="0" tint="-0.499984740745262"/>
        <rFont val="Times New Roman"/>
        <family val="1"/>
      </rPr>
      <t>1</t>
    </r>
    <r>
      <rPr>
        <sz val="8"/>
        <color theme="0" tint="-0.499984740745262"/>
        <rFont val="ＭＳ ゴシック"/>
        <family val="3"/>
        <charset val="128"/>
      </rPr>
      <t>年間（令和</t>
    </r>
    <r>
      <rPr>
        <sz val="8"/>
        <color theme="0" tint="-0.499984740745262"/>
        <rFont val="Times New Roman"/>
        <family val="1"/>
      </rPr>
      <t>8</t>
    </r>
    <r>
      <rPr>
        <sz val="8"/>
        <color theme="0" tint="-0.499984740745262"/>
        <rFont val="ＭＳ ゴシック"/>
        <family val="3"/>
        <charset val="128"/>
      </rPr>
      <t>年</t>
    </r>
    <r>
      <rPr>
        <sz val="8"/>
        <color theme="0" tint="-0.499984740745262"/>
        <rFont val="Times New Roman"/>
        <family val="1"/>
      </rPr>
      <t>9</t>
    </r>
    <r>
      <rPr>
        <sz val="8"/>
        <color theme="0" tint="-0.499984740745262"/>
        <rFont val="ＭＳ ゴシック"/>
        <family val="3"/>
        <charset val="128"/>
      </rPr>
      <t>月</t>
    </r>
    <r>
      <rPr>
        <sz val="8"/>
        <color theme="0" tint="-0.499984740745262"/>
        <rFont val="Times New Roman"/>
        <family val="1"/>
      </rPr>
      <t>30</t>
    </r>
    <r>
      <rPr>
        <sz val="8"/>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7" eb="28">
      <t>ネン</t>
    </rPh>
    <rPh sb="29" eb="30">
      <t>ガツ</t>
    </rPh>
    <rPh sb="32" eb="33">
      <t>ニチ</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</si>
  <si>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3</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rPh sb="5" eb="6">
      <t>ガツ</t>
    </rPh>
    <rPh sb="8" eb="9">
      <t>ニチ</t>
    </rPh>
    <rPh sb="9" eb="11">
      <t>イコウ</t>
    </rPh>
    <rPh sb="12" eb="14">
      <t>コウテキ</t>
    </rPh>
    <rPh sb="18" eb="19">
      <t>ナド</t>
    </rPh>
    <rPh sb="22" eb="24">
      <t>ケッテイ</t>
    </rPh>
    <rPh sb="25" eb="26">
      <t>ウ</t>
    </rPh>
    <rPh sb="34" eb="36">
      <t>ジタイ</t>
    </rPh>
    <rPh sb="38" eb="40">
      <t>バアイ</t>
    </rPh>
    <rPh sb="41" eb="42">
      <t>ノゾ</t>
    </rPh>
    <phoneticPr fontId="2"/>
  </si>
  <si>
    <t>■　申請時には、「社内の開発体制図（組織図）」と「開発の実施体制図（連携先との相関図）」を提出する必要があります。</t>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</si>
  <si>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t>■「自社の開発体制（氏名や役割）」「連携相手以外の連携先（名称や役割）」を記入する必要があります。</t>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</si>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</sst>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b/>
      <sz val="9"/>
      <color theme="1"/>
      <name val="ＭＳ 明朝"/>
      <family val="1"/>
      <charset val="128"/>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9" tint="-0.499984740745262"/>
      <name val="ＭＳ ゴシック"/>
      <family val="3"/>
      <charset val="128"/>
    </font>
    <font>
      <b/>
      <sz val="9"/>
      <name val="ＭＳ 明朝"/>
      <family val="1"/>
      <charset val="128"/>
    </font>
    <font>
      <sz val="8"/>
      <color theme="0" tint="-0.499984740745262"/>
      <name val="ＭＳ ゴシック"/>
      <family val="3"/>
      <charset val="128"/>
    </font>
    <font>
      <sz val="7"/>
      <color theme="9" tint="-0.499984740745262"/>
      <name val="ＭＳ ゴシック"/>
      <family val="3"/>
      <charset val="128"/>
    </font>
    <font>
      <b/>
      <sz val="8.5"/>
      <color theme="1"/>
      <name val="ＭＳ 明朝"/>
      <family val="1"/>
      <charset val="128"/>
    </font>
    <font>
      <sz val="8.5"/>
      <color theme="1"/>
      <name val="ＭＳ 明朝"/>
      <family val="1"/>
      <charset val="128"/>
    </font>
    <font>
      <sz val="8.5"/>
      <name val="ＭＳ 明朝"/>
      <family val="1"/>
      <charset val="128"/>
    </font>
    <font>
      <sz val="10.5"/>
      <color theme="1"/>
      <name val="Times New Roman"/>
      <family val="1"/>
    </font>
    <font>
      <b/>
      <sz val="11"/>
      <color theme="1"/>
      <name val="Times New Roman"/>
      <family val="1"/>
    </font>
    <font>
      <b/>
      <sz val="12"/>
      <color theme="1"/>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sz val="8"/>
      <color theme="5"/>
      <name val="Times New Roman"/>
      <family val="1"/>
    </font>
    <font>
      <sz val="9"/>
      <name val="Times New Roman"/>
      <family val="1"/>
    </font>
    <font>
      <sz val="8.5"/>
      <name val="Times New Roman"/>
      <family val="1"/>
    </font>
    <font>
      <sz val="8.5"/>
      <color theme="1"/>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name val="Times New Roman"/>
      <family val="1"/>
    </font>
    <font>
      <sz val="9"/>
      <color theme="9" tint="-0.499984740745262"/>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7"/>
      <color theme="9" tint="-0.499984740745262"/>
      <name val="Times New Roman"/>
      <family val="1"/>
    </font>
    <font>
      <sz val="8"/>
      <color theme="9" tint="-0.499984740745262"/>
      <name val="Times New Roman"/>
      <family val="1"/>
    </font>
    <font>
      <b/>
      <sz val="9"/>
      <color rgb="FFFF0000"/>
      <name val="Times New Roman"/>
      <family val="1"/>
    </font>
    <font>
      <sz val="8"/>
      <color theme="0"/>
      <name val="Times New Roman"/>
      <family val="1"/>
    </font>
    <font>
      <sz val="8"/>
      <color rgb="FFFF0000"/>
      <name val="Times New Roman"/>
      <family val="1"/>
    </font>
    <font>
      <sz val="7"/>
      <name val="Times New Roman"/>
      <family val="1"/>
    </font>
    <font>
      <sz val="7"/>
      <color theme="5"/>
      <name val="Times New Roman"/>
      <family val="1"/>
    </font>
    <font>
      <sz val="10.5"/>
      <color rgb="FFFF0000"/>
      <name val="Times New Roman"/>
      <family val="1"/>
    </font>
    <font>
      <sz val="9"/>
      <color theme="1" tint="0.34998626667073579"/>
      <name val="Times New Roman"/>
      <family val="1"/>
    </font>
    <font>
      <b/>
      <sz val="8.5"/>
      <color theme="1"/>
      <name val="Times New Roman"/>
      <family val="1"/>
    </font>
    <font>
      <b/>
      <sz val="10.5"/>
      <name val="Times New Roman"/>
      <family val="1"/>
    </font>
    <font>
      <sz val="10.5"/>
      <name val="Times New Roman"/>
      <family val="1"/>
    </font>
    <font>
      <b/>
      <sz val="9"/>
      <color theme="1"/>
      <name val="游ゴシック"/>
      <family val="3"/>
      <charset val="128"/>
      <scheme val="minor"/>
    </font>
    <font>
      <b/>
      <sz val="9"/>
      <color theme="1"/>
      <name val="Arial"/>
      <family val="2"/>
    </font>
    <font>
      <b/>
      <sz val="9"/>
      <name val="Arial"/>
      <family val="2"/>
    </font>
    <font>
      <b/>
      <sz val="9"/>
      <name val="游ゴシック"/>
      <family val="3"/>
      <charset val="128"/>
      <scheme val="minor"/>
    </font>
    <font>
      <sz val="12"/>
      <color theme="1"/>
      <name val="Arial"/>
      <family val="2"/>
    </font>
    <font>
      <sz val="9"/>
      <color theme="1"/>
      <name val="ＭＳ Ｐ明朝"/>
      <family val="1"/>
      <charset val="128"/>
    </font>
    <font>
      <sz val="9"/>
      <color rgb="FF000000"/>
      <name val="Meiryo UI"/>
      <family val="3"/>
      <charset val="128"/>
    </font>
    <font>
      <b/>
      <sz val="9"/>
      <name val="ＭＳ Ｐ明朝"/>
      <family val="1"/>
      <charset val="128"/>
    </font>
    <font>
      <sz val="9"/>
      <name val="游ゴシック"/>
      <family val="2"/>
      <charset val="128"/>
      <scheme val="minor"/>
    </font>
    <font>
      <sz val="9"/>
      <name val="ＭＳ Ｐ明朝"/>
      <family val="1"/>
      <charset val="128"/>
    </font>
    <font>
      <sz val="8"/>
      <color theme="0" tint="-0.49998474074526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99FF"/>
        <bgColor indexed="64"/>
      </patternFill>
    </fill>
  </fills>
  <borders count="4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cellStyleXfs>
  <cellXfs count="307">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22" fillId="2" borderId="0" xfId="0" applyFont="1" applyFill="1" applyBorder="1" applyProtection="1">
      <alignment vertical="center"/>
    </xf>
    <xf numFmtId="0" fontId="26" fillId="2" borderId="0" xfId="0" applyFont="1" applyFill="1" applyBorder="1" applyProtection="1">
      <alignment vertical="center"/>
    </xf>
    <xf numFmtId="0" fontId="26" fillId="2" borderId="10" xfId="0" applyFont="1" applyFill="1" applyBorder="1" applyProtection="1">
      <alignment vertical="center"/>
    </xf>
    <xf numFmtId="0" fontId="34" fillId="2" borderId="0" xfId="0" applyFont="1" applyFill="1" applyBorder="1" applyProtection="1">
      <alignment vertical="center"/>
    </xf>
    <xf numFmtId="0" fontId="31" fillId="2" borderId="0" xfId="0" applyFont="1" applyFill="1" applyBorder="1" applyProtection="1">
      <alignment vertical="center"/>
    </xf>
    <xf numFmtId="0" fontId="35" fillId="2" borderId="0" xfId="0" applyFont="1" applyFill="1" applyBorder="1" applyAlignment="1" applyProtection="1">
      <alignment vertical="center"/>
    </xf>
    <xf numFmtId="0" fontId="38" fillId="2" borderId="0" xfId="0" applyFont="1" applyFill="1" applyBorder="1" applyAlignment="1" applyProtection="1">
      <alignment vertical="center"/>
    </xf>
    <xf numFmtId="0" fontId="27" fillId="2" borderId="0" xfId="0" applyFont="1" applyFill="1" applyBorder="1" applyProtection="1">
      <alignment vertical="center"/>
    </xf>
    <xf numFmtId="0" fontId="26" fillId="2" borderId="0" xfId="0" applyFont="1" applyFill="1" applyBorder="1" applyAlignment="1" applyProtection="1">
      <alignment vertical="center"/>
    </xf>
    <xf numFmtId="0" fontId="35" fillId="2" borderId="0" xfId="0" applyFont="1" applyFill="1" applyBorder="1" applyAlignment="1" applyProtection="1">
      <alignment vertical="center" shrinkToFit="1"/>
    </xf>
    <xf numFmtId="0" fontId="43" fillId="2" borderId="0" xfId="0" applyFont="1" applyFill="1" applyBorder="1" applyProtection="1">
      <alignment vertical="center"/>
    </xf>
    <xf numFmtId="0" fontId="45" fillId="2" borderId="0" xfId="0" applyFont="1" applyFill="1" applyBorder="1" applyAlignment="1" applyProtection="1">
      <alignment horizontal="left" vertical="center"/>
    </xf>
    <xf numFmtId="0" fontId="48" fillId="2" borderId="0" xfId="0" applyFont="1" applyFill="1" applyBorder="1" applyAlignment="1" applyProtection="1">
      <alignment vertical="center"/>
    </xf>
    <xf numFmtId="0" fontId="27" fillId="2" borderId="10" xfId="0" applyFont="1" applyFill="1" applyBorder="1" applyAlignment="1" applyProtection="1">
      <alignment vertical="center"/>
    </xf>
    <xf numFmtId="0" fontId="49" fillId="2" borderId="0" xfId="0" applyFont="1" applyFill="1" applyBorder="1" applyAlignment="1" applyProtection="1">
      <alignment vertical="center"/>
    </xf>
    <xf numFmtId="0" fontId="44" fillId="2" borderId="0" xfId="0" applyFont="1" applyFill="1" applyBorder="1" applyAlignment="1" applyProtection="1">
      <alignment vertical="center"/>
    </xf>
    <xf numFmtId="0" fontId="50" fillId="2" borderId="0" xfId="0" applyNumberFormat="1" applyFont="1" applyFill="1" applyBorder="1" applyProtection="1">
      <alignment vertical="center"/>
    </xf>
    <xf numFmtId="0" fontId="51" fillId="2" borderId="0" xfId="0" applyNumberFormat="1" applyFont="1" applyFill="1" applyBorder="1" applyProtection="1">
      <alignment vertical="center"/>
    </xf>
    <xf numFmtId="0" fontId="35" fillId="2" borderId="0" xfId="0" applyNumberFormat="1" applyFont="1" applyFill="1" applyBorder="1" applyProtection="1">
      <alignment vertical="center"/>
    </xf>
    <xf numFmtId="0" fontId="43" fillId="2" borderId="0" xfId="0" applyNumberFormat="1" applyFont="1" applyFill="1" applyBorder="1" applyProtection="1">
      <alignment vertical="center"/>
    </xf>
    <xf numFmtId="0" fontId="26" fillId="2" borderId="10" xfId="0" applyFont="1" applyFill="1" applyBorder="1" applyAlignment="1" applyProtection="1">
      <alignment vertical="center" shrinkToFit="1"/>
    </xf>
    <xf numFmtId="0" fontId="26" fillId="2" borderId="0" xfId="0" applyFont="1" applyFill="1" applyBorder="1" applyAlignment="1" applyProtection="1">
      <alignment vertical="center" shrinkToFit="1"/>
    </xf>
    <xf numFmtId="0" fontId="54" fillId="2" borderId="0" xfId="0" applyFont="1" applyFill="1" applyBorder="1" applyAlignment="1" applyProtection="1">
      <alignment vertical="center"/>
    </xf>
    <xf numFmtId="0" fontId="27" fillId="2" borderId="0" xfId="0" applyFont="1" applyFill="1" applyBorder="1" applyAlignment="1" applyProtection="1">
      <alignment horizontal="center" vertical="center" wrapText="1"/>
    </xf>
    <xf numFmtId="0" fontId="26" fillId="2" borderId="0" xfId="0" applyFont="1" applyFill="1" applyBorder="1" applyAlignment="1" applyProtection="1"/>
    <xf numFmtId="0" fontId="30" fillId="2" borderId="0" xfId="0" applyFont="1" applyFill="1" applyBorder="1" applyAlignment="1" applyProtection="1">
      <alignment vertical="center" shrinkToFit="1"/>
    </xf>
    <xf numFmtId="0" fontId="57" fillId="2" borderId="0" xfId="0" applyFont="1" applyFill="1" applyBorder="1" applyAlignment="1" applyProtection="1">
      <alignment vertical="center"/>
    </xf>
    <xf numFmtId="0" fontId="36" fillId="2" borderId="0" xfId="0" applyFont="1" applyFill="1" applyBorder="1" applyAlignment="1" applyProtection="1">
      <alignment vertical="center"/>
    </xf>
    <xf numFmtId="0" fontId="58" fillId="2" borderId="0" xfId="0" applyFont="1" applyFill="1" applyBorder="1" applyProtection="1">
      <alignment vertical="center"/>
    </xf>
    <xf numFmtId="0" fontId="31" fillId="2" borderId="0" xfId="0" applyFont="1" applyFill="1" applyBorder="1" applyAlignment="1" applyProtection="1">
      <alignment horizontal="right"/>
    </xf>
    <xf numFmtId="0" fontId="58" fillId="2" borderId="0" xfId="0" applyFont="1" applyFill="1" applyBorder="1" applyAlignment="1" applyProtection="1">
      <alignment vertical="center"/>
    </xf>
    <xf numFmtId="0" fontId="58" fillId="2" borderId="0" xfId="0" applyFont="1" applyFill="1" applyAlignment="1" applyProtection="1">
      <alignment vertical="center"/>
    </xf>
    <xf numFmtId="0" fontId="31" fillId="2" borderId="0" xfId="0" applyFont="1" applyFill="1" applyBorder="1" applyAlignment="1" applyProtection="1"/>
    <xf numFmtId="0" fontId="22" fillId="2" borderId="0" xfId="0" applyFont="1" applyFill="1" applyBorder="1" applyAlignment="1" applyProtection="1">
      <alignment vertical="center"/>
    </xf>
    <xf numFmtId="0" fontId="22" fillId="2" borderId="0" xfId="0" applyFont="1" applyFill="1" applyAlignment="1" applyProtection="1">
      <alignment vertical="center"/>
    </xf>
    <xf numFmtId="0" fontId="31" fillId="2" borderId="0" xfId="0" applyFont="1" applyFill="1" applyBorder="1" applyAlignme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vertical="center"/>
    </xf>
    <xf numFmtId="0" fontId="41" fillId="2" borderId="0" xfId="0" applyFont="1" applyFill="1" applyBorder="1" applyAlignment="1" applyProtection="1">
      <alignment horizontal="center" vertical="center"/>
    </xf>
    <xf numFmtId="0" fontId="36" fillId="2" borderId="0" xfId="0" applyFont="1" applyFill="1" applyBorder="1" applyAlignment="1" applyProtection="1">
      <alignment horizontal="left" vertical="center"/>
    </xf>
    <xf numFmtId="0" fontId="26" fillId="2" borderId="12" xfId="0" applyFont="1" applyFill="1" applyBorder="1" applyAlignment="1" applyProtection="1">
      <alignment horizontal="left" vertical="center" wrapText="1"/>
    </xf>
    <xf numFmtId="0" fontId="26"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xf>
    <xf numFmtId="0" fontId="59" fillId="2" borderId="0" xfId="0" applyFont="1" applyFill="1" applyBorder="1" applyAlignment="1" applyProtection="1">
      <alignment vertical="center"/>
    </xf>
    <xf numFmtId="0" fontId="30" fillId="2" borderId="0" xfId="0" applyFont="1" applyFill="1" applyBorder="1" applyAlignment="1" applyProtection="1">
      <alignment horizontal="left" vertical="center"/>
    </xf>
    <xf numFmtId="0" fontId="36" fillId="2" borderId="0" xfId="0" applyFont="1" applyFill="1" applyBorder="1" applyAlignment="1" applyProtection="1">
      <alignment horizontal="left" vertical="center"/>
    </xf>
    <xf numFmtId="0" fontId="66" fillId="2" borderId="0" xfId="0" applyFont="1" applyFill="1" applyBorder="1" applyAlignment="1" applyProtection="1">
      <alignment horizontal="left" vertical="center"/>
    </xf>
    <xf numFmtId="0" fontId="69" fillId="0" borderId="0" xfId="0" applyFont="1" applyAlignment="1">
      <alignment vertical="center"/>
    </xf>
    <xf numFmtId="0" fontId="31" fillId="2" borderId="0" xfId="0" applyFont="1" applyFill="1" applyBorder="1" applyAlignment="1" applyProtection="1">
      <alignment horizontal="left" vertical="center"/>
      <protection locked="0"/>
    </xf>
    <xf numFmtId="0" fontId="68" fillId="2" borderId="0" xfId="0" applyFont="1" applyFill="1" applyBorder="1" applyAlignment="1" applyProtection="1">
      <alignment horizontal="left" vertical="center"/>
      <protection locked="0"/>
    </xf>
    <xf numFmtId="0" fontId="26" fillId="0" borderId="0" xfId="0"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wrapText="1" shrinkToFit="1"/>
    </xf>
    <xf numFmtId="0" fontId="28" fillId="0" borderId="0" xfId="0" applyFont="1" applyFill="1" applyBorder="1" applyAlignment="1" applyProtection="1">
      <alignment horizontal="center" vertical="center" shrinkToFit="1"/>
    </xf>
    <xf numFmtId="0" fontId="28" fillId="2" borderId="12" xfId="0" applyFont="1" applyFill="1" applyBorder="1" applyAlignment="1" applyProtection="1">
      <alignment horizontal="center" vertical="center" wrapText="1" shrinkToFit="1"/>
    </xf>
    <xf numFmtId="0" fontId="28" fillId="2" borderId="12" xfId="0" applyFont="1" applyFill="1" applyBorder="1" applyAlignment="1" applyProtection="1">
      <alignment horizontal="center" vertical="center" shrinkToFit="1"/>
    </xf>
    <xf numFmtId="0" fontId="28" fillId="2" borderId="7" xfId="0" applyFont="1" applyFill="1" applyBorder="1" applyAlignment="1" applyProtection="1">
      <alignment horizontal="center" vertical="center" shrinkToFit="1"/>
    </xf>
    <xf numFmtId="0" fontId="26" fillId="3" borderId="19" xfId="0" applyFont="1" applyFill="1" applyBorder="1" applyAlignment="1" applyProtection="1">
      <alignment horizontal="center" vertical="center" shrinkToFit="1"/>
      <protection locked="0"/>
    </xf>
    <xf numFmtId="0" fontId="26" fillId="3" borderId="12" xfId="0" applyFont="1" applyFill="1" applyBorder="1" applyAlignment="1" applyProtection="1">
      <alignment horizontal="center" vertical="center" shrinkToFit="1"/>
      <protection locked="0"/>
    </xf>
    <xf numFmtId="0" fontId="26" fillId="0" borderId="7" xfId="0" applyFont="1" applyFill="1" applyBorder="1" applyAlignment="1" applyProtection="1">
      <alignment horizontal="center" vertical="center" shrinkToFit="1"/>
    </xf>
    <xf numFmtId="0" fontId="26" fillId="0" borderId="8" xfId="0" applyFont="1" applyFill="1" applyBorder="1" applyAlignment="1" applyProtection="1">
      <alignment horizontal="center" vertical="center" shrinkToFit="1"/>
    </xf>
    <xf numFmtId="0" fontId="26" fillId="0" borderId="9" xfId="0" applyFont="1" applyFill="1" applyBorder="1" applyAlignment="1" applyProtection="1">
      <alignment horizontal="center" vertical="center" shrinkToFit="1"/>
    </xf>
    <xf numFmtId="0" fontId="30" fillId="2" borderId="11" xfId="0" applyFont="1" applyFill="1" applyBorder="1" applyAlignment="1" applyProtection="1">
      <alignment horizontal="left" vertical="center"/>
    </xf>
    <xf numFmtId="0" fontId="30" fillId="2" borderId="18" xfId="0" applyFont="1" applyFill="1" applyBorder="1" applyAlignment="1" applyProtection="1">
      <alignment horizontal="left" vertical="center"/>
    </xf>
    <xf numFmtId="0" fontId="30" fillId="2" borderId="10" xfId="0" applyFont="1" applyFill="1" applyBorder="1" applyAlignment="1" applyProtection="1">
      <alignment horizontal="left" vertical="center"/>
    </xf>
    <xf numFmtId="0" fontId="26" fillId="2" borderId="7" xfId="0" applyFont="1" applyFill="1" applyBorder="1" applyAlignment="1" applyProtection="1">
      <alignment horizontal="center" vertical="center" shrinkToFit="1"/>
    </xf>
    <xf numFmtId="0" fontId="26" fillId="2" borderId="8" xfId="0" applyFont="1" applyFill="1" applyBorder="1" applyAlignment="1" applyProtection="1">
      <alignment horizontal="center" vertical="center" shrinkToFit="1"/>
    </xf>
    <xf numFmtId="176" fontId="26" fillId="3" borderId="19" xfId="0" applyNumberFormat="1" applyFont="1" applyFill="1" applyBorder="1" applyAlignment="1" applyProtection="1">
      <alignment horizontal="center" vertical="center" shrinkToFit="1"/>
      <protection locked="0"/>
    </xf>
    <xf numFmtId="176" fontId="26" fillId="3" borderId="12" xfId="0" applyNumberFormat="1" applyFont="1" applyFill="1" applyBorder="1" applyAlignment="1" applyProtection="1">
      <alignment horizontal="center" vertical="center" shrinkToFit="1"/>
      <protection locked="0"/>
    </xf>
    <xf numFmtId="176" fontId="26" fillId="3" borderId="7" xfId="0" applyNumberFormat="1" applyFont="1" applyFill="1" applyBorder="1" applyAlignment="1" applyProtection="1">
      <alignment horizontal="center" vertical="center" shrinkToFit="1"/>
      <protection locked="0"/>
    </xf>
    <xf numFmtId="0" fontId="26" fillId="3" borderId="19"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locked="0"/>
    </xf>
    <xf numFmtId="0" fontId="30" fillId="2" borderId="10" xfId="0" applyFont="1" applyFill="1" applyBorder="1" applyAlignment="1" applyProtection="1">
      <alignment horizontal="left" vertical="center" shrinkToFit="1"/>
    </xf>
    <xf numFmtId="0" fontId="30" fillId="2" borderId="0" xfId="0" applyFont="1" applyFill="1" applyBorder="1" applyAlignment="1" applyProtection="1">
      <alignment horizontal="left" vertical="center" shrinkToFit="1"/>
    </xf>
    <xf numFmtId="0" fontId="27" fillId="2" borderId="0" xfId="0" applyFont="1" applyFill="1" applyBorder="1" applyAlignment="1" applyProtection="1">
      <alignment horizontal="left" vertical="center"/>
    </xf>
    <xf numFmtId="0" fontId="31" fillId="2" borderId="7" xfId="0" applyFont="1" applyFill="1" applyBorder="1" applyAlignment="1" applyProtection="1">
      <alignment horizontal="center" vertical="center"/>
    </xf>
    <xf numFmtId="0" fontId="31" fillId="2" borderId="8" xfId="0" applyFont="1" applyFill="1" applyBorder="1" applyAlignment="1" applyProtection="1">
      <alignment horizontal="center" vertical="center"/>
    </xf>
    <xf numFmtId="0" fontId="31" fillId="3" borderId="20" xfId="0" applyFont="1" applyFill="1" applyBorder="1" applyAlignment="1" applyProtection="1">
      <alignment horizontal="center" vertical="center" shrinkToFit="1"/>
      <protection locked="0"/>
    </xf>
    <xf numFmtId="0" fontId="31" fillId="3" borderId="8" xfId="0" applyFont="1" applyFill="1" applyBorder="1" applyAlignment="1" applyProtection="1">
      <alignment horizontal="center" vertical="center" shrinkToFit="1"/>
      <protection locked="0"/>
    </xf>
    <xf numFmtId="0" fontId="31" fillId="3" borderId="9" xfId="0" applyFont="1" applyFill="1" applyBorder="1" applyAlignment="1" applyProtection="1">
      <alignment horizontal="center" vertical="center" shrinkToFit="1"/>
      <protection locked="0"/>
    </xf>
    <xf numFmtId="0" fontId="32" fillId="2" borderId="7" xfId="0" applyFont="1" applyFill="1" applyBorder="1" applyAlignment="1" applyProtection="1">
      <alignment horizontal="center" vertical="center"/>
    </xf>
    <xf numFmtId="0" fontId="32" fillId="2" borderId="8" xfId="0" applyFont="1" applyFill="1" applyBorder="1" applyAlignment="1" applyProtection="1">
      <alignment horizontal="center" vertical="center"/>
    </xf>
    <xf numFmtId="0" fontId="29" fillId="2" borderId="0"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xf>
    <xf numFmtId="0" fontId="37" fillId="2" borderId="27" xfId="0" applyFont="1" applyFill="1" applyBorder="1" applyAlignment="1" applyProtection="1">
      <alignment horizontal="center" vertical="center" shrinkToFit="1"/>
    </xf>
    <xf numFmtId="0" fontId="37" fillId="2" borderId="28" xfId="0" applyFont="1" applyFill="1" applyBorder="1" applyAlignment="1" applyProtection="1">
      <alignment horizontal="center" vertical="center" shrinkToFit="1"/>
    </xf>
    <xf numFmtId="0" fontId="37" fillId="2" borderId="29" xfId="0" applyFont="1" applyFill="1" applyBorder="1" applyAlignment="1" applyProtection="1">
      <alignment horizontal="center" vertical="center" shrinkToFit="1"/>
    </xf>
    <xf numFmtId="0" fontId="37" fillId="2" borderId="30" xfId="0" applyFont="1" applyFill="1" applyBorder="1" applyAlignment="1" applyProtection="1">
      <alignment horizontal="center" vertical="center" shrinkToFit="1"/>
    </xf>
    <xf numFmtId="0" fontId="37" fillId="2" borderId="31" xfId="0" applyFont="1" applyFill="1" applyBorder="1" applyAlignment="1" applyProtection="1">
      <alignment horizontal="center" vertical="center" shrinkToFit="1"/>
    </xf>
    <xf numFmtId="0" fontId="30" fillId="2" borderId="17" xfId="0" applyFont="1" applyFill="1" applyBorder="1" applyAlignment="1" applyProtection="1">
      <alignment horizontal="left" vertical="center" shrinkToFit="1"/>
    </xf>
    <xf numFmtId="0" fontId="30" fillId="2" borderId="4" xfId="0" applyFont="1" applyFill="1" applyBorder="1" applyAlignment="1" applyProtection="1">
      <alignment horizontal="left" vertical="center" shrinkToFit="1"/>
    </xf>
    <xf numFmtId="0" fontId="30" fillId="2" borderId="3" xfId="0" applyFont="1" applyFill="1" applyBorder="1" applyAlignment="1" applyProtection="1">
      <alignment horizontal="left" vertical="center"/>
    </xf>
    <xf numFmtId="0" fontId="30" fillId="2" borderId="16" xfId="0" applyFont="1" applyFill="1" applyBorder="1" applyAlignment="1" applyProtection="1">
      <alignment horizontal="lef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26" fillId="2" borderId="12" xfId="0" applyFont="1" applyFill="1" applyBorder="1" applyAlignment="1" applyProtection="1">
      <alignment horizontal="center" vertical="center" shrinkToFit="1"/>
    </xf>
    <xf numFmtId="0" fontId="26" fillId="3" borderId="13" xfId="0" applyFont="1" applyFill="1" applyBorder="1" applyAlignment="1" applyProtection="1">
      <alignment horizontal="left" vertical="center" shrinkToFit="1"/>
      <protection locked="0"/>
    </xf>
    <xf numFmtId="0" fontId="26" fillId="3" borderId="14" xfId="0" applyFont="1" applyFill="1" applyBorder="1" applyAlignment="1" applyProtection="1">
      <alignment horizontal="left" vertical="center" shrinkToFit="1"/>
      <protection locked="0"/>
    </xf>
    <xf numFmtId="0" fontId="26" fillId="3" borderId="15" xfId="0" applyFont="1" applyFill="1" applyBorder="1" applyAlignment="1" applyProtection="1">
      <alignment horizontal="left" vertical="center" shrinkToFit="1"/>
      <protection locked="0"/>
    </xf>
    <xf numFmtId="0" fontId="36" fillId="2" borderId="0" xfId="0" applyFont="1" applyFill="1" applyBorder="1" applyAlignment="1" applyProtection="1">
      <alignment horizontal="left" vertical="center"/>
    </xf>
    <xf numFmtId="0" fontId="31" fillId="2" borderId="16" xfId="0" applyFont="1" applyFill="1" applyBorder="1" applyAlignment="1" applyProtection="1">
      <alignment horizontal="center" vertical="center"/>
    </xf>
    <xf numFmtId="0" fontId="31" fillId="2" borderId="1" xfId="0" applyFont="1" applyFill="1" applyBorder="1" applyAlignment="1" applyProtection="1">
      <alignment horizontal="center" vertical="center"/>
    </xf>
    <xf numFmtId="176" fontId="31" fillId="3" borderId="22" xfId="0" applyNumberFormat="1" applyFont="1" applyFill="1" applyBorder="1" applyAlignment="1" applyProtection="1">
      <alignment horizontal="center" vertical="center" shrinkToFit="1"/>
      <protection locked="0"/>
    </xf>
    <xf numFmtId="176" fontId="31" fillId="3" borderId="16" xfId="0" applyNumberFormat="1" applyFont="1" applyFill="1" applyBorder="1" applyAlignment="1" applyProtection="1">
      <alignment horizontal="center" vertical="center" shrinkToFit="1"/>
      <protection locked="0"/>
    </xf>
    <xf numFmtId="0" fontId="30" fillId="2" borderId="11" xfId="0" applyFont="1" applyFill="1" applyBorder="1" applyAlignment="1" applyProtection="1">
      <alignment horizontal="left" vertical="center" shrinkToFit="1"/>
    </xf>
    <xf numFmtId="0" fontId="30" fillId="2" borderId="18" xfId="0" applyFont="1" applyFill="1" applyBorder="1" applyAlignment="1" applyProtection="1">
      <alignment horizontal="left" vertical="center" shrinkToFit="1"/>
    </xf>
    <xf numFmtId="0" fontId="26" fillId="2" borderId="12" xfId="0" applyFont="1" applyFill="1" applyBorder="1" applyAlignment="1" applyProtection="1">
      <alignment horizontal="center" vertical="center"/>
    </xf>
    <xf numFmtId="0" fontId="31" fillId="2" borderId="12" xfId="0" applyFont="1" applyFill="1" applyBorder="1" applyAlignment="1" applyProtection="1">
      <alignment horizontal="center" vertical="center" shrinkToFit="1"/>
    </xf>
    <xf numFmtId="0" fontId="31" fillId="2" borderId="7" xfId="0" applyFont="1" applyFill="1" applyBorder="1" applyAlignment="1" applyProtection="1">
      <alignment horizontal="center" vertical="center" shrinkToFit="1"/>
    </xf>
    <xf numFmtId="38" fontId="26" fillId="3" borderId="19" xfId="1" applyFont="1" applyFill="1" applyBorder="1" applyAlignment="1" applyProtection="1">
      <alignment horizontal="center" vertical="center" shrinkToFit="1"/>
      <protection locked="0"/>
    </xf>
    <xf numFmtId="38" fontId="26" fillId="3" borderId="12" xfId="1" applyFont="1" applyFill="1" applyBorder="1" applyAlignment="1" applyProtection="1">
      <alignment horizontal="center" vertical="center" shrinkToFit="1"/>
      <protection locked="0"/>
    </xf>
    <xf numFmtId="0" fontId="26" fillId="2" borderId="12" xfId="0" applyFont="1" applyFill="1" applyBorder="1" applyAlignment="1" applyProtection="1">
      <alignment horizontal="left" vertical="center" shrinkToFit="1"/>
    </xf>
    <xf numFmtId="38" fontId="26" fillId="3" borderId="23" xfId="1" applyFont="1" applyFill="1" applyBorder="1" applyAlignment="1" applyProtection="1">
      <alignment horizontal="center" vertical="center" shrinkToFit="1"/>
      <protection locked="0"/>
    </xf>
    <xf numFmtId="0" fontId="27" fillId="2" borderId="0" xfId="0" applyFont="1" applyFill="1" applyBorder="1" applyAlignment="1" applyProtection="1">
      <alignment horizontal="center" vertical="center"/>
    </xf>
    <xf numFmtId="0" fontId="53" fillId="2" borderId="0" xfId="0" applyNumberFormat="1" applyFont="1" applyFill="1" applyBorder="1" applyAlignment="1" applyProtection="1">
      <alignment horizontal="left" vertical="center" wrapText="1" shrinkToFit="1"/>
    </xf>
    <xf numFmtId="49" fontId="31" fillId="2" borderId="19" xfId="0" applyNumberFormat="1" applyFont="1" applyFill="1" applyBorder="1" applyAlignment="1" applyProtection="1">
      <alignment horizontal="center" vertical="center"/>
    </xf>
    <xf numFmtId="49" fontId="31" fillId="2" borderId="12" xfId="0" applyNumberFormat="1" applyFont="1" applyFill="1" applyBorder="1" applyAlignment="1" applyProtection="1">
      <alignment horizontal="center" vertical="center"/>
    </xf>
    <xf numFmtId="49" fontId="31" fillId="2" borderId="23" xfId="0" applyNumberFormat="1" applyFont="1" applyFill="1" applyBorder="1" applyAlignment="1" applyProtection="1">
      <alignment horizontal="center" vertical="center"/>
    </xf>
    <xf numFmtId="49" fontId="31" fillId="2" borderId="9" xfId="0" applyNumberFormat="1" applyFont="1" applyFill="1" applyBorder="1" applyAlignment="1" applyProtection="1">
      <alignment horizontal="center" vertical="center"/>
    </xf>
    <xf numFmtId="0" fontId="26"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xf>
    <xf numFmtId="0" fontId="31" fillId="2" borderId="9" xfId="0" applyFont="1" applyFill="1" applyBorder="1" applyAlignment="1" applyProtection="1">
      <alignment horizontal="center" vertical="center"/>
    </xf>
    <xf numFmtId="0" fontId="31" fillId="2" borderId="12" xfId="0" applyFont="1" applyFill="1" applyBorder="1" applyAlignment="1" applyProtection="1">
      <alignment horizontal="center" vertical="center"/>
    </xf>
    <xf numFmtId="0" fontId="26" fillId="3" borderId="19" xfId="0" applyFont="1" applyFill="1" applyBorder="1" applyAlignment="1" applyProtection="1">
      <alignment horizontal="left" vertical="center" wrapText="1"/>
      <protection locked="0"/>
    </xf>
    <xf numFmtId="0" fontId="26" fillId="3" borderId="12" xfId="0" applyFont="1" applyFill="1" applyBorder="1" applyAlignment="1" applyProtection="1">
      <alignment horizontal="left" vertical="center" wrapText="1"/>
      <protection locked="0"/>
    </xf>
    <xf numFmtId="0" fontId="31" fillId="2" borderId="12" xfId="0" applyFont="1" applyFill="1" applyBorder="1" applyAlignment="1" applyProtection="1">
      <alignment vertical="center" wrapText="1"/>
    </xf>
    <xf numFmtId="49" fontId="27" fillId="2" borderId="0" xfId="0" applyNumberFormat="1" applyFont="1" applyFill="1" applyBorder="1" applyAlignment="1" applyProtection="1">
      <alignment horizontal="left" vertical="center"/>
    </xf>
    <xf numFmtId="49" fontId="26" fillId="3" borderId="12" xfId="0" applyNumberFormat="1" applyFont="1" applyFill="1" applyBorder="1" applyAlignment="1" applyProtection="1">
      <alignment horizontal="center" vertical="center" shrinkToFit="1"/>
      <protection locked="0"/>
    </xf>
    <xf numFmtId="49" fontId="26" fillId="3" borderId="7" xfId="0" applyNumberFormat="1" applyFont="1" applyFill="1" applyBorder="1" applyAlignment="1" applyProtection="1">
      <alignment horizontal="center" vertical="center" shrinkToFit="1"/>
      <protection locked="0"/>
    </xf>
    <xf numFmtId="0" fontId="26" fillId="3" borderId="23" xfId="0" applyFont="1" applyFill="1" applyBorder="1" applyAlignment="1" applyProtection="1">
      <alignment horizontal="center" vertical="center" shrinkToFit="1"/>
      <protection locked="0"/>
    </xf>
    <xf numFmtId="0" fontId="26" fillId="2" borderId="9" xfId="0" applyFont="1" applyFill="1" applyBorder="1" applyAlignment="1" applyProtection="1">
      <alignment horizontal="center" vertical="center" shrinkToFit="1"/>
    </xf>
    <xf numFmtId="0" fontId="30" fillId="2" borderId="0" xfId="0" applyNumberFormat="1" applyFont="1" applyFill="1" applyBorder="1" applyAlignment="1" applyProtection="1">
      <alignment horizontal="left" vertical="center" wrapText="1" shrinkToFit="1"/>
    </xf>
    <xf numFmtId="0" fontId="30" fillId="2" borderId="1" xfId="0" applyFont="1" applyFill="1" applyBorder="1" applyAlignment="1" applyProtection="1">
      <alignment horizontal="left" vertical="center" shrinkToFit="1"/>
    </xf>
    <xf numFmtId="0" fontId="30" fillId="2" borderId="2" xfId="0" applyFont="1" applyFill="1" applyBorder="1" applyAlignment="1" applyProtection="1">
      <alignment horizontal="left" vertical="center" shrinkToFit="1"/>
    </xf>
    <xf numFmtId="0" fontId="29" fillId="2" borderId="12" xfId="0" applyFont="1" applyFill="1" applyBorder="1" applyAlignment="1" applyProtection="1">
      <alignment horizontal="center" vertical="center" wrapText="1"/>
    </xf>
    <xf numFmtId="0" fontId="29" fillId="2" borderId="12" xfId="0" applyFont="1" applyFill="1" applyBorder="1" applyAlignment="1" applyProtection="1">
      <alignment horizontal="center" vertical="center"/>
    </xf>
    <xf numFmtId="0" fontId="33" fillId="2" borderId="7"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0" fontId="26" fillId="3" borderId="20" xfId="0" applyFont="1" applyFill="1" applyBorder="1" applyAlignment="1" applyProtection="1">
      <alignment horizontal="center" vertical="center" shrinkToFit="1"/>
      <protection locked="0"/>
    </xf>
    <xf numFmtId="0" fontId="26" fillId="3" borderId="8" xfId="0" applyFont="1" applyFill="1" applyBorder="1" applyAlignment="1" applyProtection="1">
      <alignment horizontal="center" vertical="center" shrinkToFit="1"/>
      <protection locked="0"/>
    </xf>
    <xf numFmtId="0" fontId="26" fillId="3" borderId="9" xfId="0" applyFont="1" applyFill="1" applyBorder="1" applyAlignment="1" applyProtection="1">
      <alignment horizontal="center" vertical="center" shrinkToFit="1"/>
      <protection locked="0"/>
    </xf>
    <xf numFmtId="0" fontId="26" fillId="2" borderId="1" xfId="0" applyFont="1" applyFill="1" applyBorder="1" applyAlignment="1" applyProtection="1">
      <alignment horizontal="center" vertical="center"/>
    </xf>
    <xf numFmtId="0" fontId="26" fillId="2" borderId="3" xfId="0" applyFont="1" applyFill="1" applyBorder="1" applyAlignment="1" applyProtection="1">
      <alignment horizontal="center" vertical="center"/>
    </xf>
    <xf numFmtId="0" fontId="26" fillId="2" borderId="4"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31" fillId="2" borderId="39" xfId="0" applyFont="1" applyFill="1" applyBorder="1" applyAlignment="1" applyProtection="1">
      <alignment horizontal="center" vertical="center" shrinkToFit="1"/>
    </xf>
    <xf numFmtId="0" fontId="31" fillId="2" borderId="40" xfId="0" applyFont="1" applyFill="1" applyBorder="1" applyAlignment="1" applyProtection="1">
      <alignment horizontal="center" vertical="center" shrinkToFit="1"/>
    </xf>
    <xf numFmtId="0" fontId="40" fillId="3" borderId="41" xfId="0" applyFont="1" applyFill="1" applyBorder="1" applyAlignment="1" applyProtection="1">
      <alignment horizontal="left" vertical="center" wrapText="1" shrinkToFit="1"/>
      <protection locked="0"/>
    </xf>
    <xf numFmtId="0" fontId="40" fillId="3" borderId="39" xfId="0" applyFont="1" applyFill="1" applyBorder="1" applyAlignment="1" applyProtection="1">
      <alignment horizontal="left" vertical="center" wrapText="1" shrinkToFit="1"/>
      <protection locked="0"/>
    </xf>
    <xf numFmtId="0" fontId="30" fillId="2" borderId="42" xfId="0" applyFont="1" applyFill="1" applyBorder="1" applyAlignment="1" applyProtection="1">
      <alignment horizontal="center" vertical="center" shrinkToFit="1"/>
    </xf>
    <xf numFmtId="0" fontId="30" fillId="2" borderId="0" xfId="0" applyFont="1" applyFill="1" applyBorder="1" applyAlignment="1" applyProtection="1">
      <alignment horizontal="center" vertical="center" shrinkToFit="1"/>
    </xf>
    <xf numFmtId="58" fontId="26" fillId="2" borderId="12" xfId="0" applyNumberFormat="1" applyFont="1" applyFill="1" applyBorder="1" applyAlignment="1" applyProtection="1">
      <alignment horizontal="center" vertical="center" shrinkToFit="1"/>
    </xf>
    <xf numFmtId="0" fontId="30" fillId="2" borderId="2" xfId="0" applyFont="1" applyFill="1" applyBorder="1" applyAlignment="1" applyProtection="1">
      <alignment horizontal="left" vertical="center"/>
    </xf>
    <xf numFmtId="0" fontId="46" fillId="2" borderId="11" xfId="0" applyFont="1" applyFill="1" applyBorder="1" applyAlignment="1" applyProtection="1">
      <alignment horizontal="left" vertical="center" shrinkToFit="1"/>
    </xf>
    <xf numFmtId="0" fontId="46" fillId="2" borderId="18" xfId="0" applyFont="1" applyFill="1" applyBorder="1" applyAlignment="1" applyProtection="1">
      <alignment horizontal="left" vertical="center" shrinkToFit="1"/>
    </xf>
    <xf numFmtId="0" fontId="46" fillId="2" borderId="10" xfId="0" applyFont="1" applyFill="1" applyBorder="1" applyAlignment="1" applyProtection="1">
      <alignment horizontal="left" vertical="center" shrinkToFit="1"/>
    </xf>
    <xf numFmtId="0" fontId="42" fillId="2" borderId="12" xfId="0" applyFont="1" applyFill="1" applyBorder="1" applyAlignment="1" applyProtection="1">
      <alignment horizontal="left" vertical="center" wrapText="1"/>
    </xf>
    <xf numFmtId="0" fontId="23" fillId="4" borderId="7" xfId="0" applyFont="1" applyFill="1" applyBorder="1" applyAlignment="1" applyProtection="1">
      <alignment horizontal="center" vertical="center" wrapText="1"/>
    </xf>
    <xf numFmtId="0" fontId="23" fillId="4" borderId="8" xfId="0" applyFont="1" applyFill="1" applyBorder="1" applyAlignment="1" applyProtection="1">
      <alignment horizontal="center" vertical="center"/>
    </xf>
    <xf numFmtId="0" fontId="23" fillId="4" borderId="9" xfId="0" applyFont="1" applyFill="1" applyBorder="1" applyAlignment="1" applyProtection="1">
      <alignment horizontal="center" vertical="center"/>
    </xf>
    <xf numFmtId="0" fontId="26" fillId="2" borderId="12" xfId="0" applyFont="1" applyFill="1" applyBorder="1" applyAlignment="1" applyProtection="1">
      <alignment horizontal="left" vertical="center" wrapText="1"/>
    </xf>
    <xf numFmtId="0" fontId="42" fillId="2" borderId="12" xfId="0" applyFont="1" applyFill="1" applyBorder="1" applyAlignment="1" applyProtection="1">
      <alignment horizontal="center" vertical="center" shrinkToFit="1"/>
    </xf>
    <xf numFmtId="0" fontId="26" fillId="2" borderId="7" xfId="0" applyFont="1" applyFill="1" applyBorder="1" applyAlignment="1" applyProtection="1">
      <alignment horizontal="center" vertical="center"/>
    </xf>
    <xf numFmtId="0" fontId="26" fillId="3" borderId="19" xfId="0" applyFont="1" applyFill="1" applyBorder="1" applyAlignment="1" applyProtection="1">
      <alignment horizontal="left" vertical="center" shrinkToFit="1"/>
      <protection locked="0"/>
    </xf>
    <xf numFmtId="0" fontId="26" fillId="3" borderId="12" xfId="0" applyFont="1" applyFill="1" applyBorder="1" applyAlignment="1" applyProtection="1">
      <alignment horizontal="left" vertical="center" shrinkToFit="1"/>
      <protection locked="0"/>
    </xf>
    <xf numFmtId="0" fontId="64" fillId="3" borderId="7" xfId="0" applyFont="1" applyFill="1" applyBorder="1" applyAlignment="1" applyProtection="1">
      <alignment horizontal="center" vertical="center" wrapText="1" shrinkToFit="1"/>
      <protection locked="0"/>
    </xf>
    <xf numFmtId="0" fontId="26" fillId="3" borderId="8" xfId="0" applyFont="1" applyFill="1" applyBorder="1" applyAlignment="1" applyProtection="1">
      <alignment horizontal="center" vertical="center" wrapText="1" shrinkToFit="1"/>
      <protection locked="0"/>
    </xf>
    <xf numFmtId="0" fontId="26" fillId="3" borderId="9" xfId="0" applyFont="1" applyFill="1" applyBorder="1" applyAlignment="1" applyProtection="1">
      <alignment horizontal="center" vertical="center" wrapText="1" shrinkToFit="1"/>
      <protection locked="0"/>
    </xf>
    <xf numFmtId="0" fontId="30" fillId="2" borderId="3" xfId="0" applyFont="1" applyFill="1" applyBorder="1" applyAlignment="1" applyProtection="1">
      <alignment horizontal="left" vertical="center" shrinkToFit="1"/>
    </xf>
    <xf numFmtId="0" fontId="30" fillId="2" borderId="16" xfId="0" applyFont="1" applyFill="1" applyBorder="1" applyAlignment="1" applyProtection="1">
      <alignment horizontal="left" vertical="center" shrinkToFit="1"/>
    </xf>
    <xf numFmtId="0" fontId="52" fillId="2" borderId="12" xfId="0" applyFont="1" applyFill="1" applyBorder="1" applyAlignment="1" applyProtection="1">
      <alignment horizontal="center" vertical="center" wrapText="1" shrinkToFit="1"/>
    </xf>
    <xf numFmtId="0" fontId="52" fillId="2" borderId="12" xfId="0" applyFont="1" applyFill="1" applyBorder="1" applyAlignment="1" applyProtection="1">
      <alignment horizontal="center" vertical="center" shrinkToFit="1"/>
    </xf>
    <xf numFmtId="0" fontId="52" fillId="2" borderId="7" xfId="0" applyFont="1" applyFill="1" applyBorder="1" applyAlignment="1" applyProtection="1">
      <alignment horizontal="center" vertical="center" shrinkToFit="1"/>
    </xf>
    <xf numFmtId="49" fontId="26" fillId="3" borderId="19" xfId="0" applyNumberFormat="1" applyFont="1" applyFill="1" applyBorder="1" applyAlignment="1" applyProtection="1">
      <alignment horizontal="left" vertical="center" shrinkToFit="1"/>
      <protection locked="0"/>
    </xf>
    <xf numFmtId="49" fontId="26" fillId="3" borderId="12" xfId="0" applyNumberFormat="1" applyFont="1" applyFill="1" applyBorder="1" applyAlignment="1" applyProtection="1">
      <alignment horizontal="left" vertical="center" shrinkToFit="1"/>
      <protection locked="0"/>
    </xf>
    <xf numFmtId="0" fontId="26" fillId="0" borderId="12"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31" fillId="2" borderId="16" xfId="0" applyFont="1" applyFill="1" applyBorder="1" applyAlignment="1" applyProtection="1">
      <alignment horizontal="center" vertical="center" shrinkToFit="1"/>
    </xf>
    <xf numFmtId="0" fontId="31" fillId="2" borderId="1" xfId="0" applyFont="1" applyFill="1" applyBorder="1" applyAlignment="1" applyProtection="1">
      <alignment horizontal="center" vertical="center" shrinkToFit="1"/>
    </xf>
    <xf numFmtId="0" fontId="64" fillId="3" borderId="22" xfId="0" applyFont="1" applyFill="1" applyBorder="1" applyAlignment="1" applyProtection="1">
      <alignment horizontal="left" vertical="center" wrapText="1" shrinkToFit="1"/>
      <protection locked="0"/>
    </xf>
    <xf numFmtId="0" fontId="26" fillId="3" borderId="16" xfId="0" applyFont="1" applyFill="1" applyBorder="1" applyAlignment="1" applyProtection="1">
      <alignment horizontal="left" vertical="center" wrapText="1" shrinkToFit="1"/>
      <protection locked="0"/>
    </xf>
    <xf numFmtId="0" fontId="26" fillId="2" borderId="12" xfId="0" applyFont="1" applyFill="1" applyBorder="1" applyAlignment="1" applyProtection="1">
      <alignment vertical="center" wrapText="1"/>
    </xf>
    <xf numFmtId="0" fontId="31" fillId="3" borderId="19" xfId="0" applyNumberFormat="1" applyFont="1" applyFill="1" applyBorder="1" applyAlignment="1" applyProtection="1">
      <alignment horizontal="center" vertical="center" shrinkToFit="1"/>
      <protection locked="0"/>
    </xf>
    <xf numFmtId="0" fontId="31" fillId="3" borderId="12" xfId="0" applyNumberFormat="1" applyFont="1" applyFill="1" applyBorder="1" applyAlignment="1" applyProtection="1">
      <alignment horizontal="center" vertical="center" shrinkToFit="1"/>
      <protection locked="0"/>
    </xf>
    <xf numFmtId="0" fontId="31" fillId="3" borderId="23" xfId="0" applyNumberFormat="1" applyFont="1" applyFill="1" applyBorder="1" applyAlignment="1" applyProtection="1">
      <alignment horizontal="center" vertical="center" shrinkToFit="1"/>
      <protection locked="0"/>
    </xf>
    <xf numFmtId="0" fontId="40" fillId="2" borderId="12" xfId="0" applyFont="1" applyFill="1" applyBorder="1" applyAlignment="1" applyProtection="1">
      <alignment horizontal="center" vertical="center" wrapText="1" shrinkToFit="1"/>
    </xf>
    <xf numFmtId="0" fontId="40" fillId="2" borderId="7" xfId="0" applyFont="1" applyFill="1" applyBorder="1" applyAlignment="1" applyProtection="1">
      <alignment horizontal="center" vertical="center" wrapText="1" shrinkToFit="1"/>
    </xf>
    <xf numFmtId="49" fontId="52" fillId="2" borderId="12" xfId="0" applyNumberFormat="1" applyFont="1" applyFill="1" applyBorder="1" applyAlignment="1" applyProtection="1">
      <alignment horizontal="left" vertical="center" wrapText="1" shrinkToFit="1"/>
    </xf>
    <xf numFmtId="49" fontId="52" fillId="2" borderId="7" xfId="0" applyNumberFormat="1" applyFont="1" applyFill="1" applyBorder="1" applyAlignment="1" applyProtection="1">
      <alignment horizontal="left" vertical="center" wrapText="1" shrinkToFit="1"/>
    </xf>
    <xf numFmtId="49" fontId="31" fillId="2" borderId="7" xfId="0" applyNumberFormat="1" applyFont="1" applyFill="1" applyBorder="1" applyAlignment="1" applyProtection="1">
      <alignment horizontal="center" vertical="center"/>
    </xf>
    <xf numFmtId="49" fontId="52" fillId="2" borderId="12" xfId="0" applyNumberFormat="1" applyFont="1" applyFill="1" applyBorder="1" applyAlignment="1" applyProtection="1">
      <alignment horizontal="center" vertical="center" wrapText="1"/>
    </xf>
    <xf numFmtId="49" fontId="52" fillId="2" borderId="12" xfId="0" applyNumberFormat="1" applyFont="1" applyFill="1" applyBorder="1" applyAlignment="1" applyProtection="1">
      <alignment horizontal="center" vertical="center"/>
    </xf>
    <xf numFmtId="49" fontId="52" fillId="2" borderId="7" xfId="0" applyNumberFormat="1" applyFont="1" applyFill="1" applyBorder="1" applyAlignment="1" applyProtection="1">
      <alignment horizontal="center" vertical="center"/>
    </xf>
    <xf numFmtId="0" fontId="52" fillId="2" borderId="12" xfId="0" applyFont="1" applyFill="1" applyBorder="1" applyAlignment="1" applyProtection="1">
      <alignment horizontal="center" vertical="center" wrapText="1"/>
    </xf>
    <xf numFmtId="0" fontId="52" fillId="2" borderId="7" xfId="0" applyFont="1" applyFill="1" applyBorder="1" applyAlignment="1" applyProtection="1">
      <alignment horizontal="center" vertical="center" wrapText="1"/>
    </xf>
    <xf numFmtId="0" fontId="30" fillId="2" borderId="5" xfId="0" applyFont="1" applyFill="1" applyBorder="1" applyAlignment="1" applyProtection="1">
      <alignment horizontal="left" vertical="center" shrinkToFit="1"/>
    </xf>
    <xf numFmtId="49" fontId="26" fillId="3" borderId="19" xfId="0" applyNumberFormat="1" applyFont="1" applyFill="1" applyBorder="1" applyAlignment="1" applyProtection="1">
      <alignment horizontal="center" vertical="center" shrinkToFit="1"/>
      <protection locked="0"/>
    </xf>
    <xf numFmtId="49" fontId="55" fillId="2" borderId="12" xfId="2" applyNumberFormat="1" applyFont="1" applyFill="1" applyBorder="1" applyAlignment="1" applyProtection="1">
      <alignment horizontal="left" vertical="center" shrinkToFit="1"/>
    </xf>
    <xf numFmtId="49" fontId="55" fillId="2" borderId="12" xfId="0" applyNumberFormat="1" applyFont="1" applyFill="1" applyBorder="1" applyAlignment="1" applyProtection="1">
      <alignment horizontal="left" vertical="center" shrinkToFit="1"/>
    </xf>
    <xf numFmtId="0" fontId="26" fillId="2" borderId="9" xfId="0" applyFont="1" applyFill="1" applyBorder="1" applyAlignment="1" applyProtection="1">
      <alignment horizontal="center" vertical="center"/>
    </xf>
    <xf numFmtId="38" fontId="26" fillId="2" borderId="12" xfId="1" applyFont="1" applyFill="1" applyBorder="1" applyAlignment="1" applyProtection="1">
      <alignment horizontal="right" vertical="center" shrinkToFit="1"/>
    </xf>
    <xf numFmtId="0" fontId="26" fillId="2" borderId="12" xfId="0" applyFont="1" applyFill="1" applyBorder="1" applyAlignment="1" applyProtection="1">
      <alignment horizontal="center" vertical="center" wrapText="1" shrinkToFit="1"/>
    </xf>
    <xf numFmtId="0" fontId="26" fillId="2" borderId="7" xfId="0" applyFont="1" applyFill="1" applyBorder="1" applyAlignment="1" applyProtection="1">
      <alignment horizontal="center" vertical="center" wrapText="1" shrinkToFit="1"/>
    </xf>
    <xf numFmtId="0" fontId="46" fillId="2" borderId="0" xfId="0" applyFont="1" applyFill="1" applyBorder="1" applyAlignment="1" applyProtection="1">
      <alignment horizontal="left" vertical="center" wrapText="1"/>
    </xf>
    <xf numFmtId="0" fontId="46" fillId="2" borderId="0" xfId="0" applyFont="1" applyFill="1" applyBorder="1" applyAlignment="1" applyProtection="1">
      <alignment horizontal="left" vertical="center"/>
    </xf>
    <xf numFmtId="0" fontId="46" fillId="2" borderId="0" xfId="0" applyFont="1" applyFill="1" applyBorder="1" applyAlignment="1" applyProtection="1">
      <alignment horizontal="left" vertical="center" shrinkToFit="1"/>
    </xf>
    <xf numFmtId="0" fontId="53" fillId="2" borderId="0" xfId="0" applyFont="1" applyFill="1" applyBorder="1" applyAlignment="1" applyProtection="1">
      <alignment horizontal="left" vertical="center"/>
    </xf>
    <xf numFmtId="0" fontId="26" fillId="0" borderId="37" xfId="0" applyFont="1" applyFill="1" applyBorder="1" applyAlignment="1" applyProtection="1">
      <alignment horizontal="left" vertical="center"/>
      <protection locked="0"/>
    </xf>
    <xf numFmtId="0" fontId="26" fillId="0" borderId="19" xfId="0" applyFont="1" applyFill="1" applyBorder="1" applyAlignment="1" applyProtection="1">
      <alignment horizontal="left" vertical="center"/>
      <protection locked="0"/>
    </xf>
    <xf numFmtId="0" fontId="26" fillId="0" borderId="38" xfId="0" applyFont="1" applyFill="1" applyBorder="1" applyAlignment="1">
      <alignment horizontal="center" vertical="center" shrinkToFit="1"/>
    </xf>
    <xf numFmtId="0" fontId="26" fillId="0" borderId="37" xfId="0" applyFont="1" applyFill="1" applyBorder="1" applyAlignment="1">
      <alignment horizontal="center" vertical="center" shrinkToFit="1"/>
    </xf>
    <xf numFmtId="49" fontId="26" fillId="0" borderId="37" xfId="0" applyNumberFormat="1" applyFont="1" applyFill="1" applyBorder="1" applyAlignment="1" applyProtection="1">
      <alignment horizontal="center" vertical="center" shrinkToFit="1"/>
      <protection locked="0"/>
    </xf>
    <xf numFmtId="49" fontId="26" fillId="0" borderId="19" xfId="0" applyNumberFormat="1" applyFont="1" applyFill="1" applyBorder="1" applyAlignment="1" applyProtection="1">
      <alignment horizontal="center" vertical="center" shrinkToFit="1"/>
      <protection locked="0"/>
    </xf>
    <xf numFmtId="0" fontId="26" fillId="0" borderId="34"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6" fillId="0" borderId="35" xfId="0" applyFont="1" applyFill="1" applyBorder="1" applyAlignment="1" applyProtection="1">
      <alignment horizontal="center" vertical="center" wrapText="1"/>
      <protection locked="0"/>
    </xf>
    <xf numFmtId="0" fontId="26" fillId="0" borderId="36" xfId="0" applyFont="1" applyFill="1" applyBorder="1" applyAlignment="1" applyProtection="1">
      <alignment horizontal="center" vertical="center" wrapText="1"/>
      <protection locked="0"/>
    </xf>
    <xf numFmtId="0" fontId="26" fillId="0" borderId="20" xfId="0" applyFont="1" applyFill="1" applyBorder="1" applyAlignment="1">
      <alignment horizontal="center" vertical="center" shrinkToFit="1"/>
    </xf>
    <xf numFmtId="0" fontId="56" fillId="2" borderId="0" xfId="0" applyFont="1" applyFill="1" applyBorder="1" applyAlignment="1" applyProtection="1">
      <alignment horizontal="left" vertical="center"/>
    </xf>
    <xf numFmtId="0" fontId="29" fillId="0" borderId="12"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xf>
    <xf numFmtId="0" fontId="29" fillId="0" borderId="7" xfId="0" applyFont="1" applyFill="1" applyBorder="1" applyAlignment="1" applyProtection="1">
      <alignment horizontal="center" vertical="center"/>
    </xf>
    <xf numFmtId="38" fontId="22" fillId="2" borderId="19" xfId="1" applyFont="1" applyFill="1" applyBorder="1" applyAlignment="1" applyProtection="1">
      <alignment horizontal="right" vertical="center" shrinkToFit="1"/>
    </xf>
    <xf numFmtId="38" fontId="22" fillId="2" borderId="12" xfId="1" applyFont="1" applyFill="1" applyBorder="1" applyAlignment="1" applyProtection="1">
      <alignment horizontal="right" vertical="center" shrinkToFit="1"/>
    </xf>
    <xf numFmtId="38" fontId="22" fillId="2" borderId="23" xfId="1" applyFont="1" applyFill="1" applyBorder="1" applyAlignment="1" applyProtection="1">
      <alignment horizontal="right" vertical="center" shrinkToFit="1"/>
    </xf>
    <xf numFmtId="0" fontId="31" fillId="2" borderId="12" xfId="0" applyFont="1" applyFill="1" applyBorder="1" applyAlignment="1" applyProtection="1">
      <alignment horizontal="center" vertical="center" wrapText="1" shrinkToFit="1"/>
    </xf>
    <xf numFmtId="0" fontId="64" fillId="3" borderId="19" xfId="0" applyFont="1" applyFill="1" applyBorder="1" applyAlignment="1" applyProtection="1">
      <alignment horizontal="left" vertical="center" shrinkToFit="1"/>
      <protection locked="0"/>
    </xf>
    <xf numFmtId="0" fontId="26" fillId="3" borderId="12" xfId="0" applyNumberFormat="1" applyFont="1" applyFill="1" applyBorder="1" applyAlignment="1" applyProtection="1">
      <alignment horizontal="center" vertical="center" shrinkToFit="1"/>
      <protection locked="0"/>
    </xf>
    <xf numFmtId="0" fontId="52" fillId="2" borderId="16" xfId="0" applyFont="1" applyFill="1" applyBorder="1" applyAlignment="1" applyProtection="1">
      <alignment horizontal="center" vertical="center" wrapText="1" shrinkToFit="1"/>
    </xf>
    <xf numFmtId="0" fontId="52" fillId="2" borderId="1" xfId="0" applyFont="1" applyFill="1" applyBorder="1" applyAlignment="1" applyProtection="1">
      <alignment horizontal="center" vertical="center" wrapText="1" shrinkToFit="1"/>
    </xf>
    <xf numFmtId="38" fontId="26" fillId="3" borderId="22" xfId="1" applyFont="1" applyFill="1" applyBorder="1" applyAlignment="1" applyProtection="1">
      <alignment horizontal="center" vertical="center" shrinkToFit="1"/>
      <protection locked="0"/>
    </xf>
    <xf numFmtId="38" fontId="26" fillId="3" borderId="16" xfId="1" applyFont="1" applyFill="1" applyBorder="1" applyAlignment="1" applyProtection="1">
      <alignment horizontal="center" vertical="center" shrinkToFit="1"/>
      <protection locked="0"/>
    </xf>
    <xf numFmtId="0" fontId="37" fillId="2" borderId="12" xfId="0"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shrinkToFit="1"/>
    </xf>
    <xf numFmtId="0" fontId="46" fillId="2" borderId="5" xfId="0" applyFont="1" applyFill="1" applyBorder="1" applyAlignment="1" applyProtection="1">
      <alignment horizontal="left" vertical="center"/>
    </xf>
    <xf numFmtId="0" fontId="52" fillId="2" borderId="12" xfId="0" applyFont="1" applyFill="1" applyBorder="1" applyAlignment="1" applyProtection="1">
      <alignment horizontal="center" vertical="center"/>
    </xf>
    <xf numFmtId="0" fontId="52" fillId="2" borderId="7" xfId="0" applyFont="1" applyFill="1" applyBorder="1" applyAlignment="1" applyProtection="1">
      <alignment horizontal="center" vertical="center"/>
    </xf>
    <xf numFmtId="49" fontId="31" fillId="3" borderId="12" xfId="0" applyNumberFormat="1"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left" vertical="center"/>
    </xf>
    <xf numFmtId="49" fontId="31" fillId="3" borderId="19" xfId="0" applyNumberFormat="1" applyFont="1" applyFill="1" applyBorder="1" applyAlignment="1" applyProtection="1">
      <alignment horizontal="center" vertical="center"/>
      <protection locked="0"/>
    </xf>
    <xf numFmtId="49" fontId="31" fillId="3" borderId="12" xfId="0" applyNumberFormat="1" applyFont="1" applyFill="1" applyBorder="1" applyAlignment="1" applyProtection="1">
      <alignment horizontal="center" vertical="center"/>
      <protection locked="0"/>
    </xf>
    <xf numFmtId="49" fontId="31" fillId="3" borderId="23" xfId="0" applyNumberFormat="1" applyFont="1" applyFill="1" applyBorder="1" applyAlignment="1" applyProtection="1">
      <alignment horizontal="center" vertical="center"/>
      <protection locked="0"/>
    </xf>
    <xf numFmtId="0" fontId="31" fillId="2" borderId="19" xfId="0" applyNumberFormat="1" applyFont="1" applyFill="1" applyBorder="1" applyAlignment="1" applyProtection="1">
      <alignment horizontal="center" vertical="center" shrinkToFit="1"/>
    </xf>
    <xf numFmtId="0" fontId="31" fillId="2" borderId="12" xfId="0" applyNumberFormat="1" applyFont="1" applyFill="1" applyBorder="1" applyAlignment="1" applyProtection="1">
      <alignment horizontal="center" vertical="center" shrinkToFit="1"/>
    </xf>
    <xf numFmtId="0" fontId="31" fillId="2" borderId="23" xfId="0" applyNumberFormat="1" applyFont="1" applyFill="1" applyBorder="1" applyAlignment="1" applyProtection="1">
      <alignment horizontal="center" vertical="center" shrinkToFit="1"/>
    </xf>
    <xf numFmtId="49" fontId="31" fillId="2" borderId="9" xfId="0" applyNumberFormat="1" applyFont="1" applyFill="1" applyBorder="1" applyAlignment="1" applyProtection="1">
      <alignment horizontal="center" vertical="center" shrinkToFit="1"/>
    </xf>
    <xf numFmtId="49" fontId="31" fillId="2" borderId="12" xfId="0" applyNumberFormat="1" applyFont="1" applyFill="1" applyBorder="1" applyAlignment="1" applyProtection="1">
      <alignment horizontal="center" vertical="center" shrinkToFit="1"/>
    </xf>
    <xf numFmtId="49" fontId="26" fillId="3" borderId="23" xfId="0" applyNumberFormat="1" applyFont="1" applyFill="1" applyBorder="1" applyAlignment="1" applyProtection="1">
      <alignment horizontal="center" vertical="center" shrinkToFit="1"/>
      <protection locked="0"/>
    </xf>
    <xf numFmtId="0" fontId="29" fillId="2" borderId="12" xfId="0" applyFont="1" applyFill="1" applyBorder="1" applyAlignment="1" applyProtection="1">
      <alignment horizontal="center" vertical="center" wrapText="1" shrinkToFit="1"/>
    </xf>
    <xf numFmtId="0" fontId="29" fillId="2" borderId="12" xfId="0" applyFont="1" applyFill="1" applyBorder="1" applyAlignment="1" applyProtection="1">
      <alignment horizontal="center" vertical="center" shrinkToFit="1"/>
    </xf>
    <xf numFmtId="0" fontId="26" fillId="0" borderId="23" xfId="0" applyFont="1" applyFill="1" applyBorder="1" applyAlignment="1">
      <alignment horizontal="center" vertical="center" shrinkToFit="1"/>
    </xf>
    <xf numFmtId="0" fontId="17" fillId="2" borderId="0" xfId="0" applyFont="1" applyFill="1" applyBorder="1" applyAlignment="1" applyProtection="1">
      <alignment horizontal="left" vertical="center"/>
    </xf>
    <xf numFmtId="0" fontId="52" fillId="2" borderId="7" xfId="0" applyFont="1" applyFill="1" applyBorder="1" applyAlignment="1" applyProtection="1">
      <alignment horizontal="center" vertical="center" wrapText="1" shrinkToFit="1"/>
    </xf>
    <xf numFmtId="0" fontId="69" fillId="2" borderId="0" xfId="0" applyFont="1" applyFill="1" applyBorder="1" applyAlignment="1" applyProtection="1">
      <alignment horizontal="left" vertical="center"/>
    </xf>
    <xf numFmtId="0" fontId="0" fillId="0" borderId="0" xfId="0" applyAlignment="1">
      <alignment horizontal="left" vertical="center"/>
    </xf>
    <xf numFmtId="0" fontId="26" fillId="3" borderId="7" xfId="0" applyFont="1" applyFill="1" applyBorder="1" applyAlignment="1" applyProtection="1">
      <alignment horizontal="center" vertical="center" shrinkToFit="1"/>
      <protection locked="0"/>
    </xf>
    <xf numFmtId="0" fontId="55" fillId="2" borderId="12" xfId="0" applyFont="1" applyFill="1" applyBorder="1" applyAlignment="1" applyProtection="1">
      <alignment horizontal="left" vertical="center" shrinkToFit="1"/>
    </xf>
    <xf numFmtId="58" fontId="26" fillId="3" borderId="19" xfId="0" applyNumberFormat="1" applyFont="1" applyFill="1" applyBorder="1" applyAlignment="1" applyProtection="1">
      <alignment horizontal="center" vertical="center" shrinkToFit="1"/>
      <protection locked="0"/>
    </xf>
    <xf numFmtId="58" fontId="26" fillId="3" borderId="12" xfId="0" applyNumberFormat="1" applyFont="1" applyFill="1" applyBorder="1" applyAlignment="1" applyProtection="1">
      <alignment horizontal="center" vertical="center" shrinkToFit="1"/>
      <protection locked="0"/>
    </xf>
    <xf numFmtId="58" fontId="26" fillId="3" borderId="23" xfId="0" applyNumberFormat="1" applyFont="1" applyFill="1" applyBorder="1" applyAlignment="1" applyProtection="1">
      <alignment horizontal="center" vertical="center" shrinkToFit="1"/>
      <protection locked="0"/>
    </xf>
    <xf numFmtId="0" fontId="26" fillId="0" borderId="32" xfId="0" applyFont="1" applyFill="1" applyBorder="1" applyAlignment="1">
      <alignment horizontal="center" vertical="center" shrinkToFit="1"/>
    </xf>
    <xf numFmtId="0" fontId="26" fillId="0" borderId="33" xfId="0" applyFont="1" applyFill="1" applyBorder="1" applyAlignment="1">
      <alignment horizontal="center" vertical="center" shrinkToFit="1"/>
    </xf>
    <xf numFmtId="0" fontId="26" fillId="3" borderId="33" xfId="0" applyFont="1" applyFill="1" applyBorder="1" applyAlignment="1" applyProtection="1">
      <alignment horizontal="center" vertical="center" wrapText="1"/>
      <protection locked="0"/>
    </xf>
    <xf numFmtId="0" fontId="26" fillId="3" borderId="22" xfId="0" applyFont="1" applyFill="1" applyBorder="1" applyAlignment="1" applyProtection="1">
      <alignment horizontal="center" vertical="center" wrapText="1"/>
      <protection locked="0"/>
    </xf>
    <xf numFmtId="0" fontId="26" fillId="0" borderId="37" xfId="0" applyFont="1" applyFill="1" applyBorder="1" applyAlignment="1" applyProtection="1">
      <alignment horizontal="right" vertical="center" shrinkToFit="1"/>
      <protection locked="0"/>
    </xf>
    <xf numFmtId="0" fontId="41" fillId="2" borderId="0" xfId="0" applyFont="1" applyFill="1" applyBorder="1" applyAlignment="1" applyProtection="1">
      <alignment horizontal="center" vertical="center"/>
    </xf>
    <xf numFmtId="0" fontId="9" fillId="3" borderId="21" xfId="0" applyFont="1" applyFill="1" applyBorder="1" applyAlignment="1" applyProtection="1">
      <alignment horizontal="center" vertical="center" shrinkToFit="1"/>
      <protection locked="0"/>
    </xf>
    <xf numFmtId="49" fontId="22" fillId="0" borderId="9" xfId="0" applyNumberFormat="1" applyFont="1" applyFill="1" applyBorder="1" applyAlignment="1" applyProtection="1">
      <alignment horizontal="center" vertical="center"/>
    </xf>
    <xf numFmtId="49" fontId="22" fillId="0" borderId="12" xfId="0" applyNumberFormat="1" applyFont="1" applyFill="1" applyBorder="1" applyAlignment="1" applyProtection="1">
      <alignment horizontal="center" vertical="center"/>
    </xf>
    <xf numFmtId="0" fontId="39" fillId="2" borderId="12"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38" fontId="31" fillId="3" borderId="12" xfId="1" applyFont="1" applyFill="1" applyBorder="1" applyAlignment="1" applyProtection="1">
      <alignment horizontal="center" vertical="center" shrinkToFit="1"/>
      <protection locked="0"/>
    </xf>
    <xf numFmtId="38" fontId="31" fillId="3" borderId="7" xfId="1" applyFont="1" applyFill="1" applyBorder="1" applyAlignment="1" applyProtection="1">
      <alignment horizontal="center" vertical="center" shrinkToFit="1"/>
      <protection locked="0"/>
    </xf>
    <xf numFmtId="0" fontId="31" fillId="2" borderId="12" xfId="0" applyFont="1" applyFill="1" applyBorder="1" applyAlignment="1" applyProtection="1">
      <alignment horizontal="center" vertical="center" wrapText="1"/>
    </xf>
    <xf numFmtId="0" fontId="31"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center" vertical="center"/>
    </xf>
    <xf numFmtId="0" fontId="26" fillId="2" borderId="16" xfId="0" applyFont="1" applyFill="1" applyBorder="1" applyAlignment="1" applyProtection="1">
      <alignment horizontal="left" vertical="center"/>
    </xf>
    <xf numFmtId="0" fontId="26" fillId="2" borderId="21" xfId="0" applyFont="1" applyFill="1" applyBorder="1" applyAlignment="1" applyProtection="1">
      <alignment horizontal="left" vertical="center"/>
    </xf>
    <xf numFmtId="0" fontId="26" fillId="2" borderId="1" xfId="0" applyFont="1" applyFill="1" applyBorder="1" applyAlignment="1" applyProtection="1">
      <alignment horizontal="left" vertical="center" wrapText="1"/>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0" fontId="26" fillId="2" borderId="24" xfId="0" applyFont="1" applyFill="1" applyBorder="1" applyAlignment="1" applyProtection="1">
      <alignment horizontal="left" vertical="center" wrapText="1"/>
    </xf>
    <xf numFmtId="0" fontId="26" fillId="2" borderId="25" xfId="0" applyFont="1" applyFill="1" applyBorder="1" applyAlignment="1" applyProtection="1">
      <alignment horizontal="left" vertical="center" wrapText="1"/>
    </xf>
    <xf numFmtId="0" fontId="26" fillId="2" borderId="26"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xf>
    <xf numFmtId="0" fontId="26" fillId="3" borderId="7" xfId="0" applyNumberFormat="1" applyFont="1" applyFill="1" applyBorder="1" applyAlignment="1" applyProtection="1">
      <alignment horizontal="center" vertical="center"/>
      <protection locked="0"/>
    </xf>
    <xf numFmtId="0" fontId="26" fillId="3" borderId="9" xfId="0" applyNumberFormat="1" applyFont="1" applyFill="1" applyBorder="1" applyAlignment="1" applyProtection="1">
      <alignment horizontal="center" vertical="center"/>
      <protection locked="0"/>
    </xf>
    <xf numFmtId="0" fontId="26" fillId="2" borderId="16" xfId="0" applyFont="1" applyFill="1" applyBorder="1" applyAlignment="1" applyProtection="1">
      <alignment horizontal="left" vertical="center" shrinkToFit="1"/>
    </xf>
    <xf numFmtId="0" fontId="26" fillId="2" borderId="21" xfId="0" applyFont="1" applyFill="1" applyBorder="1" applyAlignment="1" applyProtection="1">
      <alignment horizontal="left" vertical="center" wrapText="1"/>
    </xf>
    <xf numFmtId="0" fontId="50" fillId="2" borderId="0" xfId="0" applyFont="1" applyFill="1" applyBorder="1" applyAlignment="1" applyProtection="1">
      <alignment horizontal="left" vertical="center"/>
    </xf>
    <xf numFmtId="0" fontId="44" fillId="2" borderId="0" xfId="0" applyFont="1" applyFill="1" applyBorder="1" applyAlignment="1" applyProtection="1">
      <alignment horizontal="left" vertical="center"/>
    </xf>
    <xf numFmtId="0" fontId="43" fillId="2" borderId="0" xfId="0" applyFont="1" applyFill="1" applyBorder="1" applyAlignment="1" applyProtection="1">
      <alignment horizontal="left" vertical="center"/>
    </xf>
    <xf numFmtId="0" fontId="31" fillId="2" borderId="12" xfId="0" applyFont="1" applyFill="1" applyBorder="1" applyAlignment="1" applyProtection="1">
      <alignment horizontal="center" vertical="center" textRotation="255" wrapText="1"/>
    </xf>
    <xf numFmtId="0" fontId="31" fillId="2" borderId="19" xfId="0" applyFont="1" applyFill="1" applyBorder="1" applyAlignment="1" applyProtection="1">
      <alignment horizontal="center" vertical="center"/>
    </xf>
    <xf numFmtId="0" fontId="26" fillId="2" borderId="12" xfId="0" applyFont="1" applyFill="1" applyBorder="1" applyAlignment="1" applyProtection="1">
      <alignment horizontal="center" vertical="center" wrapText="1"/>
    </xf>
    <xf numFmtId="0" fontId="26" fillId="3" borderId="19" xfId="0" applyFont="1" applyFill="1" applyBorder="1" applyAlignment="1" applyProtection="1">
      <alignment horizontal="left" vertical="center"/>
      <protection locked="0"/>
    </xf>
    <xf numFmtId="0" fontId="26" fillId="3" borderId="12" xfId="0" applyFont="1" applyFill="1" applyBorder="1" applyAlignment="1" applyProtection="1">
      <alignment horizontal="left" vertical="center"/>
      <protection locked="0"/>
    </xf>
    <xf numFmtId="0" fontId="30" fillId="2" borderId="5" xfId="0" applyFont="1" applyFill="1" applyBorder="1" applyAlignment="1" applyProtection="1">
      <alignment horizontal="left" vertical="center"/>
    </xf>
    <xf numFmtId="0" fontId="31" fillId="2" borderId="43" xfId="0" applyFont="1" applyFill="1" applyBorder="1" applyAlignment="1" applyProtection="1">
      <alignment horizontal="center" vertical="center"/>
    </xf>
    <xf numFmtId="0" fontId="67" fillId="0" borderId="43" xfId="0" applyFont="1" applyBorder="1" applyAlignment="1">
      <alignment horizontal="center" vertical="center"/>
    </xf>
    <xf numFmtId="0" fontId="31" fillId="3" borderId="43" xfId="0" applyFont="1" applyFill="1" applyBorder="1" applyAlignment="1" applyProtection="1">
      <alignment horizontal="center" vertical="center"/>
      <protection locked="0"/>
    </xf>
    <xf numFmtId="0" fontId="67" fillId="3" borderId="43" xfId="0" applyFont="1" applyFill="1" applyBorder="1" applyAlignment="1" applyProtection="1">
      <alignment horizontal="center" vertical="center"/>
      <protection locked="0"/>
    </xf>
    <xf numFmtId="38" fontId="48" fillId="2" borderId="0" xfId="1" applyFont="1" applyFill="1" applyBorder="1" applyAlignment="1" applyProtection="1">
      <alignment horizontal="center" vertical="center" shrinkToFit="1"/>
    </xf>
    <xf numFmtId="0" fontId="48" fillId="2" borderId="0" xfId="0" applyFont="1" applyFill="1" applyBorder="1" applyAlignment="1" applyProtection="1">
      <alignment horizontal="left" vertical="center"/>
    </xf>
    <xf numFmtId="0" fontId="27" fillId="2" borderId="0" xfId="0" applyFont="1" applyFill="1" applyBorder="1" applyAlignment="1" applyProtection="1">
      <alignment vertical="center"/>
    </xf>
  </cellXfs>
  <cellStyles count="5">
    <cellStyle name="ハイパーリンク" xfId="2" builtinId="8"/>
    <cellStyle name="ハイパーリンク 2" xfId="4"/>
    <cellStyle name="桁区切り" xfId="1" builtinId="6"/>
    <cellStyle name="標準" xfId="0" builtinId="0"/>
    <cellStyle name="標準 2" xfId="3"/>
  </cellStyles>
  <dxfs count="71">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FFCCFF"/>
      <color rgb="FFFF99FF"/>
      <color rgb="FFCCFFCC"/>
      <color rgb="FF99FF99"/>
      <color rgb="FFFFFFCC"/>
      <color rgb="FFFFFF99"/>
      <color rgb="FFC8E7BB"/>
      <color rgb="FFFF66FF"/>
      <color rgb="FF66CC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381000</xdr:colOff>
          <xdr:row>149</xdr:row>
          <xdr:rowOff>12700</xdr:rowOff>
        </xdr:from>
        <xdr:to>
          <xdr:col>14</xdr:col>
          <xdr:colOff>19050</xdr:colOff>
          <xdr:row>149</xdr:row>
          <xdr:rowOff>260350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149</xdr:row>
          <xdr:rowOff>0</xdr:rowOff>
        </xdr:from>
        <xdr:to>
          <xdr:col>25</xdr:col>
          <xdr:colOff>31750</xdr:colOff>
          <xdr:row>149</xdr:row>
          <xdr:rowOff>241300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148</xdr:row>
          <xdr:rowOff>279400</xdr:rowOff>
        </xdr:from>
        <xdr:to>
          <xdr:col>46</xdr:col>
          <xdr:colOff>50800</xdr:colOff>
          <xdr:row>149</xdr:row>
          <xdr:rowOff>247650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150</xdr:row>
          <xdr:rowOff>31750</xdr:rowOff>
        </xdr:from>
        <xdr:to>
          <xdr:col>15</xdr:col>
          <xdr:colOff>50800</xdr:colOff>
          <xdr:row>150</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34</xdr:col>
          <xdr:colOff>57150</xdr:colOff>
          <xdr:row>150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151</xdr:row>
          <xdr:rowOff>31750</xdr:rowOff>
        </xdr:from>
        <xdr:to>
          <xdr:col>9</xdr:col>
          <xdr:colOff>0</xdr:colOff>
          <xdr:row>152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57"/>
  <sheetViews>
    <sheetView tabSelected="1" view="pageBreakPreview" zoomScale="120" zoomScaleNormal="115" zoomScaleSheetLayoutView="120" workbookViewId="0">
      <selection activeCell="H5" sqref="H5:AC5"/>
    </sheetView>
  </sheetViews>
  <sheetFormatPr defaultColWidth="1.08203125" defaultRowHeight="7.5" customHeight="1" x14ac:dyDescent="0.55000000000000004"/>
  <cols>
    <col min="1" max="1" width="1.08203125" style="3"/>
    <col min="2" max="2" width="2.5" style="3" customWidth="1"/>
    <col min="3" max="3" width="5" style="3" customWidth="1"/>
    <col min="4" max="4" width="2.5" style="3" customWidth="1"/>
    <col min="5" max="63" width="1.25" style="3" customWidth="1"/>
    <col min="64" max="67" width="2.08203125" style="3" bestFit="1" customWidth="1"/>
    <col min="68" max="73" width="1.58203125" style="3" bestFit="1" customWidth="1"/>
    <col min="74" max="74" width="2.08203125" style="3" bestFit="1" customWidth="1"/>
    <col min="75" max="118" width="1.08203125" style="3"/>
    <col min="119" max="119" width="1.08203125" style="3" customWidth="1"/>
    <col min="120" max="16384" width="1.08203125" style="3"/>
  </cols>
  <sheetData>
    <row r="1" spans="1:90" ht="4" customHeight="1" x14ac:dyDescent="0.55000000000000004"/>
    <row r="2" spans="1:90" ht="36.65" customHeight="1" x14ac:dyDescent="0.55000000000000004">
      <c r="A2" s="159" t="s">
        <v>153</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1"/>
    </row>
    <row r="3" spans="1:90" s="4" customFormat="1" ht="22.5" customHeight="1" x14ac:dyDescent="0.55000000000000004">
      <c r="B3" s="46" t="s">
        <v>144</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row>
    <row r="4" spans="1:90" s="4" customFormat="1" ht="22.5" customHeight="1" x14ac:dyDescent="0.55000000000000004">
      <c r="C4" s="76" t="s">
        <v>141</v>
      </c>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row>
    <row r="5" spans="1:90" s="4" customFormat="1" ht="22.5" customHeight="1" x14ac:dyDescent="0.55000000000000004">
      <c r="D5" s="97" t="s">
        <v>8</v>
      </c>
      <c r="E5" s="97"/>
      <c r="F5" s="97"/>
      <c r="G5" s="97"/>
      <c r="H5" s="167"/>
      <c r="I5" s="168"/>
      <c r="J5" s="168"/>
      <c r="K5" s="168"/>
      <c r="L5" s="168"/>
      <c r="M5" s="168"/>
      <c r="N5" s="168"/>
      <c r="O5" s="168"/>
      <c r="P5" s="168"/>
      <c r="Q5" s="168"/>
      <c r="R5" s="168"/>
      <c r="S5" s="168"/>
      <c r="T5" s="168"/>
      <c r="U5" s="168"/>
      <c r="V5" s="168"/>
      <c r="W5" s="168"/>
      <c r="X5" s="168"/>
      <c r="Y5" s="168"/>
      <c r="Z5" s="168"/>
      <c r="AA5" s="168"/>
      <c r="AB5" s="168"/>
      <c r="AC5" s="169"/>
      <c r="AD5" s="61" t="s">
        <v>9</v>
      </c>
      <c r="AE5" s="62"/>
      <c r="AF5" s="62"/>
      <c r="AG5" s="62"/>
      <c r="AH5" s="63"/>
      <c r="AI5" s="56" t="s">
        <v>10</v>
      </c>
      <c r="AJ5" s="57"/>
      <c r="AK5" s="58"/>
      <c r="AL5" s="59"/>
      <c r="AM5" s="60"/>
      <c r="AN5" s="60"/>
      <c r="AO5" s="60"/>
      <c r="AP5" s="60"/>
      <c r="AQ5" s="60"/>
      <c r="AR5" s="60"/>
      <c r="AS5" s="60"/>
      <c r="AT5" s="60"/>
      <c r="AU5" s="60"/>
      <c r="AV5" s="60"/>
      <c r="AW5" s="56" t="s">
        <v>11</v>
      </c>
      <c r="AX5" s="57"/>
      <c r="AY5" s="58"/>
      <c r="AZ5" s="59"/>
      <c r="BA5" s="60"/>
      <c r="BB5" s="60"/>
      <c r="BC5" s="60"/>
      <c r="BD5" s="60"/>
      <c r="BE5" s="60"/>
      <c r="BF5" s="60"/>
      <c r="BG5" s="60"/>
      <c r="BH5" s="60"/>
      <c r="BI5" s="60"/>
      <c r="BJ5" s="60"/>
      <c r="BK5" s="54"/>
      <c r="BL5" s="55"/>
      <c r="BM5" s="55"/>
      <c r="BN5" s="53"/>
      <c r="BO5" s="53"/>
      <c r="BP5" s="53"/>
      <c r="BQ5" s="53"/>
      <c r="BR5" s="53"/>
      <c r="BS5" s="53"/>
      <c r="BT5" s="53"/>
      <c r="BU5" s="53"/>
      <c r="BV5" s="53"/>
      <c r="BW5" s="53"/>
      <c r="BX5" s="53"/>
      <c r="BY5" s="54"/>
      <c r="BZ5" s="55"/>
      <c r="CA5" s="55"/>
      <c r="CB5" s="53"/>
      <c r="CC5" s="53"/>
      <c r="CD5" s="53"/>
      <c r="CE5" s="53"/>
      <c r="CF5" s="53"/>
      <c r="CG5" s="53"/>
      <c r="CH5" s="53"/>
      <c r="CI5" s="53"/>
      <c r="CJ5" s="53"/>
      <c r="CK5" s="53"/>
      <c r="CL5" s="53"/>
    </row>
    <row r="6" spans="1:90" s="4" customFormat="1" ht="22.5" customHeight="1" x14ac:dyDescent="0.55000000000000004">
      <c r="D6" s="136" t="s">
        <v>12</v>
      </c>
      <c r="E6" s="137"/>
      <c r="F6" s="137"/>
      <c r="G6" s="137"/>
      <c r="H6" s="108" t="s">
        <v>1</v>
      </c>
      <c r="I6" s="108"/>
      <c r="J6" s="164"/>
      <c r="K6" s="59"/>
      <c r="L6" s="60"/>
      <c r="M6" s="60"/>
      <c r="N6" s="60"/>
      <c r="O6" s="60"/>
      <c r="P6" s="60"/>
      <c r="Q6" s="60"/>
      <c r="R6" s="60"/>
      <c r="S6" s="60"/>
      <c r="T6" s="60"/>
      <c r="U6" s="60"/>
      <c r="V6" s="97" t="s">
        <v>2</v>
      </c>
      <c r="W6" s="97"/>
      <c r="X6" s="67"/>
      <c r="Y6" s="165"/>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row>
    <row r="7" spans="1:90" s="4" customFormat="1" ht="22.5" customHeight="1" x14ac:dyDescent="0.55000000000000004">
      <c r="D7" s="170" t="str">
        <f>IF(AL5="","","（注）他企業の方やコンサルタントの方はヒアリングに参加できません。参加できるのは貴社の方のみです。")</f>
        <v/>
      </c>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34"/>
    </row>
    <row r="8" spans="1:90" s="4" customFormat="1" ht="22.5" customHeight="1" x14ac:dyDescent="0.55000000000000004">
      <c r="C8" s="76" t="s">
        <v>13</v>
      </c>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row>
    <row r="9" spans="1:90" s="4" customFormat="1" ht="22.5" customHeight="1" x14ac:dyDescent="0.55000000000000004">
      <c r="D9" s="67" t="s">
        <v>14</v>
      </c>
      <c r="E9" s="68"/>
      <c r="F9" s="68"/>
      <c r="G9" s="68"/>
      <c r="H9" s="68"/>
      <c r="I9" s="68"/>
      <c r="J9" s="68"/>
      <c r="K9" s="69" t="s">
        <v>3</v>
      </c>
      <c r="L9" s="70"/>
      <c r="M9" s="70"/>
      <c r="N9" s="70"/>
      <c r="O9" s="70"/>
      <c r="P9" s="70"/>
      <c r="Q9" s="70"/>
      <c r="R9" s="70"/>
      <c r="S9" s="71"/>
      <c r="T9" s="72" t="s">
        <v>16</v>
      </c>
      <c r="U9" s="73"/>
      <c r="V9" s="73"/>
      <c r="W9" s="73"/>
      <c r="X9" s="73"/>
      <c r="Y9" s="73"/>
      <c r="Z9" s="73"/>
      <c r="AA9" s="73"/>
      <c r="AB9" s="73"/>
      <c r="AC9" s="73"/>
      <c r="AD9" s="73"/>
      <c r="AE9" s="73"/>
      <c r="AF9" s="73"/>
      <c r="AG9" s="73"/>
      <c r="AH9" s="73"/>
      <c r="AI9" s="73"/>
      <c r="AJ9" s="73"/>
      <c r="AK9" s="73"/>
      <c r="AL9" s="73"/>
      <c r="AM9" s="97" t="s">
        <v>17</v>
      </c>
      <c r="AN9" s="97"/>
      <c r="AO9" s="97"/>
      <c r="AP9" s="97"/>
      <c r="AQ9" s="97"/>
      <c r="AR9" s="67"/>
      <c r="AS9" s="140" t="s">
        <v>18</v>
      </c>
      <c r="AT9" s="141"/>
      <c r="AU9" s="141"/>
      <c r="AV9" s="141"/>
      <c r="AW9" s="141"/>
      <c r="AX9" s="141"/>
      <c r="AY9" s="141"/>
      <c r="AZ9" s="141"/>
      <c r="BA9" s="141"/>
      <c r="BB9" s="141"/>
      <c r="BC9" s="141"/>
      <c r="BD9" s="141"/>
      <c r="BE9" s="141"/>
      <c r="BF9" s="141"/>
      <c r="BG9" s="141"/>
      <c r="BH9" s="141"/>
      <c r="BI9" s="141"/>
      <c r="BJ9" s="142"/>
      <c r="BK9" s="5"/>
    </row>
    <row r="10" spans="1:90" s="4" customFormat="1" ht="22.5" customHeight="1" x14ac:dyDescent="0.55000000000000004">
      <c r="D10" s="67" t="s">
        <v>19</v>
      </c>
      <c r="E10" s="68"/>
      <c r="F10" s="68"/>
      <c r="G10" s="68"/>
      <c r="H10" s="68"/>
      <c r="I10" s="68"/>
      <c r="J10" s="68"/>
      <c r="K10" s="69" t="s">
        <v>15</v>
      </c>
      <c r="L10" s="70"/>
      <c r="M10" s="70"/>
      <c r="N10" s="70"/>
      <c r="O10" s="70"/>
      <c r="P10" s="70"/>
      <c r="Q10" s="70"/>
      <c r="R10" s="70"/>
      <c r="S10" s="71"/>
      <c r="T10" s="72" t="s">
        <v>16</v>
      </c>
      <c r="U10" s="73"/>
      <c r="V10" s="73"/>
      <c r="W10" s="73"/>
      <c r="X10" s="73"/>
      <c r="Y10" s="73"/>
      <c r="Z10" s="73"/>
      <c r="AA10" s="73"/>
      <c r="AB10" s="73"/>
      <c r="AC10" s="73"/>
      <c r="AD10" s="73"/>
      <c r="AE10" s="73"/>
      <c r="AF10" s="73"/>
      <c r="AG10" s="73"/>
      <c r="AH10" s="73"/>
      <c r="AI10" s="73"/>
      <c r="AJ10" s="73"/>
      <c r="AK10" s="73"/>
      <c r="AL10" s="73"/>
      <c r="AM10" s="134"/>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row>
    <row r="11" spans="1:90" s="4" customFormat="1" ht="22.5" customHeight="1" x14ac:dyDescent="0.55000000000000004">
      <c r="D11" s="67" t="s">
        <v>20</v>
      </c>
      <c r="E11" s="68"/>
      <c r="F11" s="68"/>
      <c r="G11" s="68"/>
      <c r="H11" s="68"/>
      <c r="I11" s="68"/>
      <c r="J11" s="68"/>
      <c r="K11" s="69" t="s">
        <v>15</v>
      </c>
      <c r="L11" s="70"/>
      <c r="M11" s="70"/>
      <c r="N11" s="70"/>
      <c r="O11" s="70"/>
      <c r="P11" s="70"/>
      <c r="Q11" s="70"/>
      <c r="R11" s="70"/>
      <c r="S11" s="71"/>
      <c r="T11" s="72" t="s">
        <v>16</v>
      </c>
      <c r="U11" s="73"/>
      <c r="V11" s="73"/>
      <c r="W11" s="73"/>
      <c r="X11" s="73"/>
      <c r="Y11" s="73"/>
      <c r="Z11" s="73"/>
      <c r="AA11" s="73"/>
      <c r="AB11" s="73"/>
      <c r="AC11" s="73"/>
      <c r="AD11" s="73"/>
      <c r="AE11" s="73"/>
      <c r="AF11" s="73"/>
      <c r="AG11" s="73"/>
      <c r="AH11" s="73"/>
      <c r="AI11" s="73"/>
      <c r="AJ11" s="73"/>
      <c r="AK11" s="73"/>
      <c r="AL11" s="73"/>
      <c r="AM11" s="74" t="str">
        <f>IF(K9="","",IF(K9="選択してください","","（注）日時はご希望に沿えない場合があります。"))</f>
        <v/>
      </c>
      <c r="AN11" s="75"/>
      <c r="AO11" s="75"/>
      <c r="AP11" s="75"/>
      <c r="AQ11" s="75"/>
      <c r="AR11" s="75"/>
      <c r="AS11" s="75"/>
      <c r="AT11" s="75"/>
      <c r="AU11" s="75"/>
      <c r="AV11" s="75"/>
      <c r="AW11" s="75"/>
      <c r="AX11" s="75"/>
      <c r="AY11" s="75"/>
      <c r="AZ11" s="75"/>
      <c r="BA11" s="75"/>
      <c r="BB11" s="75"/>
      <c r="BC11" s="75"/>
      <c r="BD11" s="75"/>
      <c r="BE11" s="75"/>
      <c r="BF11" s="75"/>
      <c r="BG11" s="75"/>
      <c r="BH11" s="75"/>
      <c r="BI11" s="75"/>
      <c r="BJ11" s="75"/>
    </row>
    <row r="12" spans="1:90" s="4" customFormat="1" ht="22.5" customHeight="1" x14ac:dyDescent="0.55000000000000004">
      <c r="C12" s="76" t="s">
        <v>21</v>
      </c>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row>
    <row r="13" spans="1:90" s="4" customFormat="1" ht="22.5" customHeight="1" x14ac:dyDescent="0.55000000000000004">
      <c r="D13" s="77" t="s">
        <v>22</v>
      </c>
      <c r="E13" s="78"/>
      <c r="F13" s="78"/>
      <c r="G13" s="78"/>
      <c r="H13" s="78"/>
      <c r="I13" s="78"/>
      <c r="J13" s="78"/>
      <c r="K13" s="78"/>
      <c r="L13" s="78"/>
      <c r="M13" s="78"/>
      <c r="N13" s="79" t="s">
        <v>23</v>
      </c>
      <c r="O13" s="80"/>
      <c r="P13" s="80"/>
      <c r="Q13" s="80"/>
      <c r="R13" s="80"/>
      <c r="S13" s="80"/>
      <c r="T13" s="80"/>
      <c r="U13" s="81"/>
      <c r="V13" s="82" t="s">
        <v>24</v>
      </c>
      <c r="W13" s="83"/>
      <c r="X13" s="83"/>
      <c r="Y13" s="83"/>
      <c r="Z13" s="83"/>
      <c r="AA13" s="83"/>
      <c r="AB13" s="83"/>
      <c r="AC13" s="83"/>
      <c r="AD13" s="83"/>
      <c r="AE13" s="83"/>
      <c r="AF13" s="83"/>
      <c r="AG13" s="83"/>
      <c r="AH13" s="79" t="s">
        <v>23</v>
      </c>
      <c r="AI13" s="80"/>
      <c r="AJ13" s="80"/>
      <c r="AK13" s="80"/>
      <c r="AL13" s="80"/>
      <c r="AM13" s="80"/>
      <c r="AN13" s="80"/>
      <c r="AO13" s="81"/>
      <c r="AP13" s="138" t="s">
        <v>25</v>
      </c>
      <c r="AQ13" s="139"/>
      <c r="AR13" s="139"/>
      <c r="AS13" s="139"/>
      <c r="AT13" s="139"/>
      <c r="AU13" s="139"/>
      <c r="AV13" s="139"/>
      <c r="AW13" s="139"/>
      <c r="AX13" s="139"/>
      <c r="AY13" s="139"/>
      <c r="AZ13" s="139"/>
      <c r="BA13" s="139"/>
      <c r="BB13" s="140" t="s">
        <v>26</v>
      </c>
      <c r="BC13" s="141"/>
      <c r="BD13" s="141"/>
      <c r="BE13" s="141"/>
      <c r="BF13" s="141"/>
      <c r="BG13" s="141"/>
      <c r="BH13" s="141"/>
      <c r="BI13" s="142"/>
      <c r="BL13" s="6">
        <f>IF(N13="確認していない",1,0)</f>
        <v>0</v>
      </c>
      <c r="BM13" s="6">
        <f>IF(AH13="閲覧していない",1,0)</f>
        <v>0</v>
      </c>
      <c r="BN13" s="6">
        <f>IF(BB13="確認していない",1,0)</f>
        <v>0</v>
      </c>
      <c r="BO13" s="6">
        <f>SUM(BL13:BN13)</f>
        <v>0</v>
      </c>
      <c r="BP13" s="6"/>
      <c r="BQ13" s="6"/>
      <c r="BR13" s="6"/>
      <c r="BS13" s="6"/>
      <c r="BT13" s="6"/>
      <c r="BU13" s="6"/>
      <c r="BV13" s="6"/>
      <c r="BW13" s="6"/>
      <c r="BX13" s="6"/>
      <c r="BY13" s="7"/>
    </row>
    <row r="14" spans="1:90" s="4" customFormat="1" ht="22.5" customHeight="1" x14ac:dyDescent="0.55000000000000004">
      <c r="D14" s="93" t="str">
        <f>IF(BO13&gt;0,"（注）事前ヒアリングの申込前に、公社ホームページ・概要説明動画・募集要項を必ずご確認ください。","")</f>
        <v/>
      </c>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65"/>
      <c r="BB14" s="65"/>
      <c r="BC14" s="65"/>
      <c r="BD14" s="65"/>
      <c r="BE14" s="65"/>
      <c r="BF14" s="65"/>
      <c r="BG14" s="65"/>
      <c r="BH14" s="65"/>
      <c r="BI14" s="65"/>
      <c r="BJ14" s="66"/>
      <c r="BK14" s="8"/>
    </row>
    <row r="15" spans="1:90" s="4" customFormat="1" ht="22.5" customHeight="1" x14ac:dyDescent="0.55000000000000004">
      <c r="C15" s="76" t="s">
        <v>27</v>
      </c>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row>
    <row r="16" spans="1:90" s="4" customFormat="1" ht="22.5" customHeight="1" x14ac:dyDescent="0.55000000000000004">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100"/>
    </row>
    <row r="17" spans="1:63" s="4" customFormat="1" ht="22.5" customHeight="1" x14ac:dyDescent="0.55000000000000004">
      <c r="D17" s="98"/>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100"/>
    </row>
    <row r="18" spans="1:63" s="4" customFormat="1" ht="22.5" customHeight="1" x14ac:dyDescent="0.55000000000000004">
      <c r="D18" s="98"/>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100"/>
    </row>
    <row r="19" spans="1:63" s="4" customFormat="1" ht="22.5" customHeight="1" x14ac:dyDescent="0.55000000000000004">
      <c r="C19" s="101" t="s">
        <v>28</v>
      </c>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row>
    <row r="20" spans="1:63" s="4" customFormat="1" ht="22.5" customHeight="1" x14ac:dyDescent="0.55000000000000004">
      <c r="D20" s="102" t="s">
        <v>29</v>
      </c>
      <c r="E20" s="102"/>
      <c r="F20" s="102"/>
      <c r="G20" s="102"/>
      <c r="H20" s="103"/>
      <c r="I20" s="104" t="s">
        <v>3</v>
      </c>
      <c r="J20" s="105"/>
      <c r="K20" s="105"/>
      <c r="L20" s="105"/>
      <c r="M20" s="105"/>
      <c r="N20" s="105"/>
      <c r="O20" s="105"/>
      <c r="P20" s="105"/>
      <c r="Q20" s="105"/>
      <c r="R20" s="102" t="s">
        <v>31</v>
      </c>
      <c r="S20" s="102"/>
      <c r="T20" s="102"/>
      <c r="U20" s="102"/>
      <c r="V20" s="102"/>
      <c r="W20" s="103"/>
      <c r="X20" s="104" t="s">
        <v>30</v>
      </c>
      <c r="Y20" s="105"/>
      <c r="Z20" s="105"/>
      <c r="AA20" s="105"/>
      <c r="AB20" s="105"/>
      <c r="AC20" s="105"/>
      <c r="AD20" s="105"/>
      <c r="AE20" s="105"/>
      <c r="AF20" s="105"/>
      <c r="AG20" s="102" t="s">
        <v>32</v>
      </c>
      <c r="AH20" s="102"/>
      <c r="AI20" s="102"/>
      <c r="AJ20" s="102"/>
      <c r="AK20" s="102"/>
      <c r="AL20" s="103"/>
      <c r="AM20" s="104" t="s">
        <v>30</v>
      </c>
      <c r="AN20" s="105"/>
      <c r="AO20" s="105"/>
      <c r="AP20" s="105"/>
      <c r="AQ20" s="105"/>
      <c r="AR20" s="105"/>
      <c r="AS20" s="105"/>
      <c r="AT20" s="105"/>
      <c r="AU20" s="105"/>
      <c r="AV20" s="106" t="str">
        <f>IF(I20="","",IF(I20="選択してください","","（注）対面受付日はご希望に"))</f>
        <v/>
      </c>
      <c r="AW20" s="107"/>
      <c r="AX20" s="107"/>
      <c r="AY20" s="107"/>
      <c r="AZ20" s="107"/>
      <c r="BA20" s="107"/>
      <c r="BB20" s="107"/>
      <c r="BC20" s="107"/>
      <c r="BD20" s="107"/>
      <c r="BE20" s="107"/>
      <c r="BF20" s="107"/>
      <c r="BG20" s="107"/>
      <c r="BH20" s="107"/>
      <c r="BI20" s="107"/>
      <c r="BJ20" s="74"/>
    </row>
    <row r="21" spans="1:63" s="4" customFormat="1" ht="22.5" customHeight="1" x14ac:dyDescent="0.55000000000000004">
      <c r="B21" s="84"/>
      <c r="C21" s="85"/>
      <c r="D21" s="86" t="str">
        <f>VLOOKUP(I20,事務局使用欄!F:G,2,0)</f>
        <v>-</v>
      </c>
      <c r="E21" s="87"/>
      <c r="F21" s="87"/>
      <c r="G21" s="87"/>
      <c r="H21" s="87"/>
      <c r="I21" s="87"/>
      <c r="J21" s="87"/>
      <c r="K21" s="87"/>
      <c r="L21" s="87"/>
      <c r="M21" s="87"/>
      <c r="N21" s="87"/>
      <c r="O21" s="87"/>
      <c r="P21" s="87"/>
      <c r="Q21" s="88"/>
      <c r="R21" s="86" t="str">
        <f>VLOOKUP(X20,事務局使用欄!F:G,2,0)</f>
        <v>-</v>
      </c>
      <c r="S21" s="87"/>
      <c r="T21" s="87"/>
      <c r="U21" s="87"/>
      <c r="V21" s="87"/>
      <c r="W21" s="87"/>
      <c r="X21" s="87"/>
      <c r="Y21" s="87"/>
      <c r="Z21" s="87"/>
      <c r="AA21" s="87"/>
      <c r="AB21" s="87"/>
      <c r="AC21" s="87"/>
      <c r="AD21" s="87"/>
      <c r="AE21" s="87"/>
      <c r="AF21" s="89"/>
      <c r="AG21" s="90" t="str">
        <f>VLOOKUP(AM20,事務局使用欄!F:G,2,0)</f>
        <v>-</v>
      </c>
      <c r="AH21" s="87"/>
      <c r="AI21" s="87"/>
      <c r="AJ21" s="87"/>
      <c r="AK21" s="87"/>
      <c r="AL21" s="87"/>
      <c r="AM21" s="87"/>
      <c r="AN21" s="87"/>
      <c r="AO21" s="87"/>
      <c r="AP21" s="87"/>
      <c r="AQ21" s="87"/>
      <c r="AR21" s="87"/>
      <c r="AS21" s="87"/>
      <c r="AT21" s="87"/>
      <c r="AU21" s="89"/>
      <c r="AV21" s="91" t="str">
        <f>IF(I20="","",IF(I20="選択してください","","　　沿えない場合があります。"))</f>
        <v/>
      </c>
      <c r="AW21" s="91"/>
      <c r="AX21" s="91"/>
      <c r="AY21" s="91"/>
      <c r="AZ21" s="91"/>
      <c r="BA21" s="91"/>
      <c r="BB21" s="91"/>
      <c r="BC21" s="91"/>
      <c r="BD21" s="91"/>
      <c r="BE21" s="91"/>
      <c r="BF21" s="91"/>
      <c r="BG21" s="91"/>
      <c r="BH21" s="91"/>
      <c r="BI21" s="91"/>
      <c r="BJ21" s="92"/>
    </row>
    <row r="22" spans="1:63" s="4" customFormat="1" ht="22.5" customHeight="1" x14ac:dyDescent="0.55000000000000004">
      <c r="B22" s="44"/>
      <c r="C22" s="45"/>
      <c r="D22" s="64" t="str">
        <f>IF(I20="","",IF(I20="選択してください","","（注）事前ヒアリングで申請要件を満たしていないことが発覚した場合、申請できません。"))</f>
        <v/>
      </c>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6"/>
      <c r="BK22" s="8"/>
    </row>
    <row r="23" spans="1:63" s="4" customFormat="1" ht="22.5" customHeight="1" x14ac:dyDescent="0.55000000000000004">
      <c r="B23" s="44"/>
      <c r="C23" s="45"/>
      <c r="D23" s="64" t="str">
        <f>IF(I20="","",IF(I20="選択してください","","（注）事前ヒアリングで申請要件の確認を終えた方から対面受付日を決めさせていただきます。"))</f>
        <v/>
      </c>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6"/>
      <c r="BK23" s="8"/>
    </row>
    <row r="24" spans="1:63" s="4" customFormat="1" ht="22.5" customHeight="1" x14ac:dyDescent="0.55000000000000004">
      <c r="A24" s="276" t="s">
        <v>33</v>
      </c>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7"/>
      <c r="BE24" s="277"/>
      <c r="BF24" s="277"/>
      <c r="BG24" s="277"/>
      <c r="BH24" s="277"/>
      <c r="BI24" s="277"/>
      <c r="BJ24" s="277"/>
      <c r="BK24" s="277"/>
    </row>
    <row r="25" spans="1:63" s="4" customFormat="1" ht="22.5" customHeight="1" x14ac:dyDescent="0.55000000000000004">
      <c r="B25" s="76" t="s">
        <v>145</v>
      </c>
      <c r="C25" s="76"/>
      <c r="D25" s="76"/>
      <c r="E25" s="76"/>
      <c r="F25" s="76"/>
      <c r="G25" s="76"/>
    </row>
    <row r="26" spans="1:63" ht="22.5" customHeight="1" x14ac:dyDescent="0.55000000000000004">
      <c r="A26" s="9"/>
      <c r="C26" s="115" t="s">
        <v>34</v>
      </c>
      <c r="D26" s="115"/>
      <c r="E26" s="115"/>
      <c r="F26" s="115"/>
      <c r="G26" s="115"/>
      <c r="H26" s="115"/>
      <c r="I26" s="115"/>
      <c r="J26" s="115"/>
      <c r="K26" s="115"/>
      <c r="L26" s="115"/>
      <c r="M26" s="115"/>
      <c r="N26" s="115"/>
      <c r="O26" s="115"/>
      <c r="P26" s="115"/>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4"/>
      <c r="BB26" s="4"/>
      <c r="BC26" s="4"/>
      <c r="BD26" s="4"/>
      <c r="BE26" s="4"/>
      <c r="BF26" s="4"/>
      <c r="BG26" s="4"/>
      <c r="BH26" s="4"/>
      <c r="BI26" s="4"/>
      <c r="BJ26" s="4"/>
      <c r="BK26" s="4"/>
    </row>
    <row r="27" spans="1:63" ht="22.5" customHeight="1" x14ac:dyDescent="0.55000000000000004">
      <c r="A27" s="9"/>
      <c r="B27" s="39"/>
      <c r="D27" s="286" t="s">
        <v>35</v>
      </c>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7"/>
      <c r="AG27" s="288"/>
      <c r="AH27" s="10"/>
      <c r="AI27" s="10"/>
      <c r="AJ27" s="10"/>
      <c r="AK27" s="10"/>
      <c r="AL27" s="10"/>
      <c r="AM27" s="10"/>
      <c r="AN27" s="10"/>
      <c r="AO27" s="10"/>
      <c r="AP27" s="10"/>
      <c r="AQ27" s="10"/>
      <c r="AR27" s="10"/>
      <c r="AS27" s="10"/>
      <c r="AT27" s="10"/>
      <c r="AU27" s="10"/>
      <c r="AV27" s="10"/>
      <c r="AW27" s="10"/>
      <c r="AX27" s="10"/>
      <c r="AY27" s="10"/>
      <c r="AZ27" s="10"/>
      <c r="BA27" s="4"/>
      <c r="BB27" s="4"/>
      <c r="BC27" s="4"/>
      <c r="BD27" s="4"/>
      <c r="BE27" s="4"/>
      <c r="BF27" s="4"/>
      <c r="BG27" s="4"/>
      <c r="BH27" s="4"/>
      <c r="BI27" s="4"/>
      <c r="BJ27" s="4"/>
      <c r="BK27" s="4"/>
    </row>
    <row r="28" spans="1:63" ht="22.5" customHeight="1" x14ac:dyDescent="0.55000000000000004">
      <c r="A28" s="9"/>
      <c r="B28" s="39"/>
      <c r="C28" s="39"/>
      <c r="D28" s="143">
        <v>1</v>
      </c>
      <c r="E28" s="144"/>
      <c r="F28" s="289" t="s">
        <v>36</v>
      </c>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289"/>
      <c r="AP28" s="289"/>
      <c r="AQ28" s="289"/>
      <c r="AR28" s="289"/>
      <c r="AS28" s="289"/>
      <c r="AT28" s="289"/>
      <c r="AU28" s="289"/>
      <c r="AV28" s="289"/>
      <c r="AW28" s="289"/>
      <c r="AX28" s="289"/>
      <c r="AY28" s="289"/>
      <c r="AZ28" s="289"/>
      <c r="BA28" s="289"/>
      <c r="BB28" s="289"/>
      <c r="BC28" s="289"/>
      <c r="BD28" s="289"/>
      <c r="BE28" s="289"/>
      <c r="BF28" s="289"/>
      <c r="BG28" s="289"/>
      <c r="BH28" s="289"/>
      <c r="BI28" s="289"/>
      <c r="BJ28" s="289"/>
      <c r="BK28" s="4"/>
    </row>
    <row r="29" spans="1:63" ht="22.5" customHeight="1" x14ac:dyDescent="0.55000000000000004">
      <c r="A29" s="9"/>
      <c r="B29" s="39"/>
      <c r="C29" s="39"/>
      <c r="D29" s="145"/>
      <c r="E29" s="146"/>
      <c r="F29" s="290" t="s">
        <v>37</v>
      </c>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4"/>
    </row>
    <row r="30" spans="1:63" ht="22.5" customHeight="1" x14ac:dyDescent="0.55000000000000004">
      <c r="A30" s="9"/>
      <c r="B30" s="39"/>
      <c r="C30" s="39"/>
      <c r="D30" s="143">
        <v>2</v>
      </c>
      <c r="E30" s="144"/>
      <c r="F30" s="280" t="s">
        <v>38</v>
      </c>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1"/>
      <c r="AZ30" s="281"/>
      <c r="BA30" s="281"/>
      <c r="BB30" s="281"/>
      <c r="BC30" s="281"/>
      <c r="BD30" s="281"/>
      <c r="BE30" s="281"/>
      <c r="BF30" s="281"/>
      <c r="BG30" s="281"/>
      <c r="BH30" s="281"/>
      <c r="BI30" s="281"/>
      <c r="BJ30" s="282"/>
      <c r="BK30" s="4"/>
    </row>
    <row r="31" spans="1:63" ht="30" customHeight="1" x14ac:dyDescent="0.55000000000000004">
      <c r="A31" s="9"/>
      <c r="B31" s="39"/>
      <c r="C31" s="39"/>
      <c r="D31" s="145"/>
      <c r="E31" s="146"/>
      <c r="F31" s="283" t="s">
        <v>39</v>
      </c>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5"/>
      <c r="BK31" s="4"/>
    </row>
    <row r="32" spans="1:63" ht="22.5" customHeight="1" x14ac:dyDescent="0.55000000000000004">
      <c r="A32" s="9"/>
      <c r="B32" s="39"/>
      <c r="C32" s="39"/>
      <c r="D32" s="143">
        <v>3</v>
      </c>
      <c r="E32" s="144"/>
      <c r="F32" s="278" t="s">
        <v>40</v>
      </c>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4"/>
    </row>
    <row r="33" spans="1:122" ht="22.5" customHeight="1" x14ac:dyDescent="0.55000000000000004">
      <c r="A33" s="9"/>
      <c r="B33" s="39"/>
      <c r="C33" s="39"/>
      <c r="D33" s="145"/>
      <c r="E33" s="146"/>
      <c r="F33" s="279" t="s">
        <v>41</v>
      </c>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4"/>
    </row>
    <row r="34" spans="1:122" ht="22.5" customHeight="1" x14ac:dyDescent="0.55000000000000004">
      <c r="A34" s="9"/>
      <c r="B34" s="39"/>
      <c r="C34" s="39"/>
      <c r="D34" s="96" t="str">
        <f>IF(AF27=3,"（注）申請時点で連携体を構築している必要があります。","")</f>
        <v/>
      </c>
      <c r="E34" s="96"/>
      <c r="F34" s="96"/>
      <c r="G34" s="96"/>
      <c r="H34" s="96"/>
      <c r="I34" s="96"/>
      <c r="J34" s="96"/>
      <c r="K34" s="96"/>
      <c r="L34" s="96"/>
      <c r="M34" s="96"/>
      <c r="N34" s="96"/>
      <c r="O34" s="96"/>
      <c r="P34" s="96"/>
      <c r="Q34" s="96"/>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4"/>
    </row>
    <row r="35" spans="1:122" ht="22.5" customHeight="1" x14ac:dyDescent="0.55000000000000004">
      <c r="A35" s="9"/>
      <c r="B35" s="39"/>
      <c r="C35" s="76" t="s">
        <v>42</v>
      </c>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K35" s="4"/>
    </row>
    <row r="36" spans="1:122" ht="22.5" customHeight="1" x14ac:dyDescent="0.55000000000000004">
      <c r="A36" s="9"/>
      <c r="B36" s="40"/>
      <c r="D36" s="109" t="s">
        <v>43</v>
      </c>
      <c r="E36" s="109"/>
      <c r="F36" s="109"/>
      <c r="G36" s="109"/>
      <c r="H36" s="109"/>
      <c r="I36" s="109"/>
      <c r="J36" s="110"/>
      <c r="K36" s="228"/>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271">
        <f>LEN(K36)</f>
        <v>0</v>
      </c>
      <c r="AO36" s="271"/>
      <c r="AP36" s="300" t="s">
        <v>161</v>
      </c>
      <c r="AQ36" s="301"/>
      <c r="AR36" s="301"/>
      <c r="AS36" s="301"/>
      <c r="AT36" s="301"/>
      <c r="AU36" s="301"/>
      <c r="AV36" s="301"/>
      <c r="AW36" s="301"/>
      <c r="AX36" s="301"/>
      <c r="AY36" s="301"/>
      <c r="AZ36" s="301"/>
      <c r="BA36" s="302"/>
      <c r="BB36" s="303"/>
      <c r="BC36" s="303"/>
      <c r="BD36" s="303"/>
      <c r="BE36" s="303"/>
      <c r="BF36" s="47"/>
      <c r="BG36" s="47"/>
      <c r="BH36" s="47"/>
      <c r="BI36" s="47"/>
      <c r="BJ36" s="47"/>
      <c r="BK36" s="40"/>
    </row>
    <row r="37" spans="1:122" ht="45" customHeight="1" x14ac:dyDescent="0.55000000000000004">
      <c r="A37" s="9"/>
      <c r="B37" s="40"/>
      <c r="C37" s="40"/>
      <c r="D37" s="147" t="s">
        <v>44</v>
      </c>
      <c r="E37" s="147"/>
      <c r="F37" s="147"/>
      <c r="G37" s="147"/>
      <c r="H37" s="147"/>
      <c r="I37" s="147"/>
      <c r="J37" s="148"/>
      <c r="K37" s="149"/>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1"/>
      <c r="BG37" s="152"/>
      <c r="BH37" s="152"/>
      <c r="BI37" s="152"/>
      <c r="BJ37" s="152"/>
      <c r="BK37" s="152"/>
    </row>
    <row r="38" spans="1:122" ht="22.5" customHeight="1" x14ac:dyDescent="0.55000000000000004">
      <c r="A38" s="9"/>
      <c r="B38" s="40"/>
      <c r="C38" s="40"/>
      <c r="D38" s="170" t="str">
        <f>IF(K36="","","（注）●の試作、●の事前検証 という申請テーマにしてください。")</f>
        <v/>
      </c>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07"/>
      <c r="AQ38" s="107"/>
      <c r="AR38" s="107"/>
      <c r="AS38" s="107"/>
      <c r="AT38" s="107"/>
      <c r="AU38" s="107"/>
      <c r="AV38" s="107"/>
      <c r="AW38" s="107"/>
      <c r="AX38" s="107"/>
      <c r="AY38" s="107"/>
      <c r="AZ38" s="107"/>
      <c r="BA38" s="107"/>
      <c r="BB38" s="107"/>
      <c r="BC38" s="107"/>
      <c r="BD38" s="107"/>
      <c r="BE38" s="107"/>
      <c r="BF38" s="107"/>
      <c r="BG38" s="107"/>
      <c r="BH38" s="107"/>
      <c r="BI38" s="107"/>
      <c r="BJ38" s="74"/>
      <c r="BK38" s="11"/>
    </row>
    <row r="39" spans="1:122" ht="22.5" customHeight="1" x14ac:dyDescent="0.55000000000000004">
      <c r="A39" s="9"/>
      <c r="B39" s="40"/>
      <c r="C39" s="40"/>
      <c r="D39" s="106" t="str">
        <f>IF(K36="","","（注）助成金に採択された場合、申請テーマは公社HPに公開されます。技術的な開発要素のないもの、既製品の模倣や改良を")</f>
        <v/>
      </c>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74"/>
      <c r="BK39" s="12"/>
    </row>
    <row r="40" spans="1:122" ht="22.5" customHeight="1" x14ac:dyDescent="0.55000000000000004">
      <c r="A40" s="9"/>
      <c r="B40" s="40"/>
      <c r="C40" s="40"/>
      <c r="D40" s="106" t="str">
        <f>IF(K36="","","　　　するものは申請テーマに設定できません（申請できません）。")</f>
        <v/>
      </c>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74"/>
      <c r="BK40" s="12"/>
    </row>
    <row r="41" spans="1:122" ht="22.5" customHeight="1" x14ac:dyDescent="0.55000000000000004">
      <c r="A41" s="9"/>
      <c r="B41" s="40"/>
      <c r="C41" s="40"/>
      <c r="D41" s="106" t="str">
        <f>IF(K36="","","（注）申請時には具体的な達成目標を設定していただきます。目標が未達成の場合、助成金が交付されません。")</f>
        <v/>
      </c>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74"/>
      <c r="BK41" s="40"/>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row>
    <row r="42" spans="1:122" ht="22.5" customHeight="1" x14ac:dyDescent="0.55000000000000004">
      <c r="A42" s="9"/>
      <c r="B42" s="41"/>
      <c r="C42" s="41"/>
      <c r="BK42" s="12"/>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row>
    <row r="43" spans="1:122" ht="22.5" customHeight="1" x14ac:dyDescent="0.55000000000000004">
      <c r="A43" s="9"/>
      <c r="B43" s="40"/>
      <c r="C43" s="76" t="s">
        <v>45</v>
      </c>
      <c r="D43" s="76"/>
      <c r="E43" s="76"/>
      <c r="F43" s="76"/>
      <c r="G43" s="76"/>
      <c r="H43" s="76"/>
      <c r="I43" s="76"/>
      <c r="J43" s="76"/>
      <c r="K43" s="76"/>
      <c r="L43" s="76"/>
      <c r="M43" s="76"/>
      <c r="N43" s="76"/>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row>
    <row r="44" spans="1:122" ht="22.5" customHeight="1" x14ac:dyDescent="0.55000000000000004">
      <c r="A44" s="9"/>
      <c r="B44" s="40"/>
      <c r="C44" s="40"/>
      <c r="D44" s="108" t="s">
        <v>46</v>
      </c>
      <c r="E44" s="108"/>
      <c r="F44" s="108"/>
      <c r="G44" s="108"/>
      <c r="H44" s="108"/>
      <c r="I44" s="108"/>
      <c r="J44" s="10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40"/>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row>
    <row r="45" spans="1:122" ht="22.5" customHeight="1" x14ac:dyDescent="0.55000000000000004">
      <c r="A45" s="9"/>
      <c r="B45" s="40"/>
      <c r="C45" s="40"/>
      <c r="D45" s="124" t="s">
        <v>47</v>
      </c>
      <c r="E45" s="124"/>
      <c r="F45" s="124"/>
      <c r="G45" s="124"/>
      <c r="H45" s="124"/>
      <c r="I45" s="124"/>
      <c r="J45" s="77"/>
      <c r="K45" s="59"/>
      <c r="L45" s="60"/>
      <c r="M45" s="60"/>
      <c r="N45" s="60"/>
      <c r="O45" s="60"/>
      <c r="P45" s="60"/>
      <c r="Q45" s="60"/>
      <c r="R45" s="60"/>
      <c r="S45" s="109" t="s">
        <v>48</v>
      </c>
      <c r="T45" s="109"/>
      <c r="U45" s="109"/>
      <c r="V45" s="109"/>
      <c r="W45" s="110"/>
      <c r="X45" s="59"/>
      <c r="Y45" s="60"/>
      <c r="Z45" s="60"/>
      <c r="AA45" s="250" t="s">
        <v>49</v>
      </c>
      <c r="AB45" s="251"/>
      <c r="AC45" s="251"/>
      <c r="AD45" s="251"/>
      <c r="AE45" s="251"/>
      <c r="AF45" s="97"/>
      <c r="AG45" s="97"/>
      <c r="AH45" s="97"/>
      <c r="AI45" s="97"/>
      <c r="AJ45" s="136" t="s">
        <v>50</v>
      </c>
      <c r="AK45" s="137"/>
      <c r="AL45" s="137"/>
      <c r="AM45" s="137"/>
      <c r="AN45" s="137"/>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40"/>
    </row>
    <row r="46" spans="1:122" ht="22.5" customHeight="1" x14ac:dyDescent="0.55000000000000004">
      <c r="A46" s="9"/>
      <c r="B46" s="40"/>
      <c r="C46" s="40"/>
      <c r="D46" s="294" t="s">
        <v>51</v>
      </c>
      <c r="E46" s="275" t="s">
        <v>52</v>
      </c>
      <c r="F46" s="275"/>
      <c r="G46" s="275"/>
      <c r="H46" s="275"/>
      <c r="I46" s="275"/>
      <c r="J46" s="275"/>
      <c r="K46" s="124" t="s">
        <v>53</v>
      </c>
      <c r="L46" s="124"/>
      <c r="M46" s="124"/>
      <c r="N46" s="124"/>
      <c r="O46" s="124"/>
      <c r="P46" s="124"/>
      <c r="Q46" s="124"/>
      <c r="R46" s="124"/>
      <c r="S46" s="124"/>
      <c r="T46" s="124"/>
      <c r="U46" s="124"/>
      <c r="V46" s="124"/>
      <c r="W46" s="124"/>
      <c r="X46" s="124"/>
      <c r="Y46" s="77"/>
      <c r="Z46" s="108" t="s">
        <v>166</v>
      </c>
      <c r="AA46" s="108"/>
      <c r="AB46" s="108"/>
      <c r="AC46" s="108"/>
      <c r="AD46" s="108"/>
      <c r="AE46" s="108"/>
      <c r="AF46" s="108"/>
      <c r="AG46" s="108"/>
      <c r="AH46" s="108"/>
      <c r="AI46" s="108"/>
      <c r="AJ46" s="108"/>
      <c r="AK46" s="108"/>
      <c r="AL46" s="108"/>
      <c r="AM46" s="108"/>
      <c r="AN46" s="108"/>
      <c r="AO46" s="108"/>
      <c r="AP46" s="108"/>
      <c r="AQ46" s="108"/>
      <c r="AR46" s="108"/>
      <c r="AS46" s="97" t="s">
        <v>54</v>
      </c>
      <c r="AT46" s="97"/>
      <c r="AU46" s="97"/>
      <c r="AV46" s="97"/>
      <c r="AW46" s="97"/>
      <c r="AX46" s="97"/>
      <c r="AY46" s="97"/>
      <c r="AZ46" s="163"/>
      <c r="BA46" s="163"/>
      <c r="BB46" s="163"/>
      <c r="BC46" s="163"/>
      <c r="BD46" s="163"/>
      <c r="BE46" s="163"/>
      <c r="BF46" s="163"/>
      <c r="BG46" s="163"/>
      <c r="BH46" s="163"/>
      <c r="BI46" s="163"/>
      <c r="BJ46" s="163"/>
      <c r="BK46" s="40"/>
    </row>
    <row r="47" spans="1:122" ht="22.5" customHeight="1" x14ac:dyDescent="0.55000000000000004">
      <c r="A47" s="9"/>
      <c r="B47" s="40"/>
      <c r="C47" s="40"/>
      <c r="D47" s="294"/>
      <c r="E47" s="108" t="s">
        <v>55</v>
      </c>
      <c r="F47" s="108"/>
      <c r="G47" s="108"/>
      <c r="H47" s="108"/>
      <c r="I47" s="108"/>
      <c r="J47" s="108"/>
      <c r="K47" s="108" t="s">
        <v>56</v>
      </c>
      <c r="L47" s="108"/>
      <c r="M47" s="108"/>
      <c r="N47" s="108"/>
      <c r="O47" s="108"/>
      <c r="P47" s="108"/>
      <c r="Q47" s="108"/>
      <c r="R47" s="108"/>
      <c r="S47" s="108"/>
      <c r="T47" s="108"/>
      <c r="U47" s="108"/>
      <c r="V47" s="108"/>
      <c r="W47" s="108"/>
      <c r="X47" s="108"/>
      <c r="Y47" s="164"/>
      <c r="Z47" s="72" t="s">
        <v>166</v>
      </c>
      <c r="AA47" s="73"/>
      <c r="AB47" s="73"/>
      <c r="AC47" s="73"/>
      <c r="AD47" s="73"/>
      <c r="AE47" s="73"/>
      <c r="AF47" s="73"/>
      <c r="AG47" s="73"/>
      <c r="AH47" s="73"/>
      <c r="AI47" s="73"/>
      <c r="AJ47" s="73"/>
      <c r="AK47" s="73"/>
      <c r="AL47" s="73"/>
      <c r="AM47" s="73"/>
      <c r="AN47" s="73"/>
      <c r="AO47" s="73"/>
      <c r="AP47" s="73"/>
      <c r="AQ47" s="73"/>
      <c r="AR47" s="73"/>
      <c r="AS47" s="296" t="s">
        <v>54</v>
      </c>
      <c r="AT47" s="296"/>
      <c r="AU47" s="296"/>
      <c r="AV47" s="296"/>
      <c r="AW47" s="296"/>
      <c r="AX47" s="296"/>
      <c r="AY47" s="296"/>
      <c r="AZ47" s="163"/>
      <c r="BA47" s="163"/>
      <c r="BB47" s="163"/>
      <c r="BC47" s="163"/>
      <c r="BD47" s="163"/>
      <c r="BE47" s="163"/>
      <c r="BF47" s="163"/>
      <c r="BG47" s="163"/>
      <c r="BH47" s="163"/>
      <c r="BI47" s="163"/>
      <c r="BJ47" s="163"/>
      <c r="BK47" s="40"/>
    </row>
    <row r="48" spans="1:122" ht="22.5" customHeight="1" x14ac:dyDescent="0.55000000000000004">
      <c r="A48" s="9"/>
      <c r="B48" s="267"/>
      <c r="C48" s="267"/>
      <c r="D48" s="170" t="str">
        <f>IF(K45="医療機器","（注）開発する医療機器のクラスに応じた医療機器製造販売業許可証（写）の提出が必要です。",IF(K45="非医療機器","（注）連携相手が医療機器製造販売業または医療機器販売業（貸与業）のいずれかを持っている必要があります。",""))</f>
        <v/>
      </c>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34"/>
      <c r="BK48" s="40"/>
      <c r="BL48" s="293" t="str">
        <f>IF(K45="非医療機器","（注）臨床現場において診断・治療・予防等に使用される非医療機器が対象となります。","")</f>
        <v/>
      </c>
      <c r="BM48" s="293"/>
      <c r="BN48" s="293"/>
      <c r="BO48" s="293"/>
      <c r="BP48" s="293"/>
      <c r="BQ48" s="293"/>
      <c r="BR48" s="293"/>
      <c r="BS48" s="293"/>
      <c r="BT48" s="293"/>
      <c r="BU48" s="293"/>
      <c r="BV48" s="293"/>
      <c r="BW48" s="293"/>
      <c r="BX48" s="293"/>
      <c r="BY48" s="293"/>
      <c r="BZ48" s="293"/>
      <c r="CA48" s="293"/>
      <c r="CB48" s="293"/>
      <c r="CC48" s="293"/>
      <c r="CD48" s="293"/>
      <c r="CE48" s="293"/>
      <c r="CF48" s="293"/>
      <c r="CG48" s="293"/>
      <c r="CH48" s="293"/>
      <c r="CI48" s="293"/>
      <c r="CJ48" s="293"/>
      <c r="CK48" s="293"/>
      <c r="CL48" s="293"/>
      <c r="CM48" s="293"/>
      <c r="CN48" s="293"/>
      <c r="CO48" s="293"/>
      <c r="CP48" s="293"/>
      <c r="CQ48" s="293"/>
      <c r="CR48" s="293"/>
      <c r="CS48" s="293"/>
      <c r="CT48" s="293"/>
      <c r="CU48" s="293"/>
      <c r="CV48" s="293"/>
      <c r="CW48" s="293"/>
      <c r="CX48" s="293"/>
      <c r="CY48" s="293"/>
      <c r="CZ48" s="293"/>
      <c r="DA48" s="293"/>
      <c r="DB48" s="293"/>
      <c r="DC48" s="293"/>
      <c r="DD48" s="293"/>
      <c r="DE48" s="293"/>
      <c r="DF48" s="293"/>
      <c r="DG48" s="293"/>
      <c r="DH48" s="293"/>
      <c r="DI48" s="293"/>
      <c r="DJ48" s="293"/>
      <c r="DK48" s="293"/>
      <c r="DL48" s="293"/>
      <c r="DM48" s="293"/>
      <c r="DN48" s="293"/>
      <c r="DO48" s="293"/>
      <c r="DP48" s="13"/>
      <c r="DQ48" s="13"/>
      <c r="DR48" s="13"/>
    </row>
    <row r="49" spans="1:122" ht="22.5" customHeight="1" x14ac:dyDescent="0.55000000000000004">
      <c r="A49" s="9"/>
      <c r="B49" s="267"/>
      <c r="C49" s="267"/>
      <c r="D49" s="106" t="str">
        <f>IF(K45="医療機器",BL49,IF(K45="非医療機器",BL48,""))</f>
        <v/>
      </c>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74"/>
      <c r="BK49" s="11"/>
      <c r="BL49" s="292" t="str">
        <f>IF(X45="Ⅰ","（注）第一種、第二種、第三種のいずれかの医療機器製造販売業許可証（写）の提出が必要です。",IF(X45="Ⅱ","（注）第一種、第二種のいずれかの医療機器製造販売業許可証（写）の提出が必要です。",IF(X45="","","（注）第一種の医療機器製造販売業許可証（写）の提出が必要です。")))</f>
        <v/>
      </c>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row>
    <row r="50" spans="1:122" ht="22.5" customHeight="1" x14ac:dyDescent="0.55000000000000004">
      <c r="A50" s="9"/>
      <c r="B50" s="41"/>
      <c r="C50" s="41"/>
      <c r="D50" s="106" t="str">
        <f>IF(K45="","","（注）連携相手の医療機器製販企業が必要な業許可を持っていない場合、申請することができません。")</f>
        <v/>
      </c>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74"/>
      <c r="BK50" s="11"/>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row>
    <row r="51" spans="1:122" ht="22.5" customHeight="1" x14ac:dyDescent="0.55000000000000004">
      <c r="A51" s="9"/>
      <c r="B51" s="40"/>
      <c r="C51" s="76" t="s">
        <v>57</v>
      </c>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40"/>
      <c r="AR51" s="40"/>
      <c r="AS51" s="40"/>
      <c r="AT51" s="40"/>
      <c r="AU51" s="40"/>
      <c r="AV51" s="40"/>
      <c r="AW51" s="40"/>
      <c r="AX51" s="40"/>
      <c r="AY51" s="40"/>
      <c r="AZ51" s="40"/>
      <c r="BA51" s="40"/>
      <c r="BB51" s="40"/>
      <c r="BC51" s="40"/>
      <c r="BD51" s="40"/>
      <c r="BE51" s="40"/>
      <c r="BF51" s="40"/>
      <c r="BG51" s="40"/>
      <c r="BH51" s="40"/>
      <c r="BI51" s="40"/>
      <c r="BJ51" s="40"/>
      <c r="BK51" s="40"/>
    </row>
    <row r="52" spans="1:122" ht="22.5" customHeight="1" x14ac:dyDescent="0.55000000000000004">
      <c r="A52" s="9"/>
      <c r="B52" s="40"/>
      <c r="C52" s="40"/>
      <c r="D52" s="207" t="s">
        <v>58</v>
      </c>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40"/>
    </row>
    <row r="53" spans="1:122" ht="22.5" customHeight="1" x14ac:dyDescent="0.55000000000000004">
      <c r="A53" s="9"/>
      <c r="B53" s="40"/>
      <c r="C53" s="306" t="s">
        <v>59</v>
      </c>
      <c r="D53" s="306"/>
      <c r="E53" s="306"/>
      <c r="F53" s="306"/>
      <c r="G53" s="306"/>
      <c r="H53" s="306"/>
      <c r="I53" s="306"/>
      <c r="J53" s="306"/>
      <c r="K53" s="306"/>
      <c r="L53" s="306"/>
      <c r="M53" s="306"/>
      <c r="N53" s="306"/>
      <c r="O53" s="306"/>
      <c r="P53" s="306"/>
      <c r="Q53" s="306"/>
      <c r="R53" s="306"/>
      <c r="S53" s="306"/>
      <c r="T53" s="306"/>
      <c r="U53" s="306"/>
      <c r="V53" s="306"/>
      <c r="W53" s="306"/>
      <c r="X53" s="306"/>
      <c r="Y53" s="272" t="s">
        <v>60</v>
      </c>
      <c r="Z53" s="272"/>
      <c r="AA53" s="272"/>
      <c r="AB53" s="272"/>
      <c r="AC53" s="272"/>
      <c r="AD53" s="272"/>
      <c r="AE53" s="272"/>
      <c r="AF53" s="272"/>
      <c r="AG53" s="272"/>
      <c r="AH53" s="272"/>
      <c r="AI53" s="272"/>
      <c r="AJ53" s="272"/>
      <c r="AK53" s="272"/>
      <c r="AL53" s="304">
        <f>D54*1.5</f>
        <v>0</v>
      </c>
      <c r="AM53" s="304"/>
      <c r="AN53" s="304"/>
      <c r="AO53" s="304"/>
      <c r="AP53" s="305" t="s">
        <v>61</v>
      </c>
      <c r="AQ53" s="305"/>
      <c r="AR53" s="305"/>
      <c r="AS53" s="305"/>
      <c r="AT53" s="305"/>
      <c r="AU53" s="305"/>
      <c r="AV53" s="15"/>
      <c r="AW53" s="40"/>
      <c r="AX53" s="40"/>
      <c r="AY53" s="40"/>
      <c r="AZ53" s="40"/>
    </row>
    <row r="54" spans="1:122" ht="22.5" customHeight="1" x14ac:dyDescent="0.55000000000000004">
      <c r="A54" s="9"/>
      <c r="B54" s="40"/>
      <c r="C54" s="40"/>
      <c r="D54" s="273"/>
      <c r="E54" s="273"/>
      <c r="F54" s="273"/>
      <c r="G54" s="273"/>
      <c r="H54" s="273"/>
      <c r="I54" s="273"/>
      <c r="J54" s="274"/>
      <c r="K54" s="295" t="s">
        <v>62</v>
      </c>
      <c r="L54" s="124"/>
      <c r="M54" s="124"/>
      <c r="N54" s="124"/>
      <c r="O54" s="65" t="str">
        <f>IF(D54&gt;5000,"（注）助成金交付申請額は5,000千円（500万円）以内にしてください。","")</f>
        <v/>
      </c>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6"/>
      <c r="BK54" s="40"/>
    </row>
    <row r="55" spans="1:122" ht="22.5" customHeight="1" x14ac:dyDescent="0.55000000000000004">
      <c r="A55" s="9"/>
      <c r="B55" s="40"/>
      <c r="C55" s="40"/>
      <c r="D55" s="64" t="str">
        <f>IF(D54="","","（注）助成率が2/3のため、助成金交付申請額の1.5倍の助成対象経費が必要となります。")</f>
        <v/>
      </c>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6"/>
      <c r="BK55" s="8"/>
    </row>
    <row r="56" spans="1:122" ht="22.5" customHeight="1" x14ac:dyDescent="0.55000000000000004">
      <c r="A56" s="9"/>
      <c r="B56" s="40"/>
      <c r="C56" s="76" t="s">
        <v>63</v>
      </c>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40"/>
    </row>
    <row r="57" spans="1:122" ht="22.5" customHeight="1" x14ac:dyDescent="0.55000000000000004">
      <c r="A57" s="9"/>
      <c r="B57" s="40"/>
      <c r="C57" s="40"/>
      <c r="D57" s="179" t="s">
        <v>64</v>
      </c>
      <c r="E57" s="179"/>
      <c r="F57" s="179"/>
      <c r="G57" s="179"/>
      <c r="H57" s="179"/>
      <c r="I57" s="179"/>
      <c r="J57" s="179" t="s">
        <v>65</v>
      </c>
      <c r="K57" s="179"/>
      <c r="L57" s="179"/>
      <c r="M57" s="179"/>
      <c r="N57" s="179"/>
      <c r="O57" s="179"/>
      <c r="P57" s="16"/>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row>
    <row r="58" spans="1:122" ht="20.149999999999999" customHeight="1" x14ac:dyDescent="0.55000000000000004">
      <c r="A58" s="9"/>
      <c r="B58" s="40"/>
      <c r="C58" s="40"/>
      <c r="D58" s="268"/>
      <c r="E58" s="268"/>
      <c r="F58" s="268"/>
      <c r="G58" s="268"/>
      <c r="H58" s="268"/>
      <c r="I58" s="268"/>
      <c r="J58" s="268"/>
      <c r="K58" s="268"/>
      <c r="L58" s="268"/>
      <c r="M58" s="268"/>
      <c r="N58" s="268"/>
      <c r="O58" s="268"/>
      <c r="P58" s="16"/>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17"/>
      <c r="BG58" s="17"/>
      <c r="BH58" s="17"/>
      <c r="BI58" s="17"/>
      <c r="BJ58" s="18"/>
      <c r="BK58" s="18"/>
      <c r="BL58" s="19" t="str">
        <f>IF(D58="○",1,"0")</f>
        <v>0</v>
      </c>
      <c r="BM58" s="19" t="str">
        <f>IF(J58="○",1,"0")</f>
        <v>0</v>
      </c>
      <c r="BN58" s="19">
        <f>SUM(BL58:BM58)</f>
        <v>0</v>
      </c>
      <c r="BO58" s="19"/>
      <c r="BP58" s="20"/>
      <c r="BQ58" s="20"/>
      <c r="BR58" s="20"/>
      <c r="BS58" s="20"/>
      <c r="BT58" s="20"/>
      <c r="BU58" s="20"/>
      <c r="BV58" s="21"/>
      <c r="BW58" s="22"/>
      <c r="BX58" s="22"/>
      <c r="BY58" s="22"/>
      <c r="BZ58" s="22"/>
      <c r="CA58" s="22"/>
      <c r="CB58" s="22"/>
      <c r="CC58" s="13"/>
      <c r="CD58" s="13"/>
      <c r="CE58" s="13"/>
      <c r="CF58" s="13"/>
    </row>
    <row r="59" spans="1:122" ht="22.5" customHeight="1" x14ac:dyDescent="0.55000000000000004">
      <c r="A59" s="9"/>
      <c r="B59" s="40"/>
      <c r="C59" s="40"/>
      <c r="D59" s="75" t="str">
        <f>IF(BN58&gt;0,"（注）申請書には、申請する各経費について詳細に記入する必要があります。申請までにご検討ください。","")</f>
        <v/>
      </c>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40"/>
    </row>
    <row r="60" spans="1:122" ht="22.5" customHeight="1" x14ac:dyDescent="0.55000000000000004">
      <c r="A60" s="9"/>
      <c r="B60" s="40"/>
      <c r="C60" s="76" t="s">
        <v>66</v>
      </c>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40"/>
    </row>
    <row r="61" spans="1:122" ht="22.5" customHeight="1" x14ac:dyDescent="0.55000000000000004">
      <c r="A61" s="9"/>
      <c r="B61" s="40"/>
      <c r="C61" s="40"/>
      <c r="D61" s="206" t="s">
        <v>162</v>
      </c>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6"/>
      <c r="AY61" s="206"/>
      <c r="AZ61" s="206"/>
      <c r="BA61" s="206"/>
      <c r="BB61" s="206"/>
      <c r="BC61" s="206"/>
      <c r="BD61" s="206"/>
      <c r="BE61" s="206"/>
      <c r="BF61" s="206"/>
      <c r="BG61" s="206"/>
      <c r="BH61" s="206"/>
      <c r="BI61" s="206"/>
      <c r="BJ61" s="206"/>
      <c r="BK61" s="40"/>
    </row>
    <row r="62" spans="1:122" ht="22.5" customHeight="1" x14ac:dyDescent="0.55000000000000004">
      <c r="A62" s="9"/>
      <c r="B62" s="40"/>
      <c r="C62" s="40"/>
      <c r="D62" s="206" t="s">
        <v>160</v>
      </c>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row>
    <row r="63" spans="1:122" ht="22.5" customHeight="1" x14ac:dyDescent="0.55000000000000004">
      <c r="A63" s="9"/>
      <c r="B63" s="40"/>
      <c r="C63" s="40"/>
      <c r="D63" s="155" t="s">
        <v>139</v>
      </c>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7"/>
      <c r="BK63" s="40"/>
    </row>
    <row r="64" spans="1:122" ht="22.5" customHeight="1" x14ac:dyDescent="0.55000000000000004">
      <c r="A64" s="9"/>
      <c r="B64" s="40"/>
      <c r="C64" s="40"/>
      <c r="D64" s="108" t="s">
        <v>67</v>
      </c>
      <c r="E64" s="108"/>
      <c r="F64" s="108"/>
      <c r="G64" s="108"/>
      <c r="H64" s="153">
        <v>44469</v>
      </c>
      <c r="I64" s="153"/>
      <c r="J64" s="153"/>
      <c r="K64" s="153"/>
      <c r="L64" s="153"/>
      <c r="M64" s="153"/>
      <c r="N64" s="153"/>
      <c r="O64" s="153"/>
      <c r="P64" s="153"/>
      <c r="Q64" s="153"/>
      <c r="R64" s="153"/>
      <c r="S64" s="153"/>
      <c r="T64" s="153"/>
      <c r="U64" s="97" t="s">
        <v>68</v>
      </c>
      <c r="V64" s="97"/>
      <c r="W64" s="67"/>
      <c r="X64" s="259"/>
      <c r="Y64" s="260"/>
      <c r="Z64" s="260"/>
      <c r="AA64" s="260"/>
      <c r="AB64" s="260"/>
      <c r="AC64" s="260"/>
      <c r="AD64" s="260"/>
      <c r="AE64" s="260"/>
      <c r="AF64" s="260"/>
      <c r="AG64" s="260"/>
      <c r="AH64" s="260"/>
      <c r="AI64" s="260"/>
      <c r="AJ64" s="260"/>
      <c r="AK64" s="261"/>
      <c r="AL64" s="132" t="s">
        <v>69</v>
      </c>
      <c r="AM64" s="97"/>
      <c r="AN64" s="97"/>
      <c r="AO64" s="97" t="str">
        <f>IF(X64="","",DATEDIF(H64,X64+1,"y")&amp;"年"&amp;DATEDIF(H64,X64+1,"ym")&amp;"ヶ月")</f>
        <v/>
      </c>
      <c r="AP64" s="97"/>
      <c r="AQ64" s="97"/>
      <c r="AR64" s="97"/>
      <c r="AS64" s="97"/>
      <c r="AT64" s="97"/>
      <c r="AU64" s="97"/>
      <c r="AV64" s="97"/>
      <c r="AW64" s="97"/>
      <c r="AX64" s="97"/>
      <c r="AY64" s="97"/>
      <c r="AZ64" s="23"/>
      <c r="BA64" s="24"/>
      <c r="BB64" s="24"/>
      <c r="BC64" s="24"/>
      <c r="BD64" s="24"/>
      <c r="BE64" s="24"/>
      <c r="BF64" s="24"/>
      <c r="BG64" s="24"/>
      <c r="BH64" s="24"/>
      <c r="BI64" s="24"/>
      <c r="BJ64" s="24"/>
      <c r="BK64" s="24"/>
    </row>
    <row r="65" spans="1:63" ht="22.5" customHeight="1" x14ac:dyDescent="0.55000000000000004">
      <c r="A65" s="9"/>
      <c r="B65" s="40"/>
      <c r="C65" s="40"/>
      <c r="D65" s="154" t="str">
        <f>IF(X64="","","(注)期間内に契約～実施～支払を行った経費が助成金の対象経費になります。期間内の上市、量産、出荷はできません。")</f>
        <v/>
      </c>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96"/>
      <c r="BA65" s="96"/>
      <c r="BB65" s="96"/>
      <c r="BC65" s="96"/>
      <c r="BD65" s="96"/>
      <c r="BE65" s="96"/>
      <c r="BF65" s="96"/>
      <c r="BG65" s="96"/>
      <c r="BH65" s="96"/>
      <c r="BI65" s="96"/>
      <c r="BJ65" s="96"/>
      <c r="BK65" s="40"/>
    </row>
    <row r="66" spans="1:63" ht="22.5" customHeight="1" x14ac:dyDescent="0.55000000000000004">
      <c r="A66" s="9"/>
      <c r="B66" s="40"/>
      <c r="C66" s="40"/>
      <c r="D66" s="106" t="str">
        <f>IF(X64="","","(注)申請書には、達成目標と成果物、取組項目、実施スケジュール、実施方法を記入する必要があります。")</f>
        <v/>
      </c>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74"/>
      <c r="BK66" s="40"/>
    </row>
    <row r="67" spans="1:63" ht="22.5" customHeight="1" x14ac:dyDescent="0.55000000000000004">
      <c r="A67" s="9"/>
      <c r="B67" s="40"/>
      <c r="C67" s="40"/>
      <c r="D67" s="64" t="str">
        <f>IF(X64="","","(注)目標を達成していない場合は助成金が交付されません。")</f>
        <v/>
      </c>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6"/>
      <c r="BK67" s="40"/>
    </row>
    <row r="68" spans="1:63" ht="22.5" customHeight="1" x14ac:dyDescent="0.55000000000000004">
      <c r="A68" s="9"/>
      <c r="B68" s="76" t="s">
        <v>146</v>
      </c>
      <c r="C68" s="76"/>
      <c r="D68" s="76"/>
      <c r="E68" s="76"/>
      <c r="F68" s="76"/>
      <c r="G68" s="76"/>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40"/>
      <c r="BA68" s="40"/>
      <c r="BB68" s="40"/>
      <c r="BC68" s="40"/>
      <c r="BD68" s="40"/>
      <c r="BE68" s="40"/>
      <c r="BF68" s="40"/>
      <c r="BG68" s="40"/>
      <c r="BH68" s="40"/>
      <c r="BI68" s="40"/>
      <c r="BJ68" s="40"/>
      <c r="BK68" s="40"/>
    </row>
    <row r="69" spans="1:63" ht="22.5" customHeight="1" x14ac:dyDescent="0.55000000000000004">
      <c r="A69" s="9"/>
      <c r="B69" s="11"/>
      <c r="C69" s="128" t="s">
        <v>70</v>
      </c>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40"/>
      <c r="BA69" s="40"/>
      <c r="BB69" s="40"/>
      <c r="BC69" s="40"/>
      <c r="BD69" s="40"/>
      <c r="BE69" s="40"/>
      <c r="BF69" s="40"/>
      <c r="BG69" s="40"/>
      <c r="BH69" s="40"/>
      <c r="BI69" s="40"/>
      <c r="BJ69" s="40"/>
      <c r="BK69" s="40"/>
    </row>
    <row r="70" spans="1:63" ht="22" customHeight="1" x14ac:dyDescent="0.55000000000000004">
      <c r="A70" s="9"/>
      <c r="B70" s="40"/>
      <c r="C70" s="40"/>
      <c r="D70" s="234" t="s">
        <v>71</v>
      </c>
      <c r="E70" s="234"/>
      <c r="F70" s="234"/>
      <c r="G70" s="234"/>
      <c r="H70" s="234"/>
      <c r="I70" s="234"/>
      <c r="J70" s="235"/>
      <c r="K70" s="228"/>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92" t="str">
        <f>IF(K71="","","（注）申請時に会社概要の提出が必要です。")</f>
        <v/>
      </c>
      <c r="AM70" s="197"/>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40"/>
    </row>
    <row r="71" spans="1:63" ht="22.5" customHeight="1" x14ac:dyDescent="0.55000000000000004">
      <c r="A71" s="9"/>
      <c r="B71" s="40"/>
      <c r="C71" s="40"/>
      <c r="D71" s="97" t="s">
        <v>8</v>
      </c>
      <c r="E71" s="97"/>
      <c r="F71" s="97"/>
      <c r="G71" s="97"/>
      <c r="H71" s="97"/>
      <c r="I71" s="97"/>
      <c r="J71" s="67"/>
      <c r="K71" s="228"/>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36" t="s">
        <v>72</v>
      </c>
      <c r="AM71" s="137"/>
      <c r="AN71" s="137"/>
      <c r="AO71" s="137"/>
      <c r="AP71" s="137"/>
      <c r="AQ71" s="113" t="s">
        <v>26</v>
      </c>
      <c r="AR71" s="113"/>
      <c r="AS71" s="113"/>
      <c r="AT71" s="113"/>
      <c r="AU71" s="113"/>
      <c r="AV71" s="113"/>
      <c r="AW71" s="113"/>
      <c r="AX71" s="113"/>
      <c r="AY71" s="113"/>
      <c r="AZ71" s="113"/>
      <c r="BA71" s="113"/>
      <c r="BB71" s="113"/>
      <c r="BC71" s="113"/>
      <c r="BD71" s="113"/>
      <c r="BE71" s="113"/>
      <c r="BF71" s="113"/>
      <c r="BG71" s="113"/>
      <c r="BH71" s="113"/>
      <c r="BI71" s="113"/>
      <c r="BJ71" s="113"/>
      <c r="BK71" s="40"/>
    </row>
    <row r="72" spans="1:63" ht="22.5" customHeight="1" x14ac:dyDescent="0.55000000000000004">
      <c r="A72" s="9"/>
      <c r="B72" s="40"/>
      <c r="C72" s="40"/>
      <c r="D72" s="97" t="s">
        <v>73</v>
      </c>
      <c r="E72" s="97"/>
      <c r="F72" s="97"/>
      <c r="G72" s="97"/>
      <c r="H72" s="97"/>
      <c r="I72" s="97"/>
      <c r="J72" s="67"/>
      <c r="K72" s="228"/>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36" t="s">
        <v>74</v>
      </c>
      <c r="AM72" s="137"/>
      <c r="AN72" s="137"/>
      <c r="AO72" s="137"/>
      <c r="AP72" s="137"/>
      <c r="AQ72" s="162"/>
      <c r="AR72" s="162"/>
      <c r="AS72" s="162"/>
      <c r="AT72" s="162"/>
      <c r="AU72" s="162"/>
      <c r="AV72" s="162"/>
      <c r="AW72" s="162"/>
      <c r="AX72" s="162"/>
      <c r="AY72" s="162"/>
      <c r="AZ72" s="162"/>
      <c r="BA72" s="162"/>
      <c r="BB72" s="162"/>
      <c r="BC72" s="162"/>
      <c r="BD72" s="162"/>
      <c r="BE72" s="162"/>
      <c r="BF72" s="162"/>
      <c r="BG72" s="162"/>
      <c r="BH72" s="162"/>
      <c r="BI72" s="162"/>
      <c r="BJ72" s="162"/>
      <c r="BK72" s="40"/>
    </row>
    <row r="73" spans="1:63" ht="22.5" customHeight="1" x14ac:dyDescent="0.55000000000000004">
      <c r="A73" s="9"/>
      <c r="B73" s="40"/>
      <c r="C73" s="40"/>
      <c r="D73" s="250" t="s">
        <v>75</v>
      </c>
      <c r="E73" s="251"/>
      <c r="F73" s="251"/>
      <c r="G73" s="251"/>
      <c r="H73" s="251"/>
      <c r="I73" s="251"/>
      <c r="J73" s="251"/>
      <c r="K73" s="183" t="s">
        <v>76</v>
      </c>
      <c r="L73" s="183"/>
      <c r="M73" s="229"/>
      <c r="N73" s="229"/>
      <c r="O73" s="229"/>
      <c r="P73" s="43" t="s">
        <v>0</v>
      </c>
      <c r="Q73" s="129"/>
      <c r="R73" s="129"/>
      <c r="S73" s="129"/>
      <c r="T73" s="130"/>
      <c r="U73" s="125"/>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26"/>
      <c r="BG73" s="126"/>
      <c r="BH73" s="126"/>
      <c r="BI73" s="126"/>
      <c r="BJ73" s="126"/>
      <c r="BK73" s="40"/>
    </row>
    <row r="74" spans="1:63" ht="22.5" customHeight="1" x14ac:dyDescent="0.55000000000000004">
      <c r="A74" s="9"/>
      <c r="B74" s="40"/>
      <c r="C74" s="40"/>
      <c r="D74" s="75" t="str">
        <f>IF(U73="","","（注）本店登記所在地は都外の所在地でも問題ありません。")</f>
        <v/>
      </c>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40"/>
    </row>
    <row r="75" spans="1:63" ht="22.5" customHeight="1" x14ac:dyDescent="0.55000000000000004">
      <c r="A75" s="9"/>
      <c r="B75" s="40"/>
      <c r="C75" s="40"/>
      <c r="D75" s="250" t="s">
        <v>77</v>
      </c>
      <c r="E75" s="251"/>
      <c r="F75" s="251"/>
      <c r="G75" s="251"/>
      <c r="H75" s="251"/>
      <c r="I75" s="251"/>
      <c r="J75" s="251"/>
      <c r="K75" s="183" t="s">
        <v>76</v>
      </c>
      <c r="L75" s="183"/>
      <c r="M75" s="229"/>
      <c r="N75" s="229"/>
      <c r="O75" s="229"/>
      <c r="P75" s="43" t="s">
        <v>0</v>
      </c>
      <c r="Q75" s="129"/>
      <c r="R75" s="129"/>
      <c r="S75" s="129"/>
      <c r="T75" s="130"/>
      <c r="U75" s="125"/>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c r="BJ75" s="126"/>
      <c r="BK75" s="40"/>
    </row>
    <row r="76" spans="1:63" ht="22.5" customHeight="1" x14ac:dyDescent="0.55000000000000004">
      <c r="A76" s="9"/>
      <c r="B76" s="40"/>
      <c r="C76" s="40"/>
      <c r="D76" s="75" t="str">
        <f>IF(U75="","","（注）都内に登記をしている必要があります（支店登記でも可）。登記簿謄本の住所をご記入ください。")</f>
        <v/>
      </c>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40"/>
    </row>
    <row r="77" spans="1:63" ht="22.5" customHeight="1" x14ac:dyDescent="0.55000000000000004">
      <c r="A77" s="9"/>
      <c r="B77" s="40"/>
      <c r="C77" s="40"/>
      <c r="D77" s="299" t="str">
        <f>IF(U75="","","（注）申請書には、連絡先や連絡担当者の氏名、部署と役職、TEL、メールアドレスを記入する必要があります。")</f>
        <v/>
      </c>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299"/>
      <c r="BC77" s="299"/>
      <c r="BD77" s="299"/>
      <c r="BE77" s="299"/>
      <c r="BF77" s="299"/>
      <c r="BG77" s="299"/>
      <c r="BH77" s="299"/>
      <c r="BI77" s="299"/>
      <c r="BJ77" s="299"/>
      <c r="BK77" s="40"/>
    </row>
    <row r="78" spans="1:63" ht="22.5" customHeight="1" x14ac:dyDescent="0.55000000000000004">
      <c r="A78" s="9"/>
      <c r="B78" s="40"/>
      <c r="C78" s="40"/>
      <c r="D78" s="189" t="s">
        <v>78</v>
      </c>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90"/>
      <c r="AF78" s="198"/>
      <c r="AG78" s="129"/>
      <c r="AH78" s="249"/>
      <c r="AI78" s="184"/>
      <c r="AJ78" s="185"/>
      <c r="AK78" s="186"/>
      <c r="AL78" s="120" t="s">
        <v>79</v>
      </c>
      <c r="AM78" s="191"/>
      <c r="AN78" s="241"/>
      <c r="AO78" s="242"/>
      <c r="AP78" s="243"/>
      <c r="AQ78" s="120" t="s">
        <v>80</v>
      </c>
      <c r="AR78" s="118"/>
      <c r="AS78" s="187" t="s">
        <v>81</v>
      </c>
      <c r="AT78" s="187"/>
      <c r="AU78" s="187"/>
      <c r="AV78" s="187"/>
      <c r="AW78" s="187"/>
      <c r="AX78" s="188"/>
      <c r="AY78" s="244"/>
      <c r="AZ78" s="245"/>
      <c r="BA78" s="245"/>
      <c r="BB78" s="246"/>
      <c r="BC78" s="120" t="s">
        <v>79</v>
      </c>
      <c r="BD78" s="191"/>
      <c r="BE78" s="117"/>
      <c r="BF78" s="118"/>
      <c r="BG78" s="119"/>
      <c r="BH78" s="247" t="s">
        <v>82</v>
      </c>
      <c r="BI78" s="248"/>
      <c r="BJ78" s="248"/>
      <c r="BK78" s="40"/>
    </row>
    <row r="79" spans="1:63" ht="22.5" customHeight="1" x14ac:dyDescent="0.55000000000000004">
      <c r="A79" s="9"/>
      <c r="B79" s="40"/>
      <c r="C79" s="40"/>
      <c r="D79" s="109" t="s">
        <v>83</v>
      </c>
      <c r="E79" s="109"/>
      <c r="F79" s="109"/>
      <c r="G79" s="109"/>
      <c r="H79" s="109"/>
      <c r="I79" s="109"/>
      <c r="J79" s="110"/>
      <c r="K79" s="59" t="s">
        <v>84</v>
      </c>
      <c r="L79" s="60"/>
      <c r="M79" s="60"/>
      <c r="N79" s="60"/>
      <c r="O79" s="60"/>
      <c r="P79" s="60"/>
      <c r="Q79" s="60"/>
      <c r="R79" s="60"/>
      <c r="S79" s="60"/>
      <c r="T79" s="60"/>
      <c r="U79" s="60"/>
      <c r="V79" s="131"/>
      <c r="W79" s="132" t="s">
        <v>85</v>
      </c>
      <c r="X79" s="97"/>
      <c r="Y79" s="97"/>
      <c r="Z79" s="97"/>
      <c r="AA79" s="97"/>
      <c r="AB79" s="97"/>
      <c r="AC79" s="97"/>
      <c r="AD79" s="67"/>
      <c r="AE79" s="111"/>
      <c r="AF79" s="112"/>
      <c r="AG79" s="112"/>
      <c r="AH79" s="112"/>
      <c r="AI79" s="112"/>
      <c r="AJ79" s="112"/>
      <c r="AK79" s="114"/>
      <c r="AL79" s="201" t="s">
        <v>86</v>
      </c>
      <c r="AM79" s="108"/>
      <c r="AN79" s="108"/>
      <c r="AO79" s="108"/>
      <c r="AP79" s="203" t="s">
        <v>87</v>
      </c>
      <c r="AQ79" s="203"/>
      <c r="AR79" s="203"/>
      <c r="AS79" s="204"/>
      <c r="AT79" s="111" t="s">
        <v>88</v>
      </c>
      <c r="AU79" s="112"/>
      <c r="AV79" s="112"/>
      <c r="AW79" s="112"/>
      <c r="AX79" s="112"/>
      <c r="AY79" s="112"/>
      <c r="AZ79" s="112"/>
      <c r="BA79" s="112"/>
      <c r="BB79" s="112"/>
      <c r="BC79" s="112"/>
      <c r="BD79" s="112"/>
      <c r="BE79" s="112"/>
      <c r="BF79" s="112"/>
      <c r="BG79" s="112"/>
      <c r="BH79" s="112"/>
      <c r="BI79" s="112"/>
      <c r="BJ79" s="112"/>
      <c r="BK79" s="40"/>
    </row>
    <row r="80" spans="1:63" ht="22.5" customHeight="1" x14ac:dyDescent="0.55000000000000004">
      <c r="A80" s="9"/>
      <c r="B80" s="40"/>
      <c r="C80" s="40"/>
      <c r="D80" s="116" t="str">
        <f>IF(AT79="大企業またはみなし大企業","（注）大企業、みなし大企業に該当する場合、申請することができません。",IF(AT79="創業前の個人","（注）創業前の個人の方は、業種・資本金・従業員数・大企業や投資会社に該当する株主等を記入する必要はありません。",""))</f>
        <v/>
      </c>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c r="BE80" s="116"/>
      <c r="BF80" s="116"/>
      <c r="BG80" s="116"/>
      <c r="BH80" s="116"/>
      <c r="BI80" s="116"/>
      <c r="BJ80" s="116"/>
      <c r="BK80" s="40"/>
    </row>
    <row r="81" spans="1:64" ht="22.5" customHeight="1" x14ac:dyDescent="0.55000000000000004">
      <c r="A81" s="9"/>
      <c r="B81" s="40"/>
      <c r="C81" s="40"/>
      <c r="D81" s="97" t="s">
        <v>89</v>
      </c>
      <c r="E81" s="97"/>
      <c r="F81" s="97"/>
      <c r="G81" s="97"/>
      <c r="H81" s="97"/>
      <c r="I81" s="97"/>
      <c r="J81" s="97"/>
      <c r="K81" s="202"/>
      <c r="L81" s="202"/>
      <c r="M81" s="202"/>
      <c r="N81" s="202"/>
      <c r="O81" s="202"/>
      <c r="P81" s="113" t="s">
        <v>90</v>
      </c>
      <c r="Q81" s="113"/>
      <c r="R81" s="113"/>
      <c r="S81" s="113"/>
      <c r="T81" s="113"/>
      <c r="U81" s="113"/>
      <c r="V81" s="113"/>
      <c r="W81" s="113"/>
      <c r="X81" s="113"/>
      <c r="Y81" s="113"/>
      <c r="Z81" s="113"/>
      <c r="AA81" s="113"/>
      <c r="AB81" s="113"/>
      <c r="AC81" s="113"/>
      <c r="AD81" s="113"/>
      <c r="AE81" s="113"/>
      <c r="AF81" s="113"/>
      <c r="AG81" s="109" t="s">
        <v>91</v>
      </c>
      <c r="AH81" s="109"/>
      <c r="AI81" s="109"/>
      <c r="AJ81" s="109"/>
      <c r="AK81" s="109"/>
      <c r="AL81" s="109"/>
      <c r="AM81" s="109"/>
      <c r="AN81" s="109"/>
      <c r="AO81" s="110"/>
      <c r="AP81" s="111"/>
      <c r="AQ81" s="112"/>
      <c r="AR81" s="112"/>
      <c r="AS81" s="112"/>
      <c r="AT81" s="114"/>
      <c r="AU81" s="123" t="s">
        <v>92</v>
      </c>
      <c r="AV81" s="124"/>
      <c r="AW81" s="97" t="s">
        <v>93</v>
      </c>
      <c r="AX81" s="97"/>
      <c r="AY81" s="97"/>
      <c r="AZ81" s="97"/>
      <c r="BA81" s="97"/>
      <c r="BB81" s="97"/>
      <c r="BC81" s="97"/>
      <c r="BD81" s="202"/>
      <c r="BE81" s="202"/>
      <c r="BF81" s="202"/>
      <c r="BG81" s="202"/>
      <c r="BH81" s="202"/>
      <c r="BI81" s="108" t="s">
        <v>94</v>
      </c>
      <c r="BJ81" s="108"/>
      <c r="BK81" s="40"/>
    </row>
    <row r="82" spans="1:64" ht="22.5" customHeight="1" x14ac:dyDescent="0.55000000000000004">
      <c r="A82" s="9"/>
      <c r="B82" s="40"/>
      <c r="C82" s="40"/>
      <c r="D82" s="109" t="s">
        <v>95</v>
      </c>
      <c r="E82" s="109"/>
      <c r="F82" s="109"/>
      <c r="G82" s="109"/>
      <c r="H82" s="109"/>
      <c r="I82" s="109"/>
      <c r="J82" s="109"/>
      <c r="K82" s="109"/>
      <c r="L82" s="109"/>
      <c r="M82" s="109"/>
      <c r="N82" s="109"/>
      <c r="O82" s="109"/>
      <c r="P82" s="109"/>
      <c r="Q82" s="109"/>
      <c r="R82" s="109"/>
      <c r="S82" s="109"/>
      <c r="T82" s="109"/>
      <c r="U82" s="109"/>
      <c r="V82" s="109"/>
      <c r="W82" s="109"/>
      <c r="X82" s="109"/>
      <c r="Y82" s="109"/>
      <c r="Z82" s="110"/>
      <c r="AA82" s="59"/>
      <c r="AB82" s="60"/>
      <c r="AC82" s="60"/>
      <c r="AD82" s="60"/>
      <c r="AE82" s="60"/>
      <c r="AF82" s="60"/>
      <c r="AG82" s="109" t="s">
        <v>96</v>
      </c>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10"/>
      <c r="BE82" s="59"/>
      <c r="BF82" s="60"/>
      <c r="BG82" s="60"/>
      <c r="BH82" s="60"/>
      <c r="BI82" s="60"/>
      <c r="BJ82" s="60"/>
      <c r="BK82" s="40"/>
    </row>
    <row r="83" spans="1:64" ht="22.5" customHeight="1" x14ac:dyDescent="0.55000000000000004">
      <c r="A83" s="9"/>
      <c r="B83" s="40"/>
      <c r="C83" s="40"/>
      <c r="D83" s="133" t="str">
        <f>IF(AA82="いる","（注）大企業が実質的に経営に参画している場合、申請できません。募集要項でご確認ください。",IF(BE82="いる","（注）大企業が実質的に経営に参画している場合、申請できません。募集要項でご確認ください。",""))</f>
        <v/>
      </c>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40"/>
    </row>
    <row r="84" spans="1:64" ht="22.5" customHeight="1" x14ac:dyDescent="0.55000000000000004">
      <c r="A84" s="9"/>
      <c r="B84" s="40"/>
      <c r="C84" s="128" t="s">
        <v>97</v>
      </c>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40"/>
      <c r="BK84" s="40"/>
    </row>
    <row r="85" spans="1:64" ht="22.5" customHeight="1" x14ac:dyDescent="0.55000000000000004">
      <c r="A85" s="9"/>
      <c r="B85" s="40"/>
      <c r="C85" s="40"/>
      <c r="D85" s="109" t="s">
        <v>98</v>
      </c>
      <c r="E85" s="109"/>
      <c r="F85" s="109"/>
      <c r="G85" s="109"/>
      <c r="H85" s="109"/>
      <c r="I85" s="109"/>
      <c r="J85" s="109"/>
      <c r="K85" s="127" t="s">
        <v>99</v>
      </c>
      <c r="L85" s="127"/>
      <c r="M85" s="239"/>
      <c r="N85" s="239"/>
      <c r="O85" s="239"/>
      <c r="P85" s="43" t="s">
        <v>0</v>
      </c>
      <c r="Q85" s="129"/>
      <c r="R85" s="129"/>
      <c r="S85" s="129"/>
      <c r="T85" s="130"/>
      <c r="U85" s="125"/>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6"/>
      <c r="BB85" s="126"/>
      <c r="BC85" s="126"/>
      <c r="BD85" s="126"/>
      <c r="BE85" s="126"/>
      <c r="BF85" s="126"/>
      <c r="BG85" s="126"/>
      <c r="BH85" s="126"/>
      <c r="BI85" s="126"/>
      <c r="BJ85" s="126"/>
      <c r="BK85" s="40"/>
    </row>
    <row r="86" spans="1:64" ht="22.5" customHeight="1" x14ac:dyDescent="0.55000000000000004">
      <c r="A86" s="9"/>
      <c r="B86" s="40"/>
      <c r="C86" s="40"/>
      <c r="D86" s="75" t="str">
        <f>IF(U85="","","（注）開発の実施場所は自社の事業所等をご記入ください。所在地は首都圏であれば問題ありません。")</f>
        <v/>
      </c>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40"/>
    </row>
    <row r="87" spans="1:64" ht="22.5" customHeight="1" x14ac:dyDescent="0.55000000000000004">
      <c r="A87" s="9"/>
      <c r="B87" s="121"/>
      <c r="C87" s="122"/>
      <c r="D87" s="95" t="str">
        <f>IF(U85="","","（注）申請書には、開発実施場所の「名称」「面積」「実施業務」「開発者数」「機器設備」「最寄交通機関」を")</f>
        <v/>
      </c>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40"/>
    </row>
    <row r="88" spans="1:64" ht="22.5" customHeight="1" x14ac:dyDescent="0.55000000000000004">
      <c r="A88" s="9"/>
      <c r="B88" s="44"/>
      <c r="C88" s="45"/>
      <c r="D88" s="95" t="str">
        <f>IF(U85="","","　　　記入する必要があります。")</f>
        <v/>
      </c>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40"/>
    </row>
    <row r="89" spans="1:64" ht="22.5" customHeight="1" x14ac:dyDescent="0.55000000000000004">
      <c r="A89" s="9"/>
      <c r="B89" s="40"/>
      <c r="C89" s="115" t="s">
        <v>100</v>
      </c>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row>
    <row r="90" spans="1:64" ht="22.5" customHeight="1" x14ac:dyDescent="0.55000000000000004">
      <c r="A90" s="9"/>
      <c r="B90" s="40"/>
      <c r="C90" s="40"/>
      <c r="D90" s="240" t="s">
        <v>163</v>
      </c>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240"/>
      <c r="AP90" s="240"/>
      <c r="AQ90" s="240"/>
      <c r="AR90" s="240"/>
      <c r="AS90" s="240"/>
      <c r="AT90" s="240"/>
      <c r="AU90" s="240"/>
      <c r="AV90" s="240"/>
      <c r="AW90" s="240"/>
      <c r="AX90" s="240"/>
      <c r="AY90" s="240"/>
      <c r="AZ90" s="240"/>
      <c r="BA90" s="240"/>
      <c r="BB90" s="240"/>
      <c r="BC90" s="240"/>
      <c r="BD90" s="240"/>
      <c r="BE90" s="240"/>
      <c r="BF90" s="240"/>
      <c r="BG90" s="240"/>
      <c r="BH90" s="240"/>
      <c r="BI90" s="240"/>
      <c r="BJ90" s="240"/>
      <c r="BK90" s="40"/>
    </row>
    <row r="91" spans="1:64" ht="22.5" customHeight="1" x14ac:dyDescent="0.55000000000000004">
      <c r="A91" s="9"/>
      <c r="B91" s="40"/>
      <c r="C91" s="40"/>
      <c r="D91" s="240" t="s">
        <v>101</v>
      </c>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240"/>
      <c r="AP91" s="240"/>
      <c r="AQ91" s="240"/>
      <c r="AR91" s="240"/>
      <c r="AS91" s="240"/>
      <c r="AT91" s="240"/>
      <c r="AU91" s="240"/>
      <c r="AV91" s="240"/>
      <c r="AW91" s="240"/>
      <c r="AX91" s="240"/>
      <c r="AY91" s="240"/>
      <c r="AZ91" s="240"/>
      <c r="BA91" s="240"/>
      <c r="BB91" s="240"/>
      <c r="BC91" s="240"/>
      <c r="BD91" s="240"/>
      <c r="BE91" s="240"/>
      <c r="BF91" s="240"/>
      <c r="BG91" s="240"/>
      <c r="BH91" s="240"/>
      <c r="BI91" s="240"/>
      <c r="BJ91" s="240"/>
      <c r="BK91" s="40"/>
    </row>
    <row r="92" spans="1:64" ht="22.5" customHeight="1" x14ac:dyDescent="0.55000000000000004">
      <c r="A92" s="9"/>
      <c r="B92" s="40"/>
      <c r="C92" s="40"/>
      <c r="D92" s="236" t="s">
        <v>142</v>
      </c>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236"/>
      <c r="AP92" s="236"/>
      <c r="AQ92" s="236"/>
      <c r="AR92" s="236"/>
      <c r="AS92" s="236"/>
      <c r="AT92" s="236"/>
      <c r="AU92" s="236"/>
      <c r="AV92" s="236"/>
      <c r="AW92" s="236"/>
      <c r="AX92" s="236"/>
      <c r="AY92" s="236"/>
      <c r="AZ92" s="236"/>
      <c r="BA92" s="236"/>
      <c r="BB92" s="236"/>
      <c r="BC92" s="236"/>
      <c r="BD92" s="236"/>
      <c r="BE92" s="236"/>
      <c r="BF92" s="236"/>
      <c r="BG92" s="236"/>
      <c r="BH92" s="236"/>
      <c r="BI92" s="236"/>
      <c r="BJ92" s="236"/>
      <c r="BK92" s="40"/>
    </row>
    <row r="93" spans="1:64" ht="22.5" customHeight="1" x14ac:dyDescent="0.55000000000000004">
      <c r="A93" s="9"/>
      <c r="B93" s="40"/>
      <c r="C93" s="40"/>
      <c r="D93" s="195" t="s">
        <v>102</v>
      </c>
      <c r="E93" s="237"/>
      <c r="F93" s="237"/>
      <c r="G93" s="237"/>
      <c r="H93" s="237"/>
      <c r="I93" s="237"/>
      <c r="J93" s="238"/>
      <c r="K93" s="297" t="s">
        <v>103</v>
      </c>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298"/>
      <c r="AL93" s="298"/>
      <c r="AM93" s="298"/>
      <c r="AN93" s="298"/>
      <c r="AO93" s="298"/>
      <c r="AP93" s="298"/>
      <c r="AQ93" s="298"/>
      <c r="AR93" s="298"/>
      <c r="AS93" s="298"/>
      <c r="AT93" s="298"/>
      <c r="AU93" s="298"/>
      <c r="AV93" s="298"/>
      <c r="AW93" s="298"/>
      <c r="AX93" s="298"/>
      <c r="AY93" s="298"/>
      <c r="AZ93" s="298"/>
      <c r="BA93" s="298"/>
      <c r="BB93" s="298"/>
      <c r="BC93" s="298"/>
      <c r="BD93" s="298"/>
      <c r="BE93" s="298"/>
      <c r="BF93" s="298"/>
      <c r="BG93" s="298"/>
      <c r="BH93" s="298"/>
      <c r="BI93" s="298"/>
      <c r="BJ93" s="298"/>
      <c r="BK93" s="40"/>
      <c r="BL93" s="25"/>
    </row>
    <row r="94" spans="1:64" ht="22.5" customHeight="1" x14ac:dyDescent="0.55000000000000004">
      <c r="A94" s="9"/>
      <c r="B94" s="40"/>
      <c r="C94" s="40"/>
      <c r="D94" s="96" t="str">
        <f>IF(K93="Ａ 交付決定を受けたことがある、または現在申請している","（注）同一テーマで公的な助成金の交付決定を受けている場合は申請ができません。","")</f>
        <v/>
      </c>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40"/>
      <c r="BL94" s="25"/>
    </row>
    <row r="95" spans="1:64" ht="22.5" customHeight="1" x14ac:dyDescent="0.55000000000000004">
      <c r="A95" s="9"/>
      <c r="B95" s="40"/>
      <c r="C95" s="40"/>
      <c r="D95" s="96" t="str">
        <f>IF(K93="Ａ 交付決定を受けたことがある、または現在申請している","（注）同一テーマで他の東京都中小企業振興公社の助成金を申請している場合は申請ができません。","")</f>
        <v/>
      </c>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40"/>
      <c r="BL95" s="25"/>
    </row>
    <row r="96" spans="1:64" ht="22.5" customHeight="1" x14ac:dyDescent="0.55000000000000004">
      <c r="A96" s="9"/>
      <c r="B96" s="40"/>
      <c r="C96" s="40"/>
      <c r="D96" s="96" t="str">
        <f>IF(K93="Ａ 交付決定を受けたことがある、または現在申請している","（注）申請テーマ名の文言が異なっていても、開発内容が同じ場合は同一テーマとして扱います。","")</f>
        <v/>
      </c>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40"/>
      <c r="BL96" s="25"/>
    </row>
    <row r="97" spans="1:101" ht="22.5" customHeight="1" x14ac:dyDescent="0.55000000000000004">
      <c r="A97" s="9"/>
      <c r="B97" s="40"/>
      <c r="C97" s="40"/>
      <c r="D97" s="96" t="str">
        <f>IF(K93="Ａ 交付決定を受けたことがある、または現在申請している","　　　なお、同一のテーマであっても開発ステージや対象経費が明確に区分できる場合は本項目に該当しません。","")</f>
        <v/>
      </c>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40"/>
      <c r="BL97" s="25"/>
    </row>
    <row r="98" spans="1:101" ht="22.5" customHeight="1" x14ac:dyDescent="0.55000000000000004">
      <c r="A98" s="9"/>
      <c r="B98" s="40"/>
      <c r="C98" s="40"/>
      <c r="D98" s="95" t="str">
        <f>IF(K93="Ａ 交付決定を受けたことがある、または現在申請している","（注）申請書には公的な助成金の交付状況や申請状況を記入する必要があります。","")</f>
        <v/>
      </c>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26"/>
      <c r="BL98" s="25"/>
    </row>
    <row r="99" spans="1:101" ht="22.5" customHeight="1" x14ac:dyDescent="0.55000000000000004">
      <c r="A99" s="9"/>
      <c r="B99" s="76" t="s">
        <v>147</v>
      </c>
      <c r="C99" s="76"/>
      <c r="D99" s="76"/>
      <c r="E99" s="76"/>
      <c r="F99" s="76"/>
      <c r="G99" s="76"/>
      <c r="H99" s="76"/>
      <c r="I99" s="76"/>
      <c r="J99" s="76"/>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11"/>
    </row>
    <row r="100" spans="1:101" ht="22.5" customHeight="1" x14ac:dyDescent="0.55000000000000004">
      <c r="A100" s="9"/>
      <c r="B100" s="40"/>
      <c r="C100" s="76" t="s">
        <v>104</v>
      </c>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40"/>
      <c r="BL100" s="25"/>
      <c r="BM100" s="25"/>
      <c r="BN100" s="25"/>
      <c r="BO100" s="25"/>
      <c r="BP100" s="25"/>
      <c r="BQ100" s="25"/>
      <c r="BR100" s="25"/>
      <c r="BS100" s="25"/>
      <c r="BT100" s="25"/>
      <c r="BU100" s="25"/>
      <c r="BV100" s="25"/>
      <c r="BW100" s="25"/>
      <c r="BX100" s="25"/>
      <c r="BY100" s="25"/>
      <c r="BZ100" s="25"/>
    </row>
    <row r="101" spans="1:101" ht="22.5" customHeight="1" x14ac:dyDescent="0.55000000000000004">
      <c r="A101" s="9"/>
      <c r="B101" s="40"/>
      <c r="C101" s="40"/>
      <c r="D101" s="195" t="s">
        <v>105</v>
      </c>
      <c r="E101" s="195"/>
      <c r="F101" s="195"/>
      <c r="G101" s="195"/>
      <c r="H101" s="195"/>
      <c r="I101" s="195"/>
      <c r="J101" s="196"/>
      <c r="K101" s="175"/>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40"/>
      <c r="BL101" s="25"/>
      <c r="BM101" s="25"/>
      <c r="BN101" s="25"/>
      <c r="BO101" s="25"/>
      <c r="BP101" s="25"/>
      <c r="BQ101" s="25"/>
      <c r="BR101" s="25"/>
      <c r="BS101" s="25"/>
      <c r="BT101" s="25"/>
      <c r="BU101" s="25"/>
      <c r="BV101" s="25"/>
      <c r="BW101" s="25"/>
      <c r="BX101" s="25"/>
      <c r="BY101" s="25"/>
      <c r="BZ101" s="25"/>
    </row>
    <row r="102" spans="1:101" ht="22.5" customHeight="1" x14ac:dyDescent="0.55000000000000004">
      <c r="A102" s="9"/>
      <c r="B102" s="40"/>
      <c r="C102" s="40"/>
      <c r="D102" s="96" t="str">
        <f>IF(K101="","","（注）貴社が本事業において開発の主たる部分を担う必要があります。")</f>
        <v/>
      </c>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40"/>
      <c r="BL102" s="25"/>
      <c r="BM102" s="25"/>
      <c r="BN102" s="25"/>
      <c r="BO102" s="25"/>
      <c r="BP102" s="25"/>
      <c r="BQ102" s="25"/>
      <c r="BR102" s="25"/>
      <c r="BS102" s="25"/>
      <c r="BT102" s="25"/>
      <c r="BU102" s="25"/>
      <c r="BV102" s="25"/>
      <c r="BW102" s="25"/>
      <c r="BX102" s="25"/>
      <c r="BY102" s="25"/>
      <c r="BZ102" s="25"/>
    </row>
    <row r="103" spans="1:101" ht="22.5" customHeight="1" x14ac:dyDescent="0.55000000000000004">
      <c r="A103" s="9"/>
      <c r="B103" s="40"/>
      <c r="C103" s="40"/>
      <c r="D103" s="192" t="s">
        <v>106</v>
      </c>
      <c r="E103" s="193"/>
      <c r="F103" s="193"/>
      <c r="G103" s="193"/>
      <c r="H103" s="193"/>
      <c r="I103" s="193"/>
      <c r="J103" s="194"/>
      <c r="K103" s="198" t="s">
        <v>107</v>
      </c>
      <c r="L103" s="129"/>
      <c r="M103" s="129"/>
      <c r="N103" s="129"/>
      <c r="O103" s="129"/>
      <c r="P103" s="129"/>
      <c r="Q103" s="129"/>
      <c r="R103" s="129"/>
      <c r="S103" s="129"/>
      <c r="T103" s="129"/>
      <c r="U103" s="129"/>
      <c r="V103" s="129"/>
      <c r="W103" s="129"/>
      <c r="X103" s="129"/>
      <c r="Y103" s="129"/>
      <c r="Z103" s="129"/>
      <c r="AA103" s="97" t="s">
        <v>108</v>
      </c>
      <c r="AB103" s="97"/>
      <c r="AC103" s="97"/>
      <c r="AD103" s="97"/>
      <c r="AE103" s="97"/>
      <c r="AF103" s="97"/>
      <c r="AG103" s="97"/>
      <c r="AH103" s="97"/>
      <c r="AI103" s="199"/>
      <c r="AJ103" s="200"/>
      <c r="AK103" s="200"/>
      <c r="AL103" s="200"/>
      <c r="AM103" s="200"/>
      <c r="AN103" s="200"/>
      <c r="AO103" s="200"/>
      <c r="AP103" s="200"/>
      <c r="AQ103" s="200"/>
      <c r="AR103" s="200"/>
      <c r="AS103" s="200"/>
      <c r="AT103" s="200"/>
      <c r="AU103" s="200"/>
      <c r="AV103" s="200"/>
      <c r="AW103" s="200"/>
      <c r="AX103" s="200"/>
      <c r="AY103" s="200"/>
      <c r="AZ103" s="200"/>
      <c r="BA103" s="200"/>
      <c r="BB103" s="200"/>
      <c r="BC103" s="200"/>
      <c r="BD103" s="200"/>
      <c r="BE103" s="200"/>
      <c r="BF103" s="200"/>
      <c r="BG103" s="200"/>
      <c r="BH103" s="200"/>
      <c r="BI103" s="200"/>
      <c r="BJ103" s="200"/>
      <c r="BK103" s="40"/>
      <c r="BL103" s="25"/>
      <c r="BM103" s="25"/>
      <c r="BN103" s="25"/>
      <c r="BO103" s="25"/>
      <c r="BP103" s="25"/>
      <c r="BQ103" s="25"/>
      <c r="BR103" s="25"/>
      <c r="BS103" s="25"/>
      <c r="BT103" s="25"/>
      <c r="BU103" s="25"/>
      <c r="BV103" s="25"/>
      <c r="BW103" s="25"/>
      <c r="BX103" s="25"/>
      <c r="BY103" s="25"/>
      <c r="BZ103" s="25"/>
    </row>
    <row r="104" spans="1:101" ht="22.5" customHeight="1" x14ac:dyDescent="0.55000000000000004">
      <c r="A104" s="9"/>
      <c r="B104" s="40"/>
      <c r="C104" s="40"/>
      <c r="D104" s="197" t="str">
        <f>IF(K103="会員登録なし","（注）申請までに医療機器産業参入支援事業（公社）に会員登録してください。","")</f>
        <v/>
      </c>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40"/>
      <c r="BL104" s="25"/>
      <c r="BM104" s="25"/>
      <c r="BN104" s="25"/>
      <c r="BO104" s="25"/>
      <c r="BP104" s="25"/>
      <c r="BQ104" s="25"/>
      <c r="BR104" s="25"/>
      <c r="BS104" s="25"/>
      <c r="BT104" s="25"/>
      <c r="BU104" s="25"/>
      <c r="BV104" s="25"/>
      <c r="BW104" s="25"/>
      <c r="BX104" s="25"/>
      <c r="BY104" s="25"/>
      <c r="BZ104" s="25"/>
    </row>
    <row r="105" spans="1:101" ht="22.5" customHeight="1" x14ac:dyDescent="0.55000000000000004">
      <c r="A105" s="9"/>
      <c r="B105" s="40"/>
      <c r="C105" s="40"/>
      <c r="D105" s="172" t="s">
        <v>109</v>
      </c>
      <c r="E105" s="173"/>
      <c r="F105" s="173"/>
      <c r="G105" s="173"/>
      <c r="H105" s="173"/>
      <c r="I105" s="173"/>
      <c r="J105" s="174"/>
      <c r="K105" s="175"/>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76"/>
      <c r="AS105" s="176"/>
      <c r="AT105" s="176"/>
      <c r="AU105" s="176"/>
      <c r="AV105" s="176"/>
      <c r="AW105" s="176"/>
      <c r="AX105" s="176"/>
      <c r="AY105" s="176"/>
      <c r="AZ105" s="176"/>
      <c r="BA105" s="176"/>
      <c r="BB105" s="176"/>
      <c r="BC105" s="176"/>
      <c r="BD105" s="176"/>
      <c r="BE105" s="176"/>
      <c r="BF105" s="176"/>
      <c r="BG105" s="176"/>
      <c r="BH105" s="176"/>
      <c r="BI105" s="176"/>
      <c r="BJ105" s="176"/>
      <c r="BK105" s="40"/>
    </row>
    <row r="106" spans="1:101" ht="22.5" customHeight="1" x14ac:dyDescent="0.55000000000000004">
      <c r="A106" s="9"/>
      <c r="B106" s="40"/>
      <c r="C106" s="40"/>
      <c r="D106" s="172" t="s">
        <v>110</v>
      </c>
      <c r="E106" s="173"/>
      <c r="F106" s="173"/>
      <c r="G106" s="173"/>
      <c r="H106" s="173"/>
      <c r="I106" s="173"/>
      <c r="J106" s="174"/>
      <c r="K106" s="175"/>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c r="AU106" s="176"/>
      <c r="AV106" s="176"/>
      <c r="AW106" s="176"/>
      <c r="AX106" s="176"/>
      <c r="AY106" s="176"/>
      <c r="AZ106" s="176"/>
      <c r="BA106" s="176"/>
      <c r="BB106" s="176"/>
      <c r="BC106" s="176"/>
      <c r="BD106" s="176"/>
      <c r="BE106" s="176"/>
      <c r="BF106" s="176"/>
      <c r="BG106" s="176"/>
      <c r="BH106" s="176"/>
      <c r="BI106" s="176"/>
      <c r="BJ106" s="176"/>
      <c r="BK106" s="40"/>
    </row>
    <row r="107" spans="1:101" ht="22.5" customHeight="1" x14ac:dyDescent="0.25">
      <c r="A107" s="9"/>
      <c r="B107" s="40"/>
      <c r="C107" s="40"/>
      <c r="D107" s="135" t="str">
        <f>IF(K106="","","（注）申請書には貴社の「売上高」「主要取引先」「保有資格・受賞歴」等も記入する必要があります。")</f>
        <v/>
      </c>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c r="AD107" s="135"/>
      <c r="AE107" s="135"/>
      <c r="AF107" s="135"/>
      <c r="AG107" s="135"/>
      <c r="AH107" s="135"/>
      <c r="AI107" s="135"/>
      <c r="AJ107" s="135"/>
      <c r="AK107" s="135"/>
      <c r="AL107" s="135"/>
      <c r="AM107" s="135"/>
      <c r="AN107" s="135"/>
      <c r="AO107" s="135"/>
      <c r="AP107" s="135"/>
      <c r="AQ107" s="135"/>
      <c r="AR107" s="135"/>
      <c r="AS107" s="135"/>
      <c r="AT107" s="135"/>
      <c r="AU107" s="135"/>
      <c r="AV107" s="135"/>
      <c r="AW107" s="135"/>
      <c r="AX107" s="135"/>
      <c r="AY107" s="135"/>
      <c r="AZ107" s="135"/>
      <c r="BA107" s="135"/>
      <c r="BB107" s="135"/>
      <c r="BC107" s="135"/>
      <c r="BD107" s="135"/>
      <c r="BE107" s="135"/>
      <c r="BF107" s="135"/>
      <c r="BG107" s="135"/>
      <c r="BH107" s="135"/>
      <c r="BI107" s="135"/>
      <c r="BJ107" s="135"/>
      <c r="BK107" s="27"/>
      <c r="BL107" s="25"/>
    </row>
    <row r="108" spans="1:101" ht="22.5" customHeight="1" x14ac:dyDescent="0.55000000000000004">
      <c r="A108" s="9"/>
      <c r="B108" s="40"/>
      <c r="C108" s="220" t="s">
        <v>111</v>
      </c>
      <c r="D108" s="220"/>
      <c r="E108" s="220"/>
      <c r="F108" s="220"/>
      <c r="G108" s="220"/>
      <c r="H108" s="220"/>
      <c r="I108" s="220"/>
      <c r="J108" s="220"/>
      <c r="K108" s="220"/>
      <c r="L108" s="220"/>
      <c r="M108" s="220"/>
      <c r="N108" s="220"/>
      <c r="O108" s="220"/>
      <c r="P108" s="220"/>
      <c r="Q108" s="220"/>
      <c r="R108" s="220"/>
      <c r="S108" s="220"/>
      <c r="T108" s="220"/>
      <c r="U108" s="220"/>
      <c r="V108" s="220"/>
      <c r="W108" s="220"/>
      <c r="X108" s="96" t="str">
        <f>IF(AF27="","",BK108)</f>
        <v/>
      </c>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c r="BK108" s="291" t="str">
        <f>IF(AF27=1,"（注）連携予定企業の情報は不要です。",IF(AF27=2,"（注）（２）販路開拓を担う医療機器製販企業について、記入は不要です。","（注）連携相手の企業についてご記入ください。"))</f>
        <v>（注）連携相手の企業についてご記入ください。</v>
      </c>
      <c r="BL108" s="291"/>
      <c r="BM108" s="291"/>
      <c r="BN108" s="291"/>
      <c r="BO108" s="291"/>
      <c r="BP108" s="291"/>
      <c r="BQ108" s="291"/>
      <c r="BR108" s="291"/>
      <c r="BS108" s="291"/>
      <c r="BT108" s="291"/>
      <c r="BU108" s="291"/>
      <c r="BV108" s="291"/>
      <c r="BW108" s="291"/>
      <c r="BX108" s="291"/>
      <c r="BY108" s="291"/>
      <c r="BZ108" s="291"/>
      <c r="CA108" s="291"/>
      <c r="CB108" s="291"/>
      <c r="CC108" s="291"/>
      <c r="CD108" s="291"/>
      <c r="CE108" s="291"/>
      <c r="CF108" s="291"/>
      <c r="CG108" s="291"/>
      <c r="CH108" s="291"/>
      <c r="CI108" s="291"/>
      <c r="CJ108" s="291"/>
      <c r="CK108" s="291"/>
      <c r="CL108" s="291"/>
      <c r="CM108" s="291"/>
      <c r="CN108" s="291"/>
      <c r="CO108" s="291"/>
      <c r="CP108" s="291"/>
      <c r="CQ108" s="291"/>
      <c r="CR108" s="291"/>
      <c r="CS108" s="291"/>
      <c r="CT108" s="291"/>
      <c r="CU108" s="291"/>
      <c r="CV108" s="291"/>
      <c r="CW108" s="291"/>
    </row>
    <row r="109" spans="1:101" ht="22.5" customHeight="1" x14ac:dyDescent="0.55000000000000004">
      <c r="A109" s="9"/>
      <c r="B109" s="40"/>
      <c r="C109" s="40"/>
      <c r="D109" s="227" t="s">
        <v>112</v>
      </c>
      <c r="E109" s="109"/>
      <c r="F109" s="109"/>
      <c r="G109" s="109"/>
      <c r="H109" s="109"/>
      <c r="I109" s="109"/>
      <c r="J109" s="110"/>
      <c r="K109" s="228"/>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92" t="str">
        <f>IF(K110="","","（注）申請時に会社概要の提出が必要です。")</f>
        <v/>
      </c>
      <c r="AP109" s="197"/>
      <c r="AQ109" s="197"/>
      <c r="AR109" s="197"/>
      <c r="AS109" s="197"/>
      <c r="AT109" s="197"/>
      <c r="AU109" s="197"/>
      <c r="AV109" s="197"/>
      <c r="AW109" s="197"/>
      <c r="AX109" s="197"/>
      <c r="AY109" s="197"/>
      <c r="AZ109" s="197"/>
      <c r="BA109" s="197"/>
      <c r="BB109" s="197"/>
      <c r="BC109" s="197"/>
      <c r="BD109" s="197"/>
      <c r="BE109" s="197"/>
      <c r="BF109" s="197"/>
      <c r="BG109" s="197"/>
      <c r="BH109" s="197"/>
      <c r="BI109" s="197"/>
      <c r="BJ109" s="197"/>
      <c r="BK109" s="28"/>
      <c r="BL109" s="28"/>
      <c r="BM109" s="28"/>
      <c r="BN109" s="25"/>
      <c r="BO109" s="25"/>
      <c r="BP109" s="25"/>
      <c r="BQ109" s="25"/>
      <c r="BR109" s="25"/>
      <c r="BS109" s="25"/>
      <c r="BT109" s="25"/>
      <c r="BU109" s="25"/>
      <c r="BV109" s="25"/>
      <c r="BW109" s="25"/>
      <c r="BX109" s="25"/>
      <c r="BY109" s="25"/>
      <c r="BZ109" s="25"/>
      <c r="CA109" s="25"/>
      <c r="CB109" s="25"/>
      <c r="CC109" s="25"/>
      <c r="CD109" s="25"/>
    </row>
    <row r="110" spans="1:101" ht="22.5" customHeight="1" x14ac:dyDescent="0.55000000000000004">
      <c r="A110" s="9"/>
      <c r="B110" s="40"/>
      <c r="C110" s="40"/>
      <c r="D110" s="179" t="s">
        <v>113</v>
      </c>
      <c r="E110" s="179"/>
      <c r="F110" s="179"/>
      <c r="G110" s="179"/>
      <c r="H110" s="179"/>
      <c r="I110" s="179"/>
      <c r="J110" s="180"/>
      <c r="K110" s="181"/>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230" t="s">
        <v>114</v>
      </c>
      <c r="AP110" s="230"/>
      <c r="AQ110" s="230"/>
      <c r="AR110" s="230"/>
      <c r="AS110" s="231"/>
      <c r="AT110" s="232" t="s">
        <v>115</v>
      </c>
      <c r="AU110" s="233"/>
      <c r="AV110" s="233"/>
      <c r="AW110" s="233"/>
      <c r="AX110" s="233"/>
      <c r="AY110" s="233"/>
      <c r="AZ110" s="233"/>
      <c r="BA110" s="233"/>
      <c r="BB110" s="233"/>
      <c r="BC110" s="233"/>
      <c r="BD110" s="233"/>
      <c r="BE110" s="233"/>
      <c r="BF110" s="233"/>
      <c r="BG110" s="233"/>
      <c r="BH110" s="233"/>
      <c r="BI110" s="233"/>
      <c r="BJ110" s="233"/>
      <c r="BK110" s="40"/>
      <c r="BL110" s="25"/>
      <c r="BM110" s="25"/>
      <c r="BN110" s="25"/>
      <c r="BO110" s="25"/>
      <c r="BP110" s="25"/>
      <c r="BQ110" s="25"/>
      <c r="BR110" s="25"/>
      <c r="BS110" s="25"/>
      <c r="BT110" s="25"/>
      <c r="BU110" s="25"/>
      <c r="BV110" s="25"/>
      <c r="BW110" s="25"/>
      <c r="BX110" s="25"/>
      <c r="BY110" s="25"/>
      <c r="BZ110" s="25"/>
      <c r="CA110" s="25"/>
      <c r="CB110" s="25"/>
      <c r="CC110" s="25"/>
      <c r="CD110" s="25"/>
    </row>
    <row r="111" spans="1:101" ht="22.5" customHeight="1" x14ac:dyDescent="0.55000000000000004">
      <c r="A111" s="9"/>
      <c r="B111" s="40"/>
      <c r="C111" s="40"/>
      <c r="D111" s="177" t="s">
        <v>73</v>
      </c>
      <c r="E111" s="177"/>
      <c r="F111" s="177"/>
      <c r="G111" s="177"/>
      <c r="H111" s="177"/>
      <c r="I111" s="177"/>
      <c r="J111" s="178"/>
      <c r="K111" s="228"/>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c r="AK111" s="166"/>
      <c r="AL111" s="166"/>
      <c r="AM111" s="166"/>
      <c r="AN111" s="166"/>
      <c r="AO111" s="221" t="s">
        <v>116</v>
      </c>
      <c r="AP111" s="222"/>
      <c r="AQ111" s="222"/>
      <c r="AR111" s="222"/>
      <c r="AS111" s="223"/>
      <c r="AT111" s="224"/>
      <c r="AU111" s="225"/>
      <c r="AV111" s="225"/>
      <c r="AW111" s="225"/>
      <c r="AX111" s="225"/>
      <c r="AY111" s="225"/>
      <c r="AZ111" s="225"/>
      <c r="BA111" s="225"/>
      <c r="BB111" s="225"/>
      <c r="BC111" s="225"/>
      <c r="BD111" s="225"/>
      <c r="BE111" s="225"/>
      <c r="BF111" s="226"/>
      <c r="BG111" s="269" t="s">
        <v>117</v>
      </c>
      <c r="BH111" s="270"/>
      <c r="BI111" s="270"/>
      <c r="BJ111" s="270"/>
      <c r="BK111" s="40"/>
      <c r="BL111" s="25"/>
      <c r="BM111" s="25"/>
      <c r="BN111" s="25"/>
      <c r="BO111" s="25"/>
      <c r="BP111" s="25"/>
      <c r="BQ111" s="25"/>
      <c r="BR111" s="25"/>
      <c r="BS111" s="25"/>
      <c r="BT111" s="25"/>
      <c r="BU111" s="25"/>
      <c r="BV111" s="25"/>
      <c r="BW111" s="25"/>
      <c r="BX111" s="25"/>
      <c r="BY111" s="25"/>
      <c r="BZ111" s="25"/>
      <c r="CA111" s="25"/>
      <c r="CB111" s="25"/>
      <c r="CC111" s="25"/>
      <c r="CD111" s="25"/>
    </row>
    <row r="112" spans="1:101" ht="22.5" customHeight="1" x14ac:dyDescent="0.55000000000000004">
      <c r="A112" s="9"/>
      <c r="B112" s="40"/>
      <c r="C112" s="40"/>
      <c r="D112" s="96" t="str">
        <f>IF(K110="","","（注）貴社の関連会社（資本関係がある企業、役員を兼任する企業）を連携相手にすることはできません。")</f>
        <v/>
      </c>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40"/>
      <c r="BL112" s="25"/>
      <c r="BM112" s="25"/>
      <c r="BN112" s="25"/>
      <c r="BO112" s="25"/>
      <c r="BP112" s="25"/>
      <c r="BQ112" s="25"/>
      <c r="BR112" s="25"/>
      <c r="BS112" s="25"/>
      <c r="BT112" s="25"/>
      <c r="BU112" s="25"/>
      <c r="BV112" s="25"/>
      <c r="BW112" s="25"/>
      <c r="BX112" s="25"/>
      <c r="BY112" s="25"/>
      <c r="BZ112" s="25"/>
      <c r="CA112" s="25"/>
      <c r="CB112" s="25"/>
      <c r="CC112" s="25"/>
      <c r="CD112" s="25"/>
    </row>
    <row r="113" spans="1:133" ht="22.5" customHeight="1" x14ac:dyDescent="0.55000000000000004">
      <c r="A113" s="9"/>
      <c r="B113" s="40"/>
      <c r="C113" s="40"/>
      <c r="D113" s="109" t="s">
        <v>98</v>
      </c>
      <c r="E113" s="109"/>
      <c r="F113" s="109"/>
      <c r="G113" s="109"/>
      <c r="H113" s="109"/>
      <c r="I113" s="109"/>
      <c r="J113" s="109"/>
      <c r="K113" s="183" t="s">
        <v>76</v>
      </c>
      <c r="L113" s="183"/>
      <c r="M113" s="229"/>
      <c r="N113" s="229"/>
      <c r="O113" s="229"/>
      <c r="P113" s="43" t="s">
        <v>0</v>
      </c>
      <c r="Q113" s="129"/>
      <c r="R113" s="129"/>
      <c r="S113" s="129"/>
      <c r="T113" s="130"/>
      <c r="U113" s="125"/>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c r="AT113" s="126"/>
      <c r="AU113" s="126"/>
      <c r="AV113" s="126"/>
      <c r="AW113" s="126"/>
      <c r="AX113" s="126"/>
      <c r="AY113" s="126"/>
      <c r="AZ113" s="126"/>
      <c r="BA113" s="126"/>
      <c r="BB113" s="126"/>
      <c r="BC113" s="126"/>
      <c r="BD113" s="126"/>
      <c r="BE113" s="126"/>
      <c r="BF113" s="126"/>
      <c r="BG113" s="126"/>
      <c r="BH113" s="126"/>
      <c r="BI113" s="126"/>
      <c r="BJ113" s="126"/>
      <c r="BK113" s="40"/>
      <c r="BL113" s="25"/>
      <c r="BM113" s="25"/>
      <c r="BN113" s="25"/>
      <c r="BO113" s="25"/>
      <c r="BP113" s="25"/>
      <c r="BQ113" s="25"/>
      <c r="BR113" s="25"/>
      <c r="BS113" s="25"/>
      <c r="BT113" s="25"/>
      <c r="BU113" s="25"/>
      <c r="BV113" s="25"/>
      <c r="BW113" s="25"/>
      <c r="BX113" s="25"/>
      <c r="BY113" s="25"/>
      <c r="BZ113" s="25"/>
    </row>
    <row r="114" spans="1:133" ht="22.5" customHeight="1" x14ac:dyDescent="0.55000000000000004">
      <c r="A114" s="9"/>
      <c r="B114" s="40"/>
      <c r="C114" s="40"/>
      <c r="D114" s="197" t="str">
        <f>IF(U113="","","（注）連携相手である製販企業の登記場所は問いません。登記簿謄本の住所をご記入ください。")</f>
        <v/>
      </c>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7"/>
      <c r="AE114" s="197"/>
      <c r="AF114" s="197"/>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7"/>
      <c r="BC114" s="197"/>
      <c r="BD114" s="197"/>
      <c r="BE114" s="197"/>
      <c r="BF114" s="197"/>
      <c r="BG114" s="197"/>
      <c r="BH114" s="197"/>
      <c r="BI114" s="197"/>
      <c r="BJ114" s="197"/>
      <c r="BK114" s="40"/>
      <c r="BL114" s="25"/>
      <c r="BM114" s="25"/>
      <c r="BN114" s="25"/>
      <c r="BO114" s="25"/>
      <c r="BP114" s="25"/>
      <c r="BQ114" s="25"/>
      <c r="BR114" s="25"/>
      <c r="BS114" s="25"/>
      <c r="BT114" s="25"/>
      <c r="BU114" s="25"/>
      <c r="BV114" s="25"/>
      <c r="BW114" s="25"/>
      <c r="BX114" s="25"/>
      <c r="BY114" s="25"/>
      <c r="BZ114" s="25"/>
    </row>
    <row r="115" spans="1:133" ht="22.5" customHeight="1" x14ac:dyDescent="0.55000000000000004">
      <c r="A115" s="9"/>
      <c r="B115" s="40"/>
      <c r="C115" s="40"/>
      <c r="D115" s="195" t="s">
        <v>105</v>
      </c>
      <c r="E115" s="195"/>
      <c r="F115" s="195"/>
      <c r="G115" s="195"/>
      <c r="H115" s="195"/>
      <c r="I115" s="195"/>
      <c r="J115" s="196"/>
      <c r="K115" s="175"/>
      <c r="L115" s="176"/>
      <c r="M115" s="176"/>
      <c r="N115" s="176"/>
      <c r="O115" s="176"/>
      <c r="P115" s="176"/>
      <c r="Q115" s="176"/>
      <c r="R115" s="176"/>
      <c r="S115" s="176"/>
      <c r="T115" s="176"/>
      <c r="U115" s="176"/>
      <c r="V115" s="176"/>
      <c r="W115" s="176"/>
      <c r="X115" s="176"/>
      <c r="Y115" s="176"/>
      <c r="Z115" s="176"/>
      <c r="AA115" s="176"/>
      <c r="AB115" s="176"/>
      <c r="AC115" s="176"/>
      <c r="AD115" s="176"/>
      <c r="AE115" s="176"/>
      <c r="AF115" s="176"/>
      <c r="AG115" s="176"/>
      <c r="AH115" s="176"/>
      <c r="AI115" s="176"/>
      <c r="AJ115" s="176"/>
      <c r="AK115" s="176"/>
      <c r="AL115" s="176"/>
      <c r="AM115" s="176"/>
      <c r="AN115" s="176"/>
      <c r="AO115" s="176"/>
      <c r="AP115" s="176"/>
      <c r="AQ115" s="176"/>
      <c r="AR115" s="176"/>
      <c r="AS115" s="176"/>
      <c r="AT115" s="176"/>
      <c r="AU115" s="176"/>
      <c r="AV115" s="176"/>
      <c r="AW115" s="176"/>
      <c r="AX115" s="176"/>
      <c r="AY115" s="176"/>
      <c r="AZ115" s="176"/>
      <c r="BA115" s="176"/>
      <c r="BB115" s="176"/>
      <c r="BC115" s="176"/>
      <c r="BD115" s="176"/>
      <c r="BE115" s="176"/>
      <c r="BF115" s="176"/>
      <c r="BG115" s="176"/>
      <c r="BH115" s="176"/>
      <c r="BI115" s="176"/>
      <c r="BJ115" s="176"/>
      <c r="BK115" s="40"/>
    </row>
    <row r="116" spans="1:133" ht="22.5" customHeight="1" x14ac:dyDescent="0.55000000000000004">
      <c r="A116" s="9"/>
      <c r="B116" s="40"/>
      <c r="C116" s="40"/>
      <c r="D116" s="96" t="str">
        <f>IF(K115="","","（注）本事業で開発する製品等の販路開拓を連携相手の医療機器製販企業が担う必要があります。")</f>
        <v/>
      </c>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40"/>
    </row>
    <row r="117" spans="1:133" ht="22.5" customHeight="1" x14ac:dyDescent="0.55000000000000004">
      <c r="A117" s="9"/>
      <c r="B117" s="40"/>
      <c r="C117" s="40"/>
      <c r="D117" s="192" t="s">
        <v>118</v>
      </c>
      <c r="E117" s="193"/>
      <c r="F117" s="193"/>
      <c r="G117" s="193"/>
      <c r="H117" s="193"/>
      <c r="I117" s="193"/>
      <c r="J117" s="194"/>
      <c r="K117" s="198" t="s">
        <v>107</v>
      </c>
      <c r="L117" s="129"/>
      <c r="M117" s="129"/>
      <c r="N117" s="129"/>
      <c r="O117" s="129"/>
      <c r="P117" s="129"/>
      <c r="Q117" s="129"/>
      <c r="R117" s="129"/>
      <c r="S117" s="129"/>
      <c r="T117" s="129"/>
      <c r="U117" s="129"/>
      <c r="V117" s="129"/>
      <c r="W117" s="129"/>
      <c r="X117" s="129"/>
      <c r="Y117" s="129"/>
      <c r="Z117" s="129"/>
      <c r="AA117" s="97" t="s">
        <v>108</v>
      </c>
      <c r="AB117" s="97"/>
      <c r="AC117" s="97"/>
      <c r="AD117" s="97"/>
      <c r="AE117" s="97"/>
      <c r="AF117" s="97"/>
      <c r="AG117" s="97"/>
      <c r="AH117" s="97"/>
      <c r="AI117" s="199"/>
      <c r="AJ117" s="200"/>
      <c r="AK117" s="200"/>
      <c r="AL117" s="200"/>
      <c r="AM117" s="200"/>
      <c r="AN117" s="200"/>
      <c r="AO117" s="200"/>
      <c r="AP117" s="200"/>
      <c r="AQ117" s="200"/>
      <c r="AR117" s="200"/>
      <c r="AS117" s="200"/>
      <c r="AT117" s="200"/>
      <c r="AU117" s="200"/>
      <c r="AV117" s="200"/>
      <c r="AW117" s="200"/>
      <c r="AX117" s="200"/>
      <c r="AY117" s="200"/>
      <c r="AZ117" s="200"/>
      <c r="BA117" s="200"/>
      <c r="BB117" s="200"/>
      <c r="BC117" s="200"/>
      <c r="BD117" s="200"/>
      <c r="BE117" s="200"/>
      <c r="BF117" s="200"/>
      <c r="BG117" s="200"/>
      <c r="BH117" s="200"/>
      <c r="BI117" s="200"/>
      <c r="BJ117" s="200"/>
      <c r="BK117" s="40"/>
    </row>
    <row r="118" spans="1:133" ht="22.5" customHeight="1" x14ac:dyDescent="0.55000000000000004">
      <c r="A118" s="9"/>
      <c r="B118" s="40"/>
      <c r="C118" s="40"/>
      <c r="D118" s="75" t="str">
        <f>IF(K117="会員登録なし","（注）申請までに東京都医工連携HUB機構に会員登録するように連携相手に依頼してください。","")</f>
        <v/>
      </c>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40"/>
    </row>
    <row r="119" spans="1:133" ht="22.5" customHeight="1" x14ac:dyDescent="0.55000000000000004">
      <c r="A119" s="9"/>
      <c r="B119" s="40"/>
      <c r="C119" s="40"/>
      <c r="D119" s="172" t="s">
        <v>119</v>
      </c>
      <c r="E119" s="173"/>
      <c r="F119" s="173"/>
      <c r="G119" s="173"/>
      <c r="H119" s="173"/>
      <c r="I119" s="173"/>
      <c r="J119" s="174"/>
      <c r="K119" s="175"/>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6"/>
      <c r="AL119" s="176"/>
      <c r="AM119" s="176"/>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c r="BI119" s="176"/>
      <c r="BJ119" s="176"/>
      <c r="BK119" s="40"/>
    </row>
    <row r="120" spans="1:133" ht="22.5" customHeight="1" x14ac:dyDescent="0.55000000000000004">
      <c r="A120" s="9"/>
      <c r="B120" s="40"/>
      <c r="C120" s="40"/>
      <c r="D120" s="172" t="s">
        <v>120</v>
      </c>
      <c r="E120" s="173"/>
      <c r="F120" s="173"/>
      <c r="G120" s="173"/>
      <c r="H120" s="173"/>
      <c r="I120" s="173"/>
      <c r="J120" s="174"/>
      <c r="K120" s="175"/>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6"/>
      <c r="AL120" s="176"/>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40"/>
    </row>
    <row r="121" spans="1:133" s="31" customFormat="1" ht="22.5" customHeight="1" x14ac:dyDescent="0.55000000000000004">
      <c r="A121" s="29"/>
      <c r="B121" s="30"/>
      <c r="C121" s="30"/>
      <c r="D121" s="75" t="str">
        <f>IF(K120="","","（注）申請書には連携相手の「直近売上高」「主要取引先、販路」「保有資格」等を記入する必要があります。")</f>
        <v/>
      </c>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30"/>
    </row>
    <row r="122" spans="1:133" s="31" customFormat="1" ht="22.5" customHeight="1" x14ac:dyDescent="0.25">
      <c r="A122" s="29"/>
      <c r="B122" s="101" t="s">
        <v>148</v>
      </c>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2"/>
      <c r="BI122" s="32"/>
      <c r="BJ122" s="32"/>
      <c r="BK122" s="32"/>
      <c r="BL122" s="33"/>
    </row>
    <row r="123" spans="1:133" s="31" customFormat="1" ht="22.5" customHeight="1" x14ac:dyDescent="0.25">
      <c r="A123" s="29"/>
      <c r="B123" s="42"/>
      <c r="C123" s="42"/>
      <c r="D123" s="253" t="s">
        <v>165</v>
      </c>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c r="AE123" s="206"/>
      <c r="AF123" s="206"/>
      <c r="AG123" s="206"/>
      <c r="AH123" s="206"/>
      <c r="AI123" s="206"/>
      <c r="AJ123" s="206"/>
      <c r="AK123" s="206"/>
      <c r="AL123" s="206"/>
      <c r="AM123" s="206"/>
      <c r="AN123" s="206"/>
      <c r="AO123" s="206"/>
      <c r="AP123" s="206"/>
      <c r="AQ123" s="206"/>
      <c r="AR123" s="206"/>
      <c r="AS123" s="206"/>
      <c r="AT123" s="206"/>
      <c r="AU123" s="206"/>
      <c r="AV123" s="206"/>
      <c r="AW123" s="206"/>
      <c r="AX123" s="206"/>
      <c r="AY123" s="206"/>
      <c r="AZ123" s="206"/>
      <c r="BA123" s="206"/>
      <c r="BB123" s="206"/>
      <c r="BC123" s="206"/>
      <c r="BD123" s="206"/>
      <c r="BE123" s="206"/>
      <c r="BF123" s="206"/>
      <c r="BG123" s="206"/>
      <c r="BH123" s="206"/>
      <c r="BI123" s="206"/>
      <c r="BJ123" s="206"/>
      <c r="BK123" s="32"/>
      <c r="BL123" s="33"/>
    </row>
    <row r="124" spans="1:133" s="31" customFormat="1" ht="22.5" customHeight="1" x14ac:dyDescent="0.55000000000000004">
      <c r="A124" s="29"/>
      <c r="B124" s="42"/>
      <c r="C124" s="42"/>
      <c r="D124" s="255" t="s">
        <v>164</v>
      </c>
      <c r="E124" s="256"/>
      <c r="F124" s="256"/>
      <c r="G124" s="256"/>
      <c r="H124" s="256"/>
      <c r="I124" s="256"/>
      <c r="J124" s="256"/>
      <c r="K124" s="256"/>
      <c r="L124" s="256"/>
      <c r="M124" s="256"/>
      <c r="N124" s="256"/>
      <c r="O124" s="256"/>
      <c r="P124" s="256"/>
      <c r="Q124" s="256"/>
      <c r="R124" s="256"/>
      <c r="S124" s="256"/>
      <c r="T124" s="256"/>
      <c r="U124" s="256"/>
      <c r="V124" s="256"/>
      <c r="W124" s="256"/>
      <c r="X124" s="256"/>
      <c r="Y124" s="256"/>
      <c r="Z124" s="256"/>
      <c r="AA124" s="256"/>
      <c r="AB124" s="256"/>
      <c r="AC124" s="256"/>
      <c r="AD124" s="256"/>
      <c r="AE124" s="256"/>
      <c r="AF124" s="256"/>
      <c r="AG124" s="256"/>
      <c r="AH124" s="256"/>
      <c r="AI124" s="256"/>
      <c r="AJ124" s="256"/>
      <c r="AK124" s="256"/>
      <c r="AL124" s="256"/>
      <c r="AM124" s="256"/>
      <c r="AN124" s="256"/>
      <c r="AO124" s="256"/>
      <c r="AP124" s="256"/>
      <c r="AQ124" s="256"/>
      <c r="AR124" s="256"/>
      <c r="AS124" s="256"/>
      <c r="AT124" s="256"/>
      <c r="AU124" s="256"/>
      <c r="AV124" s="256"/>
      <c r="AW124" s="256"/>
      <c r="AX124" s="256"/>
      <c r="AY124" s="256"/>
      <c r="AZ124" s="256"/>
      <c r="BA124" s="256"/>
      <c r="BB124" s="256"/>
      <c r="BC124" s="256"/>
      <c r="BD124" s="256"/>
      <c r="BE124" s="256"/>
      <c r="BF124" s="256"/>
      <c r="BG124" s="256"/>
      <c r="BH124" s="256"/>
      <c r="BI124" s="256"/>
      <c r="BJ124" s="256"/>
      <c r="BK124" s="50"/>
      <c r="BL124" s="33"/>
    </row>
    <row r="125" spans="1:133" s="33" customFormat="1" ht="22.5" customHeight="1" x14ac:dyDescent="0.55000000000000004">
      <c r="A125" s="29"/>
      <c r="B125" s="101" t="s">
        <v>149</v>
      </c>
      <c r="C125" s="101"/>
      <c r="D125" s="101"/>
      <c r="E125" s="101"/>
      <c r="F125" s="101"/>
      <c r="G125" s="101"/>
      <c r="H125" s="101"/>
      <c r="I125" s="101"/>
      <c r="J125" s="101"/>
      <c r="K125" s="101"/>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row>
    <row r="126" spans="1:133" s="33" customFormat="1" ht="22.5" customHeight="1" x14ac:dyDescent="0.25">
      <c r="A126" s="29"/>
      <c r="B126" s="30"/>
      <c r="C126" s="101" t="s">
        <v>121</v>
      </c>
      <c r="D126" s="101"/>
      <c r="E126" s="101"/>
      <c r="F126" s="101"/>
      <c r="G126" s="101"/>
      <c r="H126" s="101"/>
      <c r="I126" s="101"/>
      <c r="J126" s="101"/>
      <c r="K126" s="101"/>
      <c r="L126" s="101"/>
      <c r="M126" s="101"/>
      <c r="N126" s="101"/>
      <c r="O126" s="101"/>
      <c r="P126" s="101"/>
      <c r="Q126" s="101"/>
      <c r="R126" s="101"/>
      <c r="S126" s="101"/>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5"/>
      <c r="AU126" s="35" t="s">
        <v>122</v>
      </c>
      <c r="AV126" s="35"/>
      <c r="AW126" s="35"/>
      <c r="AX126" s="35"/>
      <c r="AY126" s="35"/>
      <c r="AZ126" s="35"/>
      <c r="BA126" s="35"/>
      <c r="BB126" s="35"/>
      <c r="BC126" s="35" t="s">
        <v>123</v>
      </c>
      <c r="BD126" s="35"/>
      <c r="BE126" s="35"/>
      <c r="BF126" s="35"/>
      <c r="BG126" s="30"/>
      <c r="BH126" s="30"/>
      <c r="BI126" s="30"/>
      <c r="BJ126" s="30"/>
      <c r="BK126" s="30"/>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row>
    <row r="127" spans="1:133" s="37" customFormat="1" ht="22.5" customHeight="1" x14ac:dyDescent="0.55000000000000004">
      <c r="A127" s="9"/>
      <c r="B127" s="40"/>
      <c r="C127" s="40"/>
      <c r="D127" s="124" t="s">
        <v>124</v>
      </c>
      <c r="E127" s="124"/>
      <c r="F127" s="124"/>
      <c r="G127" s="124"/>
      <c r="H127" s="124"/>
      <c r="I127" s="124"/>
      <c r="J127" s="77"/>
      <c r="K127" s="59"/>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172" t="s">
        <v>125</v>
      </c>
      <c r="AJ127" s="172"/>
      <c r="AK127" s="172"/>
      <c r="AL127" s="172"/>
      <c r="AM127" s="172"/>
      <c r="AN127" s="172"/>
      <c r="AO127" s="172"/>
      <c r="AP127" s="254"/>
      <c r="AQ127" s="59"/>
      <c r="AR127" s="60"/>
      <c r="AS127" s="60"/>
      <c r="AT127" s="60"/>
      <c r="AU127" s="60"/>
      <c r="AV127" s="60"/>
      <c r="AW127" s="60"/>
      <c r="AX127" s="60"/>
      <c r="AY127" s="257"/>
      <c r="AZ127" s="59"/>
      <c r="BA127" s="60"/>
      <c r="BB127" s="60"/>
      <c r="BC127" s="60"/>
      <c r="BD127" s="60"/>
      <c r="BE127" s="60"/>
      <c r="BF127" s="60"/>
      <c r="BG127" s="60"/>
      <c r="BH127" s="60"/>
      <c r="BI127" s="60"/>
      <c r="BJ127" s="60"/>
      <c r="BK127" s="40"/>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row>
    <row r="128" spans="1:133" s="37" customFormat="1" ht="22.5" customHeight="1" x14ac:dyDescent="0.55000000000000004">
      <c r="A128" s="9"/>
      <c r="B128" s="40"/>
      <c r="C128" s="40"/>
      <c r="D128" s="75" t="str">
        <f>IF(K127="","","（注）組織名称には、医療提供施設名（病院、診療所等）の名前をご記入ください。大学医学部は該当しません。")</f>
        <v/>
      </c>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40"/>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row>
    <row r="129" spans="1:129" s="37" customFormat="1" ht="22.5" customHeight="1" x14ac:dyDescent="0.55000000000000004">
      <c r="A129" s="9"/>
      <c r="B129" s="40"/>
      <c r="C129" s="40"/>
      <c r="D129" s="96" t="str">
        <f>IF(AQ127="","","（注）確認者の氏名は左側にご記入ください。確認者の同意を得たうえでご記入ください。")</f>
        <v/>
      </c>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40"/>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row>
    <row r="130" spans="1:129" s="37" customFormat="1" ht="22.5" customHeight="1" x14ac:dyDescent="0.55000000000000004">
      <c r="A130" s="9"/>
      <c r="B130" s="40"/>
      <c r="C130" s="40"/>
      <c r="D130" s="75" t="str">
        <f>IF(AZ127="","","（注）右側には医療提供者の職業（医師、看護師、臨床工学技士等）をご記入ください。医学部の教授は該当しません。")</f>
        <v/>
      </c>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40"/>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row>
    <row r="131" spans="1:129" s="37" customFormat="1" ht="22.5" customHeight="1" x14ac:dyDescent="0.55000000000000004">
      <c r="A131" s="9"/>
      <c r="B131" s="40"/>
      <c r="C131" s="40"/>
      <c r="D131" s="95" t="str">
        <f>IF(K127="","","（注）臨床ニーズに基づいた開発でなければ申請ができません。")</f>
        <v/>
      </c>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40"/>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row>
    <row r="132" spans="1:129" s="37" customFormat="1" ht="22.5" customHeight="1" x14ac:dyDescent="0.55000000000000004">
      <c r="A132" s="9"/>
      <c r="B132" s="40"/>
      <c r="C132" s="40"/>
      <c r="D132" s="108" t="s">
        <v>126</v>
      </c>
      <c r="E132" s="108"/>
      <c r="F132" s="108"/>
      <c r="G132" s="108"/>
      <c r="H132" s="108"/>
      <c r="I132" s="108"/>
      <c r="J132" s="108"/>
      <c r="K132" s="258"/>
      <c r="L132" s="258"/>
      <c r="M132" s="258"/>
      <c r="N132" s="258"/>
      <c r="O132" s="258"/>
      <c r="P132" s="258"/>
      <c r="Q132" s="258"/>
      <c r="R132" s="258"/>
      <c r="S132" s="258"/>
      <c r="T132" s="258"/>
      <c r="U132" s="258"/>
      <c r="V132" s="258"/>
      <c r="W132" s="258"/>
      <c r="X132" s="258"/>
      <c r="Y132" s="258"/>
      <c r="Z132" s="258"/>
      <c r="AA132" s="258"/>
      <c r="AB132" s="258"/>
      <c r="AC132" s="258"/>
      <c r="AD132" s="258"/>
      <c r="AE132" s="258"/>
      <c r="AF132" s="258"/>
      <c r="AG132" s="258"/>
      <c r="AH132" s="258"/>
      <c r="AI132" s="109" t="s">
        <v>127</v>
      </c>
      <c r="AJ132" s="109"/>
      <c r="AK132" s="109"/>
      <c r="AL132" s="109"/>
      <c r="AM132" s="109"/>
      <c r="AN132" s="109"/>
      <c r="AO132" s="109"/>
      <c r="AP132" s="110"/>
      <c r="AQ132" s="59" t="s">
        <v>128</v>
      </c>
      <c r="AR132" s="60"/>
      <c r="AS132" s="60"/>
      <c r="AT132" s="60"/>
      <c r="AU132" s="60"/>
      <c r="AV132" s="60"/>
      <c r="AW132" s="60"/>
      <c r="AX132" s="60"/>
      <c r="AY132" s="60"/>
      <c r="AZ132" s="60"/>
      <c r="BA132" s="60"/>
      <c r="BB132" s="60"/>
      <c r="BC132" s="60"/>
      <c r="BD132" s="60"/>
      <c r="BE132" s="60"/>
      <c r="BF132" s="60"/>
      <c r="BG132" s="60"/>
      <c r="BH132" s="60"/>
      <c r="BI132" s="60"/>
      <c r="BJ132" s="60"/>
      <c r="BK132" s="40"/>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row>
    <row r="133" spans="1:129" s="37" customFormat="1" ht="22.5" customHeight="1" x14ac:dyDescent="0.55000000000000004">
      <c r="A133" s="9"/>
      <c r="B133" s="40"/>
      <c r="C133" s="40"/>
      <c r="D133" s="75" t="str">
        <f>IF(AQ132="HUB機構データベース","（注）「HUB機構のデータベース」は東京都医工連携HUB機構のデータベースを使用した場合のみ、選択してください。","")</f>
        <v/>
      </c>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40"/>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row>
    <row r="134" spans="1:129" s="37" customFormat="1" ht="22.5" customHeight="1" x14ac:dyDescent="0.55000000000000004">
      <c r="A134" s="9"/>
      <c r="B134" s="40"/>
      <c r="C134" s="40"/>
      <c r="D134" s="208" t="str">
        <f>IF(K127="","","（注）申請書には「ニーズの確認方法」「ニーズのヒアリング内容（臨床ニーズ、市場ニーズ）」「競合品の状況及び課題」")</f>
        <v/>
      </c>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c r="AK134" s="208"/>
      <c r="AL134" s="208"/>
      <c r="AM134" s="208"/>
      <c r="AN134" s="208"/>
      <c r="AO134" s="208"/>
      <c r="AP134" s="208"/>
      <c r="AQ134" s="208"/>
      <c r="AR134" s="208"/>
      <c r="AS134" s="208"/>
      <c r="AT134" s="208"/>
      <c r="AU134" s="208"/>
      <c r="AV134" s="208"/>
      <c r="AW134" s="208"/>
      <c r="AX134" s="208"/>
      <c r="AY134" s="208"/>
      <c r="AZ134" s="208"/>
      <c r="BA134" s="208"/>
      <c r="BB134" s="208"/>
      <c r="BC134" s="208"/>
      <c r="BD134" s="208"/>
      <c r="BE134" s="208"/>
      <c r="BF134" s="208"/>
      <c r="BG134" s="208"/>
      <c r="BH134" s="208"/>
      <c r="BI134" s="208"/>
      <c r="BJ134" s="208"/>
      <c r="BK134" s="40"/>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row>
    <row r="135" spans="1:129" s="34" customFormat="1" ht="22.5" customHeight="1" x14ac:dyDescent="0.55000000000000004">
      <c r="A135" s="29"/>
      <c r="B135" s="30"/>
      <c r="C135" s="30"/>
      <c r="D135" s="95" t="str">
        <f>IF(K127="","","　　　を記入する必要があります。")</f>
        <v/>
      </c>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30"/>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row>
    <row r="136" spans="1:129" s="34" customFormat="1" ht="22.5" customHeight="1" x14ac:dyDescent="0.55000000000000004">
      <c r="A136" s="29"/>
      <c r="B136" s="101" t="s">
        <v>150</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30"/>
      <c r="BD136" s="30"/>
      <c r="BE136" s="30"/>
      <c r="BF136" s="30"/>
      <c r="BG136" s="30"/>
      <c r="BH136" s="30"/>
      <c r="BI136" s="30"/>
      <c r="BJ136" s="30"/>
      <c r="BK136" s="30"/>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row>
    <row r="137" spans="1:129" s="34" customFormat="1" ht="22.5" customHeight="1" x14ac:dyDescent="0.55000000000000004">
      <c r="A137" s="29"/>
      <c r="B137" s="30"/>
      <c r="C137" s="101" t="s">
        <v>129</v>
      </c>
      <c r="D137" s="101"/>
      <c r="E137" s="101"/>
      <c r="F137" s="101"/>
      <c r="G137" s="101"/>
      <c r="H137" s="101"/>
      <c r="I137" s="101"/>
      <c r="J137" s="101"/>
      <c r="K137" s="101"/>
      <c r="L137" s="101"/>
      <c r="M137" s="101"/>
      <c r="N137" s="101"/>
      <c r="O137" s="101"/>
      <c r="P137" s="101"/>
      <c r="Q137" s="101"/>
      <c r="R137" s="101"/>
      <c r="S137" s="101"/>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row>
    <row r="138" spans="1:129" s="34" customFormat="1" ht="22.5" customHeight="1" x14ac:dyDescent="0.55000000000000004">
      <c r="A138" s="29"/>
      <c r="B138" s="30"/>
      <c r="C138" s="42"/>
      <c r="D138" s="262" t="s">
        <v>130</v>
      </c>
      <c r="E138" s="263"/>
      <c r="F138" s="263"/>
      <c r="G138" s="263"/>
      <c r="H138" s="263"/>
      <c r="I138" s="263"/>
      <c r="J138" s="263"/>
      <c r="K138" s="263"/>
      <c r="L138" s="264"/>
      <c r="M138" s="264"/>
      <c r="N138" s="264"/>
      <c r="O138" s="264"/>
      <c r="P138" s="264"/>
      <c r="Q138" s="264"/>
      <c r="R138" s="264"/>
      <c r="S138" s="264"/>
      <c r="T138" s="264"/>
      <c r="U138" s="264"/>
      <c r="V138" s="264"/>
      <c r="W138" s="264"/>
      <c r="X138" s="264"/>
      <c r="Y138" s="264"/>
      <c r="Z138" s="264"/>
      <c r="AA138" s="264"/>
      <c r="AB138" s="264"/>
      <c r="AC138" s="264"/>
      <c r="AD138" s="264"/>
      <c r="AE138" s="264"/>
      <c r="AF138" s="264"/>
      <c r="AG138" s="264"/>
      <c r="AH138" s="264"/>
      <c r="AI138" s="264"/>
      <c r="AJ138" s="264"/>
      <c r="AK138" s="264"/>
      <c r="AL138" s="264"/>
      <c r="AM138" s="264"/>
      <c r="AN138" s="264"/>
      <c r="AO138" s="264"/>
      <c r="AP138" s="264"/>
      <c r="AQ138" s="264"/>
      <c r="AR138" s="264"/>
      <c r="AS138" s="264"/>
      <c r="AT138" s="264"/>
      <c r="AU138" s="264"/>
      <c r="AV138" s="264"/>
      <c r="AW138" s="264"/>
      <c r="AX138" s="264"/>
      <c r="AY138" s="264"/>
      <c r="AZ138" s="264"/>
      <c r="BA138" s="264"/>
      <c r="BB138" s="264"/>
      <c r="BC138" s="264"/>
      <c r="BD138" s="264"/>
      <c r="BE138" s="264"/>
      <c r="BF138" s="264"/>
      <c r="BG138" s="264"/>
      <c r="BH138" s="264"/>
      <c r="BI138" s="264"/>
      <c r="BJ138" s="265"/>
      <c r="BK138" s="30"/>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row>
    <row r="139" spans="1:129" s="34" customFormat="1" ht="22.5" customHeight="1" x14ac:dyDescent="0.55000000000000004">
      <c r="A139" s="29"/>
      <c r="B139" s="30"/>
      <c r="C139" s="42"/>
      <c r="D139" s="252" t="s">
        <v>131</v>
      </c>
      <c r="E139" s="212"/>
      <c r="F139" s="212"/>
      <c r="G139" s="212"/>
      <c r="H139" s="212"/>
      <c r="I139" s="212"/>
      <c r="J139" s="212"/>
      <c r="K139" s="212"/>
      <c r="L139" s="266"/>
      <c r="M139" s="266"/>
      <c r="N139" s="266"/>
      <c r="O139" s="266"/>
      <c r="P139" s="266"/>
      <c r="Q139" s="266"/>
      <c r="R139" s="266"/>
      <c r="S139" s="212" t="s">
        <v>132</v>
      </c>
      <c r="T139" s="219"/>
      <c r="U139" s="252" t="s">
        <v>133</v>
      </c>
      <c r="V139" s="212"/>
      <c r="W139" s="212"/>
      <c r="X139" s="212"/>
      <c r="Y139" s="212"/>
      <c r="Z139" s="212"/>
      <c r="AA139" s="212"/>
      <c r="AB139" s="212"/>
      <c r="AC139" s="212"/>
      <c r="AD139" s="212"/>
      <c r="AE139" s="212"/>
      <c r="AF139" s="209"/>
      <c r="AG139" s="209"/>
      <c r="AH139" s="209"/>
      <c r="AI139" s="210"/>
      <c r="AJ139" s="211" t="s">
        <v>134</v>
      </c>
      <c r="AK139" s="212"/>
      <c r="AL139" s="212"/>
      <c r="AM139" s="212"/>
      <c r="AN139" s="212"/>
      <c r="AO139" s="212"/>
      <c r="AP139" s="212"/>
      <c r="AQ139" s="212"/>
      <c r="AR139" s="212"/>
      <c r="AS139" s="212"/>
      <c r="AT139" s="212"/>
      <c r="AU139" s="213"/>
      <c r="AV139" s="213"/>
      <c r="AW139" s="213"/>
      <c r="AX139" s="213"/>
      <c r="AY139" s="213"/>
      <c r="AZ139" s="213"/>
      <c r="BA139" s="213"/>
      <c r="BB139" s="213"/>
      <c r="BC139" s="213"/>
      <c r="BD139" s="213"/>
      <c r="BE139" s="213"/>
      <c r="BF139" s="213"/>
      <c r="BG139" s="213"/>
      <c r="BH139" s="213"/>
      <c r="BI139" s="213"/>
      <c r="BJ139" s="214"/>
      <c r="BK139" s="30"/>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row>
    <row r="140" spans="1:129" s="34" customFormat="1" ht="22.5" customHeight="1" x14ac:dyDescent="0.55000000000000004">
      <c r="A140" s="29"/>
      <c r="B140" s="30"/>
      <c r="C140" s="42"/>
      <c r="D140" s="215" t="s">
        <v>135</v>
      </c>
      <c r="E140" s="216"/>
      <c r="F140" s="216"/>
      <c r="G140" s="216"/>
      <c r="H140" s="216"/>
      <c r="I140" s="216"/>
      <c r="J140" s="216"/>
      <c r="K140" s="216"/>
      <c r="L140" s="217"/>
      <c r="M140" s="217"/>
      <c r="N140" s="217"/>
      <c r="O140" s="217"/>
      <c r="P140" s="217"/>
      <c r="Q140" s="217"/>
      <c r="R140" s="217"/>
      <c r="S140" s="217"/>
      <c r="T140" s="217"/>
      <c r="U140" s="217"/>
      <c r="V140" s="217"/>
      <c r="W140" s="217"/>
      <c r="X140" s="217"/>
      <c r="Y140" s="217"/>
      <c r="Z140" s="217"/>
      <c r="AA140" s="217"/>
      <c r="AB140" s="217"/>
      <c r="AC140" s="217"/>
      <c r="AD140" s="217"/>
      <c r="AE140" s="217"/>
      <c r="AF140" s="217"/>
      <c r="AG140" s="217"/>
      <c r="AH140" s="217"/>
      <c r="AI140" s="217"/>
      <c r="AJ140" s="217"/>
      <c r="AK140" s="217"/>
      <c r="AL140" s="217"/>
      <c r="AM140" s="217"/>
      <c r="AN140" s="217"/>
      <c r="AO140" s="217"/>
      <c r="AP140" s="217"/>
      <c r="AQ140" s="217"/>
      <c r="AR140" s="217"/>
      <c r="AS140" s="217"/>
      <c r="AT140" s="217"/>
      <c r="AU140" s="217"/>
      <c r="AV140" s="217"/>
      <c r="AW140" s="217"/>
      <c r="AX140" s="217"/>
      <c r="AY140" s="217"/>
      <c r="AZ140" s="217"/>
      <c r="BA140" s="217"/>
      <c r="BB140" s="217"/>
      <c r="BC140" s="217"/>
      <c r="BD140" s="217"/>
      <c r="BE140" s="217"/>
      <c r="BF140" s="217"/>
      <c r="BG140" s="217"/>
      <c r="BH140" s="217"/>
      <c r="BI140" s="217"/>
      <c r="BJ140" s="218"/>
      <c r="BK140" s="30"/>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row>
    <row r="141" spans="1:129" s="34" customFormat="1" ht="22.5" customHeight="1" x14ac:dyDescent="0.55000000000000004">
      <c r="A141" s="29"/>
      <c r="B141" s="30"/>
      <c r="C141" s="30"/>
      <c r="D141" s="96" t="str">
        <f>IF(L138="","","（注）申請書には「先行技術調査結果」「開発品に必要な産業財産権」を記入する必要があります。")</f>
        <v/>
      </c>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30"/>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row>
    <row r="142" spans="1:129" s="34" customFormat="1" ht="22.5" customHeight="1" x14ac:dyDescent="0.55000000000000004">
      <c r="A142" s="29"/>
      <c r="B142" s="101" t="s">
        <v>151</v>
      </c>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row>
    <row r="143" spans="1:129" s="34" customFormat="1" ht="45" customHeight="1" x14ac:dyDescent="0.25">
      <c r="A143" s="29"/>
      <c r="B143" s="30"/>
      <c r="C143" s="30"/>
      <c r="D143" s="205" t="s">
        <v>140</v>
      </c>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c r="AT143" s="206"/>
      <c r="AU143" s="206"/>
      <c r="AV143" s="206"/>
      <c r="AW143" s="206"/>
      <c r="AX143" s="206"/>
      <c r="AY143" s="206"/>
      <c r="AZ143" s="206"/>
      <c r="BA143" s="206"/>
      <c r="BB143" s="206"/>
      <c r="BC143" s="206"/>
      <c r="BD143" s="206"/>
      <c r="BE143" s="206"/>
      <c r="BF143" s="206"/>
      <c r="BG143" s="206"/>
      <c r="BH143" s="206"/>
      <c r="BI143" s="206"/>
      <c r="BJ143" s="206"/>
      <c r="BK143" s="35"/>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row>
    <row r="144" spans="1:129" s="34" customFormat="1" ht="22.5" customHeight="1" x14ac:dyDescent="0.25">
      <c r="A144" s="29"/>
      <c r="B144" s="30"/>
      <c r="C144" s="30"/>
      <c r="D144" s="205" t="s">
        <v>143</v>
      </c>
      <c r="E144" s="205"/>
      <c r="F144" s="205"/>
      <c r="G144" s="205"/>
      <c r="H144" s="205"/>
      <c r="I144" s="205"/>
      <c r="J144" s="205"/>
      <c r="K144" s="205"/>
      <c r="L144" s="205"/>
      <c r="M144" s="205"/>
      <c r="N144" s="205"/>
      <c r="O144" s="205"/>
      <c r="P144" s="205"/>
      <c r="Q144" s="205"/>
      <c r="R144" s="205"/>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05"/>
      <c r="BC144" s="205"/>
      <c r="BD144" s="205"/>
      <c r="BE144" s="205"/>
      <c r="BF144" s="205"/>
      <c r="BG144" s="205"/>
      <c r="BH144" s="205"/>
      <c r="BI144" s="205"/>
      <c r="BJ144" s="205"/>
      <c r="BK144" s="35"/>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row>
    <row r="145" spans="1:129" s="34" customFormat="1" ht="22.5" customHeight="1" x14ac:dyDescent="0.25">
      <c r="A145" s="29"/>
      <c r="B145" s="30"/>
      <c r="C145" s="30"/>
      <c r="D145" s="207" t="s">
        <v>136</v>
      </c>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207"/>
      <c r="AL145" s="207"/>
      <c r="AM145" s="207"/>
      <c r="AN145" s="207"/>
      <c r="AO145" s="207"/>
      <c r="AP145" s="207"/>
      <c r="AQ145" s="207"/>
      <c r="AR145" s="207"/>
      <c r="AS145" s="207"/>
      <c r="AT145" s="207"/>
      <c r="AU145" s="207"/>
      <c r="AV145" s="207"/>
      <c r="AW145" s="207"/>
      <c r="AX145" s="207"/>
      <c r="AY145" s="207"/>
      <c r="AZ145" s="207"/>
      <c r="BA145" s="207"/>
      <c r="BB145" s="207"/>
      <c r="BC145" s="207"/>
      <c r="BD145" s="207"/>
      <c r="BE145" s="207"/>
      <c r="BF145" s="207"/>
      <c r="BG145" s="207"/>
      <c r="BH145" s="207"/>
      <c r="BI145" s="207"/>
      <c r="BJ145" s="207"/>
      <c r="BK145" s="35"/>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row>
    <row r="146" spans="1:129" s="33" customFormat="1" ht="22.5" customHeight="1" x14ac:dyDescent="0.55000000000000004">
      <c r="A146" s="29"/>
      <c r="B146" s="101" t="s">
        <v>152</v>
      </c>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30"/>
      <c r="AW146" s="30"/>
      <c r="AX146" s="30"/>
      <c r="AY146" s="30"/>
      <c r="AZ146" s="30"/>
      <c r="BA146" s="30"/>
      <c r="BB146" s="30"/>
      <c r="BC146" s="30"/>
      <c r="BD146" s="30"/>
      <c r="BE146" s="30"/>
      <c r="BF146" s="30"/>
      <c r="BG146" s="30"/>
      <c r="BH146" s="30"/>
      <c r="BI146" s="30"/>
      <c r="BJ146" s="30"/>
      <c r="BK146" s="30"/>
    </row>
    <row r="147" spans="1:129" s="33" customFormat="1" ht="22.5" customHeight="1" x14ac:dyDescent="0.55000000000000004">
      <c r="A147" s="29"/>
      <c r="B147" s="38"/>
      <c r="C147" s="30"/>
      <c r="D147" s="205" t="s">
        <v>137</v>
      </c>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6"/>
      <c r="AP147" s="206"/>
      <c r="AQ147" s="206"/>
      <c r="AR147" s="206"/>
      <c r="AS147" s="206"/>
      <c r="AT147" s="206"/>
      <c r="AU147" s="206"/>
      <c r="AV147" s="206"/>
      <c r="AW147" s="206"/>
      <c r="AX147" s="206"/>
      <c r="AY147" s="206"/>
      <c r="AZ147" s="206"/>
      <c r="BA147" s="206"/>
      <c r="BB147" s="206"/>
      <c r="BC147" s="206"/>
      <c r="BD147" s="206"/>
      <c r="BE147" s="206"/>
      <c r="BF147" s="206"/>
      <c r="BG147" s="206"/>
      <c r="BH147" s="206"/>
      <c r="BI147" s="206"/>
      <c r="BJ147" s="206"/>
      <c r="BK147" s="30"/>
    </row>
    <row r="148" spans="1:129" s="33" customFormat="1" ht="30" customHeight="1" x14ac:dyDescent="0.55000000000000004">
      <c r="A148" s="29"/>
      <c r="B148" s="30"/>
      <c r="C148" s="30"/>
      <c r="D148" s="205" t="s">
        <v>138</v>
      </c>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c r="AT148" s="206"/>
      <c r="AU148" s="206"/>
      <c r="AV148" s="206"/>
      <c r="AW148" s="206"/>
      <c r="AX148" s="206"/>
      <c r="AY148" s="206"/>
      <c r="AZ148" s="206"/>
      <c r="BA148" s="206"/>
      <c r="BB148" s="206"/>
      <c r="BC148" s="206"/>
      <c r="BD148" s="206"/>
      <c r="BE148" s="206"/>
      <c r="BF148" s="206"/>
      <c r="BG148" s="206"/>
      <c r="BH148" s="206"/>
      <c r="BI148" s="206"/>
      <c r="BJ148" s="206"/>
      <c r="BK148" s="30"/>
    </row>
    <row r="149" spans="1:129" ht="21.75" customHeight="1" x14ac:dyDescent="0.55000000000000004">
      <c r="B149" s="101" t="s">
        <v>155</v>
      </c>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4"/>
      <c r="AR149" s="4"/>
      <c r="AS149" s="4"/>
      <c r="AT149" s="4"/>
      <c r="AU149" s="4"/>
      <c r="AV149" s="4"/>
      <c r="AW149" s="4"/>
      <c r="AX149" s="4"/>
      <c r="AY149" s="4"/>
      <c r="AZ149" s="4"/>
      <c r="BA149" s="4"/>
      <c r="BB149" s="4"/>
      <c r="BC149" s="4"/>
      <c r="BD149" s="4"/>
      <c r="BE149" s="4"/>
      <c r="BF149" s="4"/>
      <c r="BG149" s="4"/>
      <c r="BH149" s="4"/>
      <c r="BI149" s="4"/>
      <c r="BJ149" s="4"/>
      <c r="BK149" s="4"/>
    </row>
    <row r="150" spans="1:129" ht="21.75" customHeight="1" x14ac:dyDescent="0.55000000000000004">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
      <c r="AR150" s="4"/>
      <c r="AS150" s="4"/>
      <c r="AT150" s="4"/>
      <c r="AU150" s="4"/>
      <c r="AV150" s="4"/>
      <c r="AW150" s="4"/>
      <c r="AX150" s="4"/>
      <c r="AY150" s="4"/>
      <c r="AZ150" s="4"/>
      <c r="BA150" s="4"/>
      <c r="BB150" s="4"/>
      <c r="BC150" s="4"/>
      <c r="BD150" s="4"/>
      <c r="BE150" s="4"/>
      <c r="BF150" s="4"/>
      <c r="BG150" s="4"/>
      <c r="BH150" s="4"/>
      <c r="BI150" s="4"/>
      <c r="BJ150" s="4"/>
      <c r="BK150" s="4"/>
    </row>
    <row r="151" spans="1:129" ht="21.75" customHeight="1" x14ac:dyDescent="0.55000000000000004">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
      <c r="AR151" s="4"/>
      <c r="AS151" s="4"/>
      <c r="AT151" s="4"/>
      <c r="AU151" s="4"/>
      <c r="AV151" s="4"/>
      <c r="AW151" s="4"/>
      <c r="AX151" s="4"/>
      <c r="AY151" s="4"/>
      <c r="AZ151" s="4"/>
      <c r="BA151" s="4"/>
      <c r="BB151" s="4"/>
      <c r="BC151" s="4"/>
      <c r="BD151" s="4"/>
      <c r="BE151" s="4"/>
      <c r="BF151" s="4"/>
      <c r="BG151" s="4"/>
      <c r="BH151" s="4"/>
      <c r="BI151" s="4"/>
      <c r="BJ151" s="4"/>
      <c r="BK151" s="4"/>
    </row>
    <row r="152" spans="1:129" ht="21.75" customHeight="1" x14ac:dyDescent="0.55000000000000004">
      <c r="B152" s="48"/>
      <c r="C152" s="48"/>
      <c r="D152" s="48"/>
      <c r="E152" s="48"/>
      <c r="F152" s="48"/>
      <c r="G152" s="48"/>
      <c r="H152" s="48"/>
      <c r="I152" s="48"/>
      <c r="J152" s="48"/>
      <c r="K152" s="49" t="s">
        <v>154</v>
      </c>
      <c r="L152" s="52"/>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48"/>
      <c r="AO152" s="48"/>
      <c r="AP152" s="48"/>
      <c r="AQ152" s="4"/>
      <c r="AR152" s="4"/>
      <c r="AS152" s="4"/>
      <c r="AT152" s="4"/>
      <c r="AU152" s="4"/>
      <c r="AV152" s="4"/>
      <c r="AW152" s="4"/>
      <c r="AX152" s="4"/>
      <c r="AY152" s="4"/>
      <c r="AZ152" s="4"/>
      <c r="BA152" s="4"/>
      <c r="BB152" s="4"/>
      <c r="BC152" s="4"/>
      <c r="BD152" s="4"/>
      <c r="BE152" s="4"/>
      <c r="BF152" s="4"/>
      <c r="BG152" s="4"/>
      <c r="BH152" s="4"/>
      <c r="BI152" s="4"/>
      <c r="BJ152" s="4"/>
      <c r="BK152" s="4"/>
    </row>
    <row r="153" spans="1:129" ht="21.75" customHeight="1" x14ac:dyDescent="0.5500000000000000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row>
    <row r="154" spans="1:129" ht="21.75" customHeight="1" x14ac:dyDescent="0.5500000000000000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row>
    <row r="155" spans="1:129" ht="21.75" customHeight="1" x14ac:dyDescent="0.5500000000000000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row>
    <row r="156" spans="1:129" ht="21.75" customHeight="1" x14ac:dyDescent="0.5500000000000000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row>
    <row r="157" spans="1:129" ht="7.5" customHeight="1" x14ac:dyDescent="0.5500000000000000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row>
  </sheetData>
  <sheetProtection algorithmName="SHA-512" hashValue="kS+OeS3fSlfwARyEdOFuVgyShI8s9wWoYP8JJpD73+wu+7d8CwpFgAwhybjIXXrogNCH6VeFbsJHgWld3kkpxA==" saltValue="QhiSE1EkkUZ0ZuTdbtel6g==" spinCount="100000" sheet="1" objects="1" scenarios="1"/>
  <mergeCells count="319">
    <mergeCell ref="B149:AP149"/>
    <mergeCell ref="AP36:AZ36"/>
    <mergeCell ref="BA36:BE36"/>
    <mergeCell ref="C56:BJ56"/>
    <mergeCell ref="D59:BJ59"/>
    <mergeCell ref="AL53:AO53"/>
    <mergeCell ref="C43:N43"/>
    <mergeCell ref="K45:R45"/>
    <mergeCell ref="S45:W45"/>
    <mergeCell ref="D41:BJ41"/>
    <mergeCell ref="AO45:BJ45"/>
    <mergeCell ref="AA45:AE45"/>
    <mergeCell ref="AJ45:AN45"/>
    <mergeCell ref="AF45:AI45"/>
    <mergeCell ref="AP53:AU53"/>
    <mergeCell ref="U64:W64"/>
    <mergeCell ref="J58:O58"/>
    <mergeCell ref="D55:BJ55"/>
    <mergeCell ref="C51:AP51"/>
    <mergeCell ref="C53:X53"/>
    <mergeCell ref="D36:J36"/>
    <mergeCell ref="K36:AM36"/>
    <mergeCell ref="C60:BJ60"/>
    <mergeCell ref="B48:C48"/>
    <mergeCell ref="BK108:CW108"/>
    <mergeCell ref="X45:Z45"/>
    <mergeCell ref="K46:Y46"/>
    <mergeCell ref="BL49:DR49"/>
    <mergeCell ref="BL48:DO48"/>
    <mergeCell ref="D48:BJ48"/>
    <mergeCell ref="D46:D47"/>
    <mergeCell ref="D49:BJ49"/>
    <mergeCell ref="D61:BJ61"/>
    <mergeCell ref="K54:N54"/>
    <mergeCell ref="K73:L73"/>
    <mergeCell ref="M73:O73"/>
    <mergeCell ref="K70:AK70"/>
    <mergeCell ref="AQ71:BJ71"/>
    <mergeCell ref="D76:BJ76"/>
    <mergeCell ref="D74:BJ74"/>
    <mergeCell ref="Q75:T75"/>
    <mergeCell ref="AL70:BJ70"/>
    <mergeCell ref="AS47:AY47"/>
    <mergeCell ref="AZ47:BJ47"/>
    <mergeCell ref="K93:BJ93"/>
    <mergeCell ref="D94:BJ94"/>
    <mergeCell ref="D95:BJ95"/>
    <mergeCell ref="D77:BJ77"/>
    <mergeCell ref="C35:AZ35"/>
    <mergeCell ref="A24:BK24"/>
    <mergeCell ref="F32:BJ32"/>
    <mergeCell ref="F33:BJ33"/>
    <mergeCell ref="F30:BJ30"/>
    <mergeCell ref="F31:BJ31"/>
    <mergeCell ref="D34:BJ34"/>
    <mergeCell ref="D27:AE27"/>
    <mergeCell ref="AF27:AG27"/>
    <mergeCell ref="F28:BJ28"/>
    <mergeCell ref="F29:BJ29"/>
    <mergeCell ref="B25:G25"/>
    <mergeCell ref="C26:P26"/>
    <mergeCell ref="B49:C49"/>
    <mergeCell ref="D58:I58"/>
    <mergeCell ref="D96:BJ96"/>
    <mergeCell ref="K101:BJ101"/>
    <mergeCell ref="D101:J101"/>
    <mergeCell ref="BG111:BJ111"/>
    <mergeCell ref="D66:BJ66"/>
    <mergeCell ref="D67:BJ67"/>
    <mergeCell ref="AN36:AO36"/>
    <mergeCell ref="D38:BJ38"/>
    <mergeCell ref="D39:BJ39"/>
    <mergeCell ref="D40:BJ40"/>
    <mergeCell ref="E47:J47"/>
    <mergeCell ref="K47:Y47"/>
    <mergeCell ref="Z47:AR47"/>
    <mergeCell ref="D57:I57"/>
    <mergeCell ref="J57:O57"/>
    <mergeCell ref="O54:BJ54"/>
    <mergeCell ref="Y53:AK53"/>
    <mergeCell ref="D54:J54"/>
    <mergeCell ref="E46:J46"/>
    <mergeCell ref="AS46:AY46"/>
    <mergeCell ref="D50:BJ50"/>
    <mergeCell ref="D62:BK62"/>
    <mergeCell ref="D52:BJ52"/>
    <mergeCell ref="U139:AE139"/>
    <mergeCell ref="AZ127:BJ127"/>
    <mergeCell ref="K127:AH127"/>
    <mergeCell ref="D127:J127"/>
    <mergeCell ref="K119:BJ119"/>
    <mergeCell ref="D119:J119"/>
    <mergeCell ref="D123:BJ123"/>
    <mergeCell ref="B136:BB136"/>
    <mergeCell ref="AI127:AP127"/>
    <mergeCell ref="D131:BJ131"/>
    <mergeCell ref="D124:BJ124"/>
    <mergeCell ref="AQ127:AY127"/>
    <mergeCell ref="D132:J132"/>
    <mergeCell ref="K132:AH132"/>
    <mergeCell ref="AI132:AP132"/>
    <mergeCell ref="AQ132:BJ132"/>
    <mergeCell ref="X64:AK64"/>
    <mergeCell ref="C137:S137"/>
    <mergeCell ref="D138:K138"/>
    <mergeCell ref="L138:BJ138"/>
    <mergeCell ref="D139:K139"/>
    <mergeCell ref="L139:R139"/>
    <mergeCell ref="D118:BJ118"/>
    <mergeCell ref="D87:BJ87"/>
    <mergeCell ref="U75:BJ75"/>
    <mergeCell ref="AL71:AP71"/>
    <mergeCell ref="D82:Z82"/>
    <mergeCell ref="C100:BJ100"/>
    <mergeCell ref="D92:BJ92"/>
    <mergeCell ref="AA82:AF82"/>
    <mergeCell ref="D93:J93"/>
    <mergeCell ref="D98:BJ98"/>
    <mergeCell ref="D97:BJ97"/>
    <mergeCell ref="M85:O85"/>
    <mergeCell ref="D90:BJ90"/>
    <mergeCell ref="D91:BJ91"/>
    <mergeCell ref="K71:AK71"/>
    <mergeCell ref="K72:AK72"/>
    <mergeCell ref="AL78:AM78"/>
    <mergeCell ref="AN78:AP78"/>
    <mergeCell ref="AY78:BB78"/>
    <mergeCell ref="BH78:BJ78"/>
    <mergeCell ref="AF78:AH78"/>
    <mergeCell ref="M75:O75"/>
    <mergeCell ref="D73:J73"/>
    <mergeCell ref="D75:J75"/>
    <mergeCell ref="D71:J71"/>
    <mergeCell ref="B125:K125"/>
    <mergeCell ref="K117:Z117"/>
    <mergeCell ref="S139:T139"/>
    <mergeCell ref="C69:AY69"/>
    <mergeCell ref="C108:W108"/>
    <mergeCell ref="X108:BJ108"/>
    <mergeCell ref="D128:BJ128"/>
    <mergeCell ref="AA117:AH117"/>
    <mergeCell ref="AI117:BJ117"/>
    <mergeCell ref="AO111:AS111"/>
    <mergeCell ref="AT111:BF111"/>
    <mergeCell ref="C126:S126"/>
    <mergeCell ref="D116:BJ116"/>
    <mergeCell ref="D109:J109"/>
    <mergeCell ref="K109:AN109"/>
    <mergeCell ref="AO109:BJ109"/>
    <mergeCell ref="K111:AN111"/>
    <mergeCell ref="D114:BJ114"/>
    <mergeCell ref="M113:O113"/>
    <mergeCell ref="Q113:T113"/>
    <mergeCell ref="U113:BJ113"/>
    <mergeCell ref="AO110:AS110"/>
    <mergeCell ref="AT110:BJ110"/>
    <mergeCell ref="D70:J70"/>
    <mergeCell ref="D148:BJ148"/>
    <mergeCell ref="D147:BJ147"/>
    <mergeCell ref="D145:BJ145"/>
    <mergeCell ref="D130:BJ130"/>
    <mergeCell ref="D129:BJ129"/>
    <mergeCell ref="D133:BJ133"/>
    <mergeCell ref="D135:BJ135"/>
    <mergeCell ref="D134:BJ134"/>
    <mergeCell ref="D141:BJ141"/>
    <mergeCell ref="B142:AK142"/>
    <mergeCell ref="B146:AU146"/>
    <mergeCell ref="D144:BJ144"/>
    <mergeCell ref="D143:BJ143"/>
    <mergeCell ref="AF139:AI139"/>
    <mergeCell ref="AJ139:AT139"/>
    <mergeCell ref="AU139:BJ139"/>
    <mergeCell ref="D140:K140"/>
    <mergeCell ref="L140:BJ140"/>
    <mergeCell ref="AI78:AK78"/>
    <mergeCell ref="U73:BJ73"/>
    <mergeCell ref="AS78:AX78"/>
    <mergeCell ref="D78:AE78"/>
    <mergeCell ref="BC78:BD78"/>
    <mergeCell ref="K75:L75"/>
    <mergeCell ref="D102:BJ102"/>
    <mergeCell ref="D117:J117"/>
    <mergeCell ref="D115:J115"/>
    <mergeCell ref="K115:BJ115"/>
    <mergeCell ref="D107:BJ107"/>
    <mergeCell ref="D104:BJ104"/>
    <mergeCell ref="D103:J103"/>
    <mergeCell ref="K103:Z103"/>
    <mergeCell ref="AI103:BJ103"/>
    <mergeCell ref="D105:J105"/>
    <mergeCell ref="K105:BJ105"/>
    <mergeCell ref="AA103:AH103"/>
    <mergeCell ref="AL79:AO79"/>
    <mergeCell ref="K81:O81"/>
    <mergeCell ref="BD81:BH81"/>
    <mergeCell ref="D79:J79"/>
    <mergeCell ref="AP79:AS79"/>
    <mergeCell ref="AW81:BC81"/>
    <mergeCell ref="D121:BJ121"/>
    <mergeCell ref="B122:AG122"/>
    <mergeCell ref="D106:J106"/>
    <mergeCell ref="K106:BJ106"/>
    <mergeCell ref="D112:BJ112"/>
    <mergeCell ref="D120:J120"/>
    <mergeCell ref="K120:BJ120"/>
    <mergeCell ref="D113:J113"/>
    <mergeCell ref="D111:J111"/>
    <mergeCell ref="D110:J110"/>
    <mergeCell ref="K110:AN110"/>
    <mergeCell ref="K113:L113"/>
    <mergeCell ref="A2:BK2"/>
    <mergeCell ref="C4:BJ4"/>
    <mergeCell ref="D5:G5"/>
    <mergeCell ref="AQ72:BJ72"/>
    <mergeCell ref="AZ46:BJ46"/>
    <mergeCell ref="Z46:AR46"/>
    <mergeCell ref="D64:G64"/>
    <mergeCell ref="AL64:AN64"/>
    <mergeCell ref="D6:G6"/>
    <mergeCell ref="H6:J6"/>
    <mergeCell ref="K6:U6"/>
    <mergeCell ref="V6:X6"/>
    <mergeCell ref="Y6:BJ6"/>
    <mergeCell ref="D9:J9"/>
    <mergeCell ref="K9:S9"/>
    <mergeCell ref="T9:AL9"/>
    <mergeCell ref="AM9:AR9"/>
    <mergeCell ref="AS9:BJ9"/>
    <mergeCell ref="BK5:BM5"/>
    <mergeCell ref="H5:AC5"/>
    <mergeCell ref="D7:BJ7"/>
    <mergeCell ref="C8:AP8"/>
    <mergeCell ref="AO64:AY64"/>
    <mergeCell ref="B68:G68"/>
    <mergeCell ref="D10:J10"/>
    <mergeCell ref="K10:S10"/>
    <mergeCell ref="T10:AL10"/>
    <mergeCell ref="AM10:BJ10"/>
    <mergeCell ref="D72:J72"/>
    <mergeCell ref="Q73:T73"/>
    <mergeCell ref="AL72:AP72"/>
    <mergeCell ref="AH13:AO13"/>
    <mergeCell ref="AP13:BA13"/>
    <mergeCell ref="BB13:BI13"/>
    <mergeCell ref="D28:E29"/>
    <mergeCell ref="D30:E31"/>
    <mergeCell ref="D32:E33"/>
    <mergeCell ref="D37:J37"/>
    <mergeCell ref="K37:BE37"/>
    <mergeCell ref="BF37:BK37"/>
    <mergeCell ref="D23:BJ23"/>
    <mergeCell ref="H64:T64"/>
    <mergeCell ref="D65:BJ65"/>
    <mergeCell ref="D63:BJ63"/>
    <mergeCell ref="D16:BJ16"/>
    <mergeCell ref="D44:J44"/>
    <mergeCell ref="D45:J45"/>
    <mergeCell ref="K44:BJ44"/>
    <mergeCell ref="D85:J85"/>
    <mergeCell ref="AU81:AV81"/>
    <mergeCell ref="U85:BJ85"/>
    <mergeCell ref="K85:L85"/>
    <mergeCell ref="C84:BI84"/>
    <mergeCell ref="AG82:BD82"/>
    <mergeCell ref="Q85:T85"/>
    <mergeCell ref="K79:V79"/>
    <mergeCell ref="W79:AD79"/>
    <mergeCell ref="BE82:BJ82"/>
    <mergeCell ref="AE79:AK79"/>
    <mergeCell ref="D83:BJ83"/>
    <mergeCell ref="D88:BJ88"/>
    <mergeCell ref="D86:BJ86"/>
    <mergeCell ref="D81:J81"/>
    <mergeCell ref="B99:J99"/>
    <mergeCell ref="D17:BJ17"/>
    <mergeCell ref="D18:BJ18"/>
    <mergeCell ref="C19:BJ19"/>
    <mergeCell ref="D20:H20"/>
    <mergeCell ref="I20:Q20"/>
    <mergeCell ref="R20:W20"/>
    <mergeCell ref="X20:AF20"/>
    <mergeCell ref="AG20:AL20"/>
    <mergeCell ref="AM20:AU20"/>
    <mergeCell ref="AV20:BJ20"/>
    <mergeCell ref="BI81:BJ81"/>
    <mergeCell ref="AG81:AO81"/>
    <mergeCell ref="AT79:BJ79"/>
    <mergeCell ref="P81:AF81"/>
    <mergeCell ref="AP81:AT81"/>
    <mergeCell ref="C89:AJ89"/>
    <mergeCell ref="D80:BJ80"/>
    <mergeCell ref="BE78:BG78"/>
    <mergeCell ref="AQ78:AR78"/>
    <mergeCell ref="B87:C87"/>
    <mergeCell ref="BN5:BX5"/>
    <mergeCell ref="BY5:CA5"/>
    <mergeCell ref="CB5:CL5"/>
    <mergeCell ref="AI5:AK5"/>
    <mergeCell ref="AL5:AV5"/>
    <mergeCell ref="AW5:AY5"/>
    <mergeCell ref="AZ5:BJ5"/>
    <mergeCell ref="AD5:AH5"/>
    <mergeCell ref="D22:BJ22"/>
    <mergeCell ref="D11:J11"/>
    <mergeCell ref="K11:S11"/>
    <mergeCell ref="T11:AL11"/>
    <mergeCell ref="AM11:BJ11"/>
    <mergeCell ref="C12:BA12"/>
    <mergeCell ref="D13:M13"/>
    <mergeCell ref="N13:U13"/>
    <mergeCell ref="V13:AG13"/>
    <mergeCell ref="B21:C21"/>
    <mergeCell ref="D21:Q21"/>
    <mergeCell ref="R21:AF21"/>
    <mergeCell ref="AG21:AU21"/>
    <mergeCell ref="AV21:BJ21"/>
    <mergeCell ref="D14:BJ14"/>
    <mergeCell ref="C15:BJ15"/>
  </mergeCells>
  <phoneticPr fontId="2"/>
  <conditionalFormatting sqref="D21:Q21">
    <cfRule type="cellIs" dxfId="70" priority="72" operator="equal">
      <formula>"申請書提出期限は4月8日(金)"</formula>
    </cfRule>
    <cfRule type="cellIs" dxfId="69" priority="73" operator="equal">
      <formula>"申請書提出期限は4月1日(金)"</formula>
    </cfRule>
  </conditionalFormatting>
  <conditionalFormatting sqref="R21:AF21">
    <cfRule type="cellIs" dxfId="68" priority="70" operator="equal">
      <formula>"申請書提出期限は4月8日(金)"</formula>
    </cfRule>
    <cfRule type="cellIs" dxfId="67" priority="71" operator="equal">
      <formula>"申請書提出期限は4月1日(金)"</formula>
    </cfRule>
  </conditionalFormatting>
  <conditionalFormatting sqref="AG21:AU21">
    <cfRule type="cellIs" dxfId="66" priority="68" operator="equal">
      <formula>"申請書提出期限は4月8日(金)"</formula>
    </cfRule>
    <cfRule type="cellIs" dxfId="65" priority="69" operator="equal">
      <formula>"申請書提出期限は4月1日(金)"</formula>
    </cfRule>
  </conditionalFormatting>
  <conditionalFormatting sqref="D7:BJ7">
    <cfRule type="cellIs" dxfId="64" priority="67" operator="equal">
      <formula>"（注）他企業の方やコンサルタントの方はヒアリングに参加できません。参加できるのは貴社の方のみです。"</formula>
    </cfRule>
  </conditionalFormatting>
  <conditionalFormatting sqref="AM11:BJ11">
    <cfRule type="cellIs" dxfId="63" priority="65" operator="equal">
      <formula>"（注）日時はご希望に沿えない場合があります。"</formula>
    </cfRule>
  </conditionalFormatting>
  <conditionalFormatting sqref="D14:BJ14">
    <cfRule type="cellIs" dxfId="62" priority="64" operator="equal">
      <formula>"（注）事前ヒアリングの申込前に、公社ホームページ・概要説明動画・募集要項を必ずご確認ください。"</formula>
    </cfRule>
  </conditionalFormatting>
  <conditionalFormatting sqref="AV20:BJ20">
    <cfRule type="cellIs" dxfId="61" priority="63" operator="equal">
      <formula>"（注）対面受付日はご希望に"</formula>
    </cfRule>
  </conditionalFormatting>
  <conditionalFormatting sqref="AV21:BJ21">
    <cfRule type="cellIs" dxfId="60" priority="62" operator="equal">
      <formula>"　　沿えない場合があります。"</formula>
    </cfRule>
  </conditionalFormatting>
  <conditionalFormatting sqref="D22:BJ22">
    <cfRule type="cellIs" dxfId="59" priority="61" operator="equal">
      <formula>"（注）事前ヒアリングで申請要件を満たしていないことが発覚した場合、申請できません。"</formula>
    </cfRule>
  </conditionalFormatting>
  <conditionalFormatting sqref="D23:BJ23">
    <cfRule type="cellIs" dxfId="58" priority="60" operator="equal">
      <formula>"（注）事前ヒアリングで申請要件の確認を終えた方から対面受付日を決めさせていただきます。"</formula>
    </cfRule>
  </conditionalFormatting>
  <conditionalFormatting sqref="D135:BJ135">
    <cfRule type="cellIs" dxfId="57" priority="59" operator="equal">
      <formula>"　　　を記入する必要があります。"</formula>
    </cfRule>
  </conditionalFormatting>
  <conditionalFormatting sqref="D133:BJ133">
    <cfRule type="cellIs" dxfId="56" priority="58" operator="equal">
      <formula>"（注）「HUB機構のデータベース」は東京都医工連携HUB機構のデータベースを使用した場合のみ、選択してください。"</formula>
    </cfRule>
  </conditionalFormatting>
  <conditionalFormatting sqref="D134:BJ134">
    <cfRule type="cellIs" dxfId="55" priority="57" operator="equal">
      <formula>"（注）申請書には「ニーズの確認方法」「ニーズのヒアリング内容（臨床ニーズ、市場ニーズ）」「競合品の状況及び課題」"</formula>
    </cfRule>
  </conditionalFormatting>
  <conditionalFormatting sqref="D128:BJ128">
    <cfRule type="cellIs" dxfId="54" priority="56" operator="equal">
      <formula>"（注）組織名称には、医療提供施設名（病院、診療所等）の名前をご記入ください。大学医学部は該当しません。"</formula>
    </cfRule>
  </conditionalFormatting>
  <conditionalFormatting sqref="D131:BJ131">
    <cfRule type="cellIs" dxfId="53" priority="55" operator="equal">
      <formula>"（注）臨床ニーズに基づいた開発でなければ申請ができません。"</formula>
    </cfRule>
  </conditionalFormatting>
  <conditionalFormatting sqref="D129:BJ129">
    <cfRule type="cellIs" dxfId="52" priority="54" operator="equal">
      <formula>"（注）確認者の氏名は左側にご記入ください。確認者の同意を得たうえでご記入ください。"</formula>
    </cfRule>
  </conditionalFormatting>
  <conditionalFormatting sqref="D130:BJ130">
    <cfRule type="cellIs" dxfId="51" priority="53" operator="equal">
      <formula>"（注）右側には医療提供者の職業（医師、看護師、臨床工学技士等）をご記入ください。医学部の教授は該当しません。"</formula>
    </cfRule>
  </conditionalFormatting>
  <conditionalFormatting sqref="D121:BJ121">
    <cfRule type="cellIs" dxfId="50" priority="52" operator="equal">
      <formula>"（注）申請書には連携相手の「直近売上高」「主要取引先、販路」「保有資格」等を記入する必要があります。"</formula>
    </cfRule>
  </conditionalFormatting>
  <conditionalFormatting sqref="D34:BJ34">
    <cfRule type="cellIs" dxfId="49" priority="51" operator="equal">
      <formula>"（注）申請時点で連携体を構築している必要があります。"</formula>
    </cfRule>
  </conditionalFormatting>
  <conditionalFormatting sqref="BF37">
    <cfRule type="cellIs" dxfId="48" priority="50" operator="equal">
      <formula>"（注）20文字以内に修正してください。"</formula>
    </cfRule>
  </conditionalFormatting>
  <conditionalFormatting sqref="D41:BJ41">
    <cfRule type="cellIs" dxfId="47" priority="49" operator="equal">
      <formula>"（注）申請時には具体的な達成目標を設定していただきます。目標が未達成の場合、助成金が交付されません。"</formula>
    </cfRule>
  </conditionalFormatting>
  <conditionalFormatting sqref="D38:BJ38">
    <cfRule type="cellIs" dxfId="46" priority="47" operator="equal">
      <formula>"（注）●の試作、●の事前検証 という申請テーマにしてください。"</formula>
    </cfRule>
  </conditionalFormatting>
  <conditionalFormatting sqref="D39:BJ39">
    <cfRule type="cellIs" dxfId="45" priority="46" operator="equal">
      <formula>"（注）助成金に採択された場合、申請テーマは公社HPに公開されます。技術的な開発要素のないもの、既製品の模倣や改良を"</formula>
    </cfRule>
  </conditionalFormatting>
  <conditionalFormatting sqref="D40:BJ40">
    <cfRule type="cellIs" dxfId="44" priority="45" operator="equal">
      <formula>"　　　するものは申請テーマに設定できません（申請できません）。"</formula>
    </cfRule>
  </conditionalFormatting>
  <conditionalFormatting sqref="D50:BJ50">
    <cfRule type="cellIs" dxfId="43" priority="44" operator="equal">
      <formula>"（注）連携相手の医療機器製販企業が必要な業許可を持っていない場合、申請することができません。"</formula>
    </cfRule>
  </conditionalFormatting>
  <conditionalFormatting sqref="D48:BJ48">
    <cfRule type="cellIs" dxfId="42" priority="42" operator="equal">
      <formula>"（注）連携相手が医療機器製造販売業または医療機器販売業（貸与業）のいずれかを持っている必要があります。"</formula>
    </cfRule>
    <cfRule type="cellIs" dxfId="41" priority="43" operator="equal">
      <formula>"（注）開発する医療機器のクラスに応じた医療機器製造販売業許可証（写）の提出が必要です。"</formula>
    </cfRule>
  </conditionalFormatting>
  <conditionalFormatting sqref="D49:BJ49">
    <cfRule type="cellIs" dxfId="40" priority="38" operator="equal">
      <formula>"（注）第一種の医療機器製造販売業許可証（写）の提出が必要です。"</formula>
    </cfRule>
    <cfRule type="cellIs" dxfId="39" priority="39" operator="equal">
      <formula>"（注）第一種、第二種のいずれかの医療機器製造販売業許可証（写）の提出が必要です。"</formula>
    </cfRule>
    <cfRule type="cellIs" dxfId="38" priority="40" operator="equal">
      <formula>"（注）第一種、第二種、第三種のいずれかの医療機器製造販売業許可証（写）の提出が必要です。"</formula>
    </cfRule>
    <cfRule type="cellIs" dxfId="37" priority="41" operator="equal">
      <formula>"（注）臨床現場において診断・治療・予防等に使用される非医療機器が対象となります。"</formula>
    </cfRule>
  </conditionalFormatting>
  <conditionalFormatting sqref="D55:BJ55">
    <cfRule type="cellIs" dxfId="36" priority="37" operator="equal">
      <formula>"（注）助成率が2/3のため、助成金交付申請額の1.5倍の助成対象経費が必要となります。"</formula>
    </cfRule>
  </conditionalFormatting>
  <conditionalFormatting sqref="O54:BJ54">
    <cfRule type="cellIs" dxfId="35" priority="36" operator="equal">
      <formula>"（注）助成金交付申請額は5,000千円（500万円）以内にしてください。"</formula>
    </cfRule>
  </conditionalFormatting>
  <conditionalFormatting sqref="D59:BJ59">
    <cfRule type="cellIs" dxfId="34" priority="35" operator="equal">
      <formula>"（注）申請書には、申請する各経費について詳細に記入する必要があります。申請までにご検討ください。"</formula>
    </cfRule>
  </conditionalFormatting>
  <conditionalFormatting sqref="D67:BJ67">
    <cfRule type="cellIs" dxfId="33" priority="34" operator="equal">
      <formula>"（注）目標を達成していない場合は助成金が交付されません。"</formula>
    </cfRule>
  </conditionalFormatting>
  <conditionalFormatting sqref="D66:BJ66">
    <cfRule type="cellIs" dxfId="32" priority="33" operator="equal">
      <formula>"（注）申請書には、達成目標と成果物、取組項目、実施スケジュール、実施方法を記入する必要があります。"</formula>
    </cfRule>
  </conditionalFormatting>
  <conditionalFormatting sqref="D65:BJ65">
    <cfRule type="cellIs" dxfId="31" priority="32" operator="equal">
      <formula>"（注）期間内に契約～実施～支払を行った経費が助成金の対象経費になります。期間内の上市、量産、出荷はできません。"</formula>
    </cfRule>
  </conditionalFormatting>
  <conditionalFormatting sqref="AL70:BJ70">
    <cfRule type="cellIs" dxfId="30" priority="31" operator="equal">
      <formula>"（注）申請時に会社概要の提出が必要です。"</formula>
    </cfRule>
  </conditionalFormatting>
  <conditionalFormatting sqref="D118:BJ118">
    <cfRule type="cellIs" dxfId="29" priority="30" operator="equal">
      <formula>"（注）申請までに東京都医工連携HUB機構に会員登録するように連携相手に依頼してください。"</formula>
    </cfRule>
  </conditionalFormatting>
  <conditionalFormatting sqref="D116:BJ116">
    <cfRule type="cellIs" dxfId="28" priority="29" operator="equal">
      <formula>"（注）本事業で開発する製品等の販路開拓を連携相手の医療機器製販企業が担う必要があります。"</formula>
    </cfRule>
  </conditionalFormatting>
  <conditionalFormatting sqref="D114:BJ114">
    <cfRule type="cellIs" dxfId="27" priority="28" operator="equal">
      <formula>"（注）連携相手は都内に登記をしている必要があります（支店登記でも可）。登記簿謄本の住所をご記入ください。"</formula>
    </cfRule>
  </conditionalFormatting>
  <conditionalFormatting sqref="X108:BJ108">
    <cfRule type="cellIs" dxfId="26" priority="25" operator="equal">
      <formula>"（注）連携予定企業の情報は不要です。"</formula>
    </cfRule>
    <cfRule type="cellIs" dxfId="25" priority="26" operator="equal">
      <formula>"（注）（２）販路開拓を担う医療機器製販企業について、記入は不要です。"</formula>
    </cfRule>
    <cfRule type="cellIs" dxfId="24" priority="27" operator="equal">
      <formula>"（注）連携予定の相手企業についてご記入ください。"</formula>
    </cfRule>
  </conditionalFormatting>
  <conditionalFormatting sqref="BN112">
    <cfRule type="cellIs" dxfId="23" priority="24" operator="equal">
      <formula>"（注）貴社の関連会社（資本関係がある企業、役員を兼任する企業）を連携相手にすることはできません。"</formula>
    </cfRule>
  </conditionalFormatting>
  <conditionalFormatting sqref="D112:BJ112">
    <cfRule type="cellIs" dxfId="22" priority="23" operator="equal">
      <formula>"（注）貴社の関連会社（資本関係がある企業、役員を兼任する企業）を連携相手にすることはできません。"</formula>
    </cfRule>
  </conditionalFormatting>
  <conditionalFormatting sqref="AO109:BJ109">
    <cfRule type="cellIs" dxfId="21" priority="22" operator="equal">
      <formula>"（注）申請時に会社概要の提出が必要です。"</formula>
    </cfRule>
  </conditionalFormatting>
  <conditionalFormatting sqref="D107:BJ107">
    <cfRule type="cellIs" dxfId="20" priority="21" operator="equal">
      <formula>"（注）申請書には貴社の「売上高」「主要取引先」「保有資格・受賞歴」等も記入する必要があります。"</formula>
    </cfRule>
  </conditionalFormatting>
  <conditionalFormatting sqref="D104:BJ104">
    <cfRule type="cellIs" dxfId="19" priority="20" operator="equal">
      <formula>"（注）申請までに医療機器産業参入支援事業（公社）に会員登録してください。"</formula>
    </cfRule>
  </conditionalFormatting>
  <conditionalFormatting sqref="D102:BJ102">
    <cfRule type="cellIs" dxfId="18" priority="19" operator="equal">
      <formula>"（注）貴社が本事業において開発の主たる部分を担う必要があります。"</formula>
    </cfRule>
  </conditionalFormatting>
  <conditionalFormatting sqref="D94:BJ94">
    <cfRule type="cellIs" dxfId="17" priority="18" operator="equal">
      <formula>"（注）同一テーマで公的な助成金の交付決定を受けている場合は申請ができません。"</formula>
    </cfRule>
  </conditionalFormatting>
  <conditionalFormatting sqref="D98:BJ98">
    <cfRule type="cellIs" dxfId="16" priority="17" operator="equal">
      <formula>"（注）申請書には公的な助成金の交付状況や申請状況を記入する必要があります。"</formula>
    </cfRule>
  </conditionalFormatting>
  <conditionalFormatting sqref="D97:BJ97">
    <cfRule type="cellIs" dxfId="15" priority="16" operator="equal">
      <formula>"　　　なお、同一のテーマであっても開発ステージや対象経費が明確に区分できる場合は本項目に該当しません。"</formula>
    </cfRule>
  </conditionalFormatting>
  <conditionalFormatting sqref="D96:BJ96">
    <cfRule type="cellIs" dxfId="14" priority="15" operator="equal">
      <formula>"（注）申請テーマ名の文言が異なっていても、開発内容が同じ場合は同一テーマとして扱います。"</formula>
    </cfRule>
  </conditionalFormatting>
  <conditionalFormatting sqref="D95:BJ95">
    <cfRule type="cellIs" dxfId="13" priority="14" operator="equal">
      <formula>"（注）同一テーマで他の東京都中小企業振興公社の助成金を申請している場合は申請ができません。"</formula>
    </cfRule>
  </conditionalFormatting>
  <conditionalFormatting sqref="D74:BJ74">
    <cfRule type="cellIs" dxfId="12" priority="13" operator="equal">
      <formula>"（注）本店登記所在地は都外の所在地でも問題ありません。"</formula>
    </cfRule>
  </conditionalFormatting>
  <conditionalFormatting sqref="D76:BJ76">
    <cfRule type="cellIs" dxfId="11" priority="12" operator="equal">
      <formula>"（注）都内に登記をしている必要があります（支店登記でも可）。登記簿謄本の住所をご記入ください。"</formula>
    </cfRule>
  </conditionalFormatting>
  <conditionalFormatting sqref="D77:BJ77">
    <cfRule type="cellIs" dxfId="10" priority="11" operator="equal">
      <formula>"（注）申請書には、連絡先や連絡担当者の氏名、部署と役職、TEL、メールアドレスを記入する必要があります。"</formula>
    </cfRule>
  </conditionalFormatting>
  <conditionalFormatting sqref="D80:BJ80">
    <cfRule type="cellIs" dxfId="9" priority="2" operator="equal">
      <formula>"（注）創業前の個人の方は、業種・資本金・従業員数・大企業や投資会社に該当する株主等を記入する必要はありません。"</formula>
    </cfRule>
    <cfRule type="cellIs" dxfId="8" priority="3" operator="equal">
      <formula>"（注）大企業、みなし大企業に該当する場合、申請することができません。"</formula>
    </cfRule>
    <cfRule type="cellIs" dxfId="7" priority="10" operator="equal">
      <formula>"（注）大企業、みなし大企業に該当する場合、申請することができません。"</formula>
    </cfRule>
  </conditionalFormatting>
  <conditionalFormatting sqref="D83:BJ83">
    <cfRule type="cellIs" dxfId="6" priority="7" operator="equal">
      <formula>"（注）大企業が実質的に経営に参画している場合、申請できません。募集要項でご確認ください。"</formula>
    </cfRule>
    <cfRule type="cellIs" dxfId="5" priority="8" operator="equal">
      <formula>"（注）大企業が実質的に経営に参画している場合、申請できません。募集要項でご確認ください。"</formula>
    </cfRule>
    <cfRule type="cellIs" dxfId="4" priority="9" operator="equal">
      <formula>"（注）大企業、みなし大企業に該当する場合、申請することができません。"</formula>
    </cfRule>
  </conditionalFormatting>
  <conditionalFormatting sqref="D88:BJ88">
    <cfRule type="cellIs" dxfId="3" priority="6" operator="equal">
      <formula>"　　　記入する必要があります。"</formula>
    </cfRule>
  </conditionalFormatting>
  <conditionalFormatting sqref="D87:BJ87">
    <cfRule type="cellIs" dxfId="2" priority="5" operator="equal">
      <formula>"（注）申請書には、開発実施場所の「名称」「面積」「実施業務」「開発者数」「機器設備」「最寄交通機関」を"</formula>
    </cfRule>
  </conditionalFormatting>
  <conditionalFormatting sqref="D86:BJ86">
    <cfRule type="cellIs" dxfId="1" priority="4" operator="equal">
      <formula>"（注）開発の実施場所は自社の事業所等をご記入ください。所在地は首都圏であれば問題ありません。"</formula>
    </cfRule>
  </conditionalFormatting>
  <conditionalFormatting sqref="D141:BJ141">
    <cfRule type="cellIs" dxfId="0" priority="1" operator="equal">
      <formula>"（注）申請書には「先行技術調査」「開発品に必要な産業財産権」を記入する必要があります。"</formula>
    </cfRule>
  </conditionalFormatting>
  <dataValidations count="24">
    <dataValidation type="list" allowBlank="1" showInputMessage="1" showErrorMessage="1" sqref="BE82:BJ82 AA82:AF82">
      <formula1>"いない,いる"</formula1>
    </dataValidation>
    <dataValidation type="list" allowBlank="1" showInputMessage="1" showErrorMessage="1" sqref="K79:V79">
      <formula1>"業種を選択してください,製造業,建設業,運輸業,情報通信業,卸売業,サービス業,小売業,その他"</formula1>
    </dataValidation>
    <dataValidation type="list" allowBlank="1" showInputMessage="1" showErrorMessage="1" sqref="AQ71:BJ71">
      <formula1>"選択してください,中小企業者,中小企業団体,中小企業グループ（共同申請）"</formula1>
    </dataValidation>
    <dataValidation type="list" allowBlank="1" showInputMessage="1" showErrorMessage="1" sqref="AF78:AH78">
      <formula1>"昭和,平成,令和,大正,明治"</formula1>
    </dataValidation>
    <dataValidation type="list" allowBlank="1" showInputMessage="1" showErrorMessage="1" sqref="K103:Z103 K117:Z117">
      <formula1>"登録状況を選択してください,会員登録あり,会員登録なし"</formula1>
    </dataValidation>
    <dataValidation type="list" allowBlank="1" showInputMessage="1" showErrorMessage="1" sqref="AF45">
      <formula1>"新規,改良,後発"</formula1>
    </dataValidation>
    <dataValidation type="list" allowBlank="1" showInputMessage="1" showErrorMessage="1" sqref="K45:R45">
      <formula1>"医療機器,非医療機器"</formula1>
    </dataValidation>
    <dataValidation type="list" allowBlank="1" showInputMessage="1" showErrorMessage="1" sqref="X45">
      <formula1>"Ⅰ,Ⅱ,Ⅲ,Ⅳ"</formula1>
    </dataValidation>
    <dataValidation type="list" allowBlank="1" showInputMessage="1" showErrorMessage="1" sqref="AN78:AP78">
      <formula1>"1,2,3,4,5,6,7,8,9,10,11,12"</formula1>
    </dataValidation>
    <dataValidation type="list" allowBlank="1" showInputMessage="1" showErrorMessage="1" sqref="BE78:BG78">
      <formula1>"0,1,2,3,4,5,6,7,8,9,10,11"</formula1>
    </dataValidation>
    <dataValidation type="list" allowBlank="1" showInputMessage="1" showErrorMessage="1" sqref="Z47:AR47">
      <formula1>"選択してください,第一種医療機器製造販売業,第二種医療機器製造販売業,第三種医療機器製造販売業,業許可なし"</formula1>
    </dataValidation>
    <dataValidation imeMode="off" allowBlank="1" showInputMessage="1" showErrorMessage="1" sqref="AZ46:BJ47 K81:O81 BD81:BH81 AT111:BF111"/>
    <dataValidation type="list" allowBlank="1" showInputMessage="1" showErrorMessage="1" sqref="AS9">
      <formula1>"方法を選択してください,リモート（ZOOM）,対面実施"</formula1>
    </dataValidation>
    <dataValidation imeMode="disabled" allowBlank="1" showInputMessage="1" showErrorMessage="1" sqref="Q85:T85 D54:J54 M73:O73 Q73:T73 M75:O75 Q75:T75 AI78:AK78 AY78:BB78 AE79:AK79 AP81:AT81 M85:O85 M113:O113 Q113:T113 Y6:BJ6 K6:U6"/>
    <dataValidation type="list" allowBlank="1" showInputMessage="1" showErrorMessage="1" sqref="D58:O58">
      <formula1>"○"</formula1>
    </dataValidation>
    <dataValidation type="list" allowBlank="1" showInputMessage="1" showErrorMessage="1" sqref="AQ132:BJ132">
      <formula1>"臨床ニーズ元を選択してください,HUB機構データベース,その他"</formula1>
    </dataValidation>
    <dataValidation type="list" allowBlank="1" showInputMessage="1" showErrorMessage="1" sqref="AT110:BJ110">
      <formula1>"企業分類を選択してください,中小企業者,大企業またはみなし大企業"</formula1>
    </dataValidation>
    <dataValidation type="list" allowBlank="1" showInputMessage="1" showErrorMessage="1" sqref="K93:BJ93">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9:BJ79">
      <formula1>"分類を選択してください,中小企業者,創業前の個人,大企業またはみなし大企業"</formula1>
    </dataValidation>
    <dataValidation type="list" allowBlank="1" showInputMessage="1" showErrorMessage="1" sqref="AF27:AG27">
      <formula1>"1,2,3"</formula1>
    </dataValidation>
    <dataValidation type="list" allowBlank="1" showInputMessage="1" showErrorMessage="1" sqref="AH13:AO13">
      <formula1>"選択してください,閲覧した,閲覧していない"</formula1>
    </dataValidation>
    <dataValidation type="list" allowBlank="1" showInputMessage="1" showErrorMessage="1" sqref="BB13:BI13 N13:U13">
      <formula1>"選択してください,確認した,確認していない"</formula1>
    </dataValidation>
    <dataValidation type="textLength" operator="lessThanOrEqual" allowBlank="1" showInputMessage="1" showErrorMessage="1" errorTitle="文字数制限" error="20文字以内に修正してください。" sqref="K36:AM36">
      <formula1>20</formula1>
    </dataValidation>
    <dataValidation type="list" allowBlank="1" showInputMessage="1" showErrorMessage="1" sqref="Z46:AR46">
      <formula1>"選択してください,第一種医療機器製造販売業,第二種医療機器製造販売業,第三種医療機器製造販売業,業許可なし"</formula1>
    </dataValidation>
  </dataValidations>
  <printOptions horizontalCentered="1"/>
  <pageMargins left="0" right="0" top="0" bottom="0" header="0" footer="0"/>
  <pageSetup paperSize="9" orientation="portrait" r:id="rId1"/>
  <rowBreaks count="4" manualBreakCount="4">
    <brk id="34" max="62" man="1"/>
    <brk id="67" max="62" man="1"/>
    <brk id="98" max="62" man="1"/>
    <brk id="124"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381000</xdr:colOff>
                    <xdr:row>149</xdr:row>
                    <xdr:rowOff>12700</xdr:rowOff>
                  </from>
                  <to>
                    <xdr:col>14</xdr:col>
                    <xdr:colOff>19050</xdr:colOff>
                    <xdr:row>149</xdr:row>
                    <xdr:rowOff>260350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12700</xdr:colOff>
                    <xdr:row>149</xdr:row>
                    <xdr:rowOff>0</xdr:rowOff>
                  </from>
                  <to>
                    <xdr:col>25</xdr:col>
                    <xdr:colOff>31750</xdr:colOff>
                    <xdr:row>149</xdr:row>
                    <xdr:rowOff>241300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88900</xdr:colOff>
                    <xdr:row>148</xdr:row>
                    <xdr:rowOff>279400</xdr:rowOff>
                  </from>
                  <to>
                    <xdr:col>46</xdr:col>
                    <xdr:colOff>50800</xdr:colOff>
                    <xdr:row>149</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150</xdr:row>
                    <xdr:rowOff>31750</xdr:rowOff>
                  </from>
                  <to>
                    <xdr:col>15</xdr:col>
                    <xdr:colOff>50800</xdr:colOff>
                    <xdr:row>150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19050</xdr:colOff>
                    <xdr:row>150</xdr:row>
                    <xdr:rowOff>19050</xdr:rowOff>
                  </from>
                  <to>
                    <xdr:col>34</xdr:col>
                    <xdr:colOff>57150</xdr:colOff>
                    <xdr:row>150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381000</xdr:colOff>
                    <xdr:row>151</xdr:row>
                    <xdr:rowOff>31750</xdr:rowOff>
                  </from>
                  <to>
                    <xdr:col>9</xdr:col>
                    <xdr:colOff>0</xdr:colOff>
                    <xdr:row>152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事務局使用欄!$D$2:$D$5</xm:f>
          </x14:formula1>
          <xm:sqref>T9:AL11</xm:sqref>
        </x14:dataValidation>
        <x14:dataValidation type="list" allowBlank="1" showInputMessage="1" showErrorMessage="1">
          <x14:formula1>
            <xm:f>事務局使用欄!$I$3:$I$4</xm:f>
          </x14:formula1>
          <xm:sqref>BA36:BE36</xm:sqref>
        </x14:dataValidation>
        <x14:dataValidation type="list" allowBlank="1" showInputMessage="1" showErrorMessage="1">
          <x14:formula1>
            <xm:f>事務局使用欄!$B$2:$B$35</xm:f>
          </x14:formula1>
          <xm:sqref>K11:S11</xm:sqref>
        </x14:dataValidation>
        <x14:dataValidation type="list" allowBlank="1" showInputMessage="1" showErrorMessage="1">
          <x14:formula1>
            <xm:f>事務局使用欄!$F$3:$F$10</xm:f>
          </x14:formula1>
          <xm:sqref>I20:Q20 X20:AF20 X20:AF20 AM20:AU20</xm:sqref>
        </x14:dataValidation>
        <x14:dataValidation type="list" allowBlank="1" showInputMessage="1" showErrorMessage="1">
          <x14:formula1>
            <xm:f>事務局使用欄!$B$2:$B$35</xm:f>
          </x14:formula1>
          <xm:sqref>K9:S9 K10:S10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I51"/>
  <sheetViews>
    <sheetView topLeftCell="A5" workbookViewId="0">
      <selection activeCell="B34" sqref="B34"/>
    </sheetView>
  </sheetViews>
  <sheetFormatPr defaultColWidth="8.83203125" defaultRowHeight="18" x14ac:dyDescent="0.55000000000000004"/>
  <cols>
    <col min="1" max="1" width="2.58203125" customWidth="1"/>
    <col min="2" max="2" width="14.58203125" style="1" customWidth="1"/>
    <col min="3" max="3" width="1.83203125" customWidth="1"/>
    <col min="4" max="4" width="28.08203125" customWidth="1"/>
    <col min="5" max="5" width="1.83203125" customWidth="1"/>
    <col min="6" max="6" width="17.08203125" customWidth="1"/>
    <col min="7" max="7" width="26.08203125" style="1" customWidth="1"/>
    <col min="8" max="8" width="3.58203125" customWidth="1"/>
  </cols>
  <sheetData>
    <row r="2" spans="2:9" x14ac:dyDescent="0.55000000000000004">
      <c r="B2" s="1" t="s">
        <v>3</v>
      </c>
      <c r="D2" s="1" t="s">
        <v>7</v>
      </c>
      <c r="F2" s="1" t="s">
        <v>3</v>
      </c>
      <c r="G2" s="1" t="s">
        <v>0</v>
      </c>
      <c r="I2" s="1" t="s">
        <v>157</v>
      </c>
    </row>
    <row r="3" spans="2:9" x14ac:dyDescent="0.55000000000000004">
      <c r="B3" s="2">
        <v>44236</v>
      </c>
      <c r="D3" t="s">
        <v>4</v>
      </c>
      <c r="F3" s="2">
        <v>44328</v>
      </c>
      <c r="G3" s="1" t="s">
        <v>156</v>
      </c>
      <c r="I3" t="s">
        <v>158</v>
      </c>
    </row>
    <row r="4" spans="2:9" x14ac:dyDescent="0.55000000000000004">
      <c r="B4" s="2">
        <v>44238</v>
      </c>
      <c r="D4" t="s">
        <v>5</v>
      </c>
      <c r="F4" s="2">
        <v>44329</v>
      </c>
      <c r="G4" s="1" t="s">
        <v>156</v>
      </c>
      <c r="I4" t="s">
        <v>159</v>
      </c>
    </row>
    <row r="5" spans="2:9" x14ac:dyDescent="0.55000000000000004">
      <c r="B5" s="2">
        <v>44239</v>
      </c>
      <c r="D5" t="s">
        <v>6</v>
      </c>
      <c r="F5" s="2">
        <v>44330</v>
      </c>
      <c r="G5" s="1" t="s">
        <v>156</v>
      </c>
    </row>
    <row r="6" spans="2:9" x14ac:dyDescent="0.55000000000000004">
      <c r="B6" s="2">
        <v>44240</v>
      </c>
      <c r="F6" s="2">
        <v>44331</v>
      </c>
      <c r="G6" s="1" t="s">
        <v>156</v>
      </c>
    </row>
    <row r="7" spans="2:9" x14ac:dyDescent="0.55000000000000004">
      <c r="B7" s="2">
        <v>44243</v>
      </c>
      <c r="F7" s="2">
        <v>44334</v>
      </c>
      <c r="G7" s="1" t="s">
        <v>156</v>
      </c>
    </row>
    <row r="8" spans="2:9" x14ac:dyDescent="0.55000000000000004">
      <c r="B8" s="2">
        <v>44244</v>
      </c>
      <c r="F8" s="2">
        <v>44335</v>
      </c>
      <c r="G8" s="1" t="s">
        <v>156</v>
      </c>
    </row>
    <row r="9" spans="2:9" x14ac:dyDescent="0.55000000000000004">
      <c r="B9" s="2">
        <v>44245</v>
      </c>
      <c r="F9" s="2">
        <v>44336</v>
      </c>
      <c r="G9" s="1" t="s">
        <v>156</v>
      </c>
    </row>
    <row r="10" spans="2:9" x14ac:dyDescent="0.55000000000000004">
      <c r="B10" s="2">
        <v>44246</v>
      </c>
      <c r="F10" s="2">
        <v>44337</v>
      </c>
      <c r="G10" s="1" t="s">
        <v>156</v>
      </c>
    </row>
    <row r="11" spans="2:9" x14ac:dyDescent="0.55000000000000004">
      <c r="B11" s="2">
        <v>44247</v>
      </c>
    </row>
    <row r="12" spans="2:9" x14ac:dyDescent="0.55000000000000004">
      <c r="B12" s="2">
        <v>44251</v>
      </c>
    </row>
    <row r="13" spans="2:9" x14ac:dyDescent="0.55000000000000004">
      <c r="B13" s="2">
        <v>44252</v>
      </c>
      <c r="F13" s="2"/>
    </row>
    <row r="14" spans="2:9" x14ac:dyDescent="0.55000000000000004">
      <c r="B14" s="2">
        <v>44253</v>
      </c>
      <c r="F14" s="2"/>
    </row>
    <row r="15" spans="2:9" x14ac:dyDescent="0.55000000000000004">
      <c r="B15" s="2">
        <v>44254</v>
      </c>
    </row>
    <row r="16" spans="2:9" x14ac:dyDescent="0.55000000000000004">
      <c r="B16" s="2">
        <v>44257</v>
      </c>
    </row>
    <row r="17" spans="2:2" x14ac:dyDescent="0.55000000000000004">
      <c r="B17" s="2">
        <v>44258</v>
      </c>
    </row>
    <row r="18" spans="2:2" x14ac:dyDescent="0.55000000000000004">
      <c r="B18" s="2">
        <v>44259</v>
      </c>
    </row>
    <row r="19" spans="2:2" x14ac:dyDescent="0.55000000000000004">
      <c r="B19" s="2">
        <v>44260</v>
      </c>
    </row>
    <row r="20" spans="2:2" x14ac:dyDescent="0.55000000000000004">
      <c r="B20" s="2">
        <v>44261</v>
      </c>
    </row>
    <row r="21" spans="2:2" x14ac:dyDescent="0.55000000000000004">
      <c r="B21" s="2">
        <v>44264</v>
      </c>
    </row>
    <row r="22" spans="2:2" x14ac:dyDescent="0.55000000000000004">
      <c r="B22" s="2">
        <v>44265</v>
      </c>
    </row>
    <row r="23" spans="2:2" x14ac:dyDescent="0.55000000000000004">
      <c r="B23" s="2">
        <v>44266</v>
      </c>
    </row>
    <row r="24" spans="2:2" x14ac:dyDescent="0.55000000000000004">
      <c r="B24" s="2">
        <v>44267</v>
      </c>
    </row>
    <row r="25" spans="2:2" x14ac:dyDescent="0.55000000000000004">
      <c r="B25" s="2">
        <v>44268</v>
      </c>
    </row>
    <row r="26" spans="2:2" x14ac:dyDescent="0.55000000000000004">
      <c r="B26" s="2">
        <v>44271</v>
      </c>
    </row>
    <row r="27" spans="2:2" x14ac:dyDescent="0.55000000000000004">
      <c r="B27" s="2">
        <v>44272</v>
      </c>
    </row>
    <row r="28" spans="2:2" x14ac:dyDescent="0.55000000000000004">
      <c r="B28" s="2">
        <v>44273</v>
      </c>
    </row>
    <row r="29" spans="2:2" x14ac:dyDescent="0.55000000000000004">
      <c r="B29" s="2">
        <v>44275</v>
      </c>
    </row>
    <row r="30" spans="2:2" x14ac:dyDescent="0.55000000000000004">
      <c r="B30" s="2">
        <v>44278</v>
      </c>
    </row>
    <row r="31" spans="2:2" x14ac:dyDescent="0.55000000000000004">
      <c r="B31" s="2">
        <v>44279</v>
      </c>
    </row>
    <row r="32" spans="2:2" x14ac:dyDescent="0.55000000000000004">
      <c r="B32" s="2">
        <v>44280</v>
      </c>
    </row>
    <row r="33" spans="2:2" x14ac:dyDescent="0.55000000000000004">
      <c r="B33" s="2">
        <v>44281</v>
      </c>
    </row>
    <row r="34" spans="2:2" x14ac:dyDescent="0.55000000000000004">
      <c r="B34" s="2">
        <v>44282</v>
      </c>
    </row>
    <row r="35" spans="2:2" x14ac:dyDescent="0.55000000000000004">
      <c r="B35" s="2">
        <v>44285</v>
      </c>
    </row>
    <row r="36" spans="2:2" x14ac:dyDescent="0.55000000000000004">
      <c r="B36" s="2"/>
    </row>
    <row r="37" spans="2:2" x14ac:dyDescent="0.55000000000000004">
      <c r="B37" s="2"/>
    </row>
    <row r="38" spans="2:2" x14ac:dyDescent="0.55000000000000004">
      <c r="B38" s="2"/>
    </row>
    <row r="51" spans="2:2" x14ac:dyDescent="0.55000000000000004">
      <c r="B51" s="2"/>
    </row>
  </sheetData>
  <sheetProtection algorithmName="SHA-512" hashValue="hsAn8RUkIvHIghHiRsdARzeLEKee2UuQtyR97gaBWdVVSF2qpJwUlrz/7b+A5YcX73q9tG383qQQ2RAE/VXxDQ==" saltValue="BNoVv/wNHR8VZ7tCo1a2pQ=="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もの×着手</vt:lpstr>
      <vt:lpstr>事務局使用欄</vt:lpstr>
      <vt:lpstr>もの×着手!Print_Area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2022-01-27T05:17:18Z</cp:lastPrinted>
  <dcterms:created xsi:type="dcterms:W3CDTF">2020-10-06T02:56:08Z</dcterms:created>
  <dcterms:modified xsi:type="dcterms:W3CDTF">2025-01-26T23:13:16Z</dcterms:modified>
</cp:coreProperties>
</file>