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300_事業戦略部\040_取引振興課\31 医療機器産業参入支援事業\●参入促進助成事業\013_第13回～\009_第21回\020_事前ヒアリングシート\フォーマット\"/>
    </mc:Choice>
  </mc:AlternateContent>
  <bookViews>
    <workbookView xWindow="4220" yWindow="0" windowWidth="17790" windowHeight="6840" tabRatio="754"/>
  </bookViews>
  <sheets>
    <sheet name="製販×着手" sheetId="2" r:id="rId1"/>
    <sheet name="事務局使用欄" sheetId="3" r:id="rId2"/>
  </sheets>
  <definedNames>
    <definedName name="_xlnm.Print_Area" localSheetId="0">製販×着手!$A$1:$BK$151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D65" i="2" l="1"/>
  <c r="D64" i="2"/>
  <c r="D63" i="2"/>
  <c r="D131" i="2" l="1"/>
  <c r="D32" i="2" l="1"/>
  <c r="D7" i="2" l="1"/>
  <c r="D138" i="2" l="1"/>
  <c r="D125" i="2" l="1"/>
  <c r="D81" i="2" l="1"/>
  <c r="D94" i="2"/>
  <c r="D93" i="2"/>
  <c r="D92" i="2"/>
  <c r="D95" i="2"/>
  <c r="D100" i="2"/>
  <c r="AO98" i="2"/>
  <c r="AA97" i="2"/>
  <c r="D102" i="2"/>
  <c r="D104" i="2"/>
  <c r="D106" i="2"/>
  <c r="D108" i="2"/>
  <c r="BL47" i="2"/>
  <c r="BL46" i="2"/>
  <c r="D48" i="2"/>
  <c r="D46" i="2"/>
  <c r="D37" i="2"/>
  <c r="D38" i="2"/>
  <c r="D36" i="2"/>
  <c r="D111" i="2" l="1"/>
  <c r="D114" i="2"/>
  <c r="D116" i="2"/>
  <c r="D78" i="2"/>
  <c r="D74" i="2"/>
  <c r="AL68" i="2"/>
  <c r="D53" i="2"/>
  <c r="O52" i="2"/>
  <c r="D85" i="2"/>
  <c r="D86" i="2"/>
  <c r="D84" i="2"/>
  <c r="D118" i="2"/>
  <c r="D127" i="2"/>
  <c r="D126" i="2"/>
  <c r="D128" i="2"/>
  <c r="D132" i="2"/>
  <c r="D130" i="2"/>
  <c r="AG21" i="2"/>
  <c r="R21" i="2"/>
  <c r="D21" i="2"/>
  <c r="D23" i="2"/>
  <c r="D22" i="2"/>
  <c r="AV21" i="2"/>
  <c r="AV20" i="2"/>
  <c r="BN13" i="2"/>
  <c r="BM13" i="2"/>
  <c r="BL13" i="2"/>
  <c r="AM11" i="2"/>
  <c r="BO13" i="2" l="1"/>
  <c r="D14" i="2" s="1"/>
  <c r="D72" i="2"/>
  <c r="BM56" i="2" l="1"/>
  <c r="BL56" i="2"/>
  <c r="BN56" i="2" l="1"/>
  <c r="D57" i="2" s="1"/>
  <c r="D47" i="2" l="1"/>
  <c r="AN34" i="2" l="1"/>
  <c r="AL51" i="2"/>
  <c r="AO62" i="2" l="1"/>
</calcChain>
</file>

<file path=xl/sharedStrings.xml><?xml version="1.0" encoding="utf-8"?>
<sst xmlns="http://schemas.openxmlformats.org/spreadsheetml/2006/main" count="197" uniqueCount="165">
  <si>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</si>
  <si>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</si>
  <si>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</si>
  <si>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</si>
  <si>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</si>
  <si>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</si>
  <si>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</si>
  <si>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</si>
  <si>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公的な助成金の利用状況を選択してください</t>
  </si>
  <si>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</si>
  <si>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</si>
  <si>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</si>
  <si>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</si>
  <si>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</si>
  <si>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b/>
        <sz val="9"/>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</si>
  <si>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</si>
  <si>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</si>
  <si>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</si>
  <si>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</si>
  <si>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</si>
  <si>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</si>
  <si>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</si>
  <si>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b/>
        <sz val="9"/>
        <color theme="1"/>
        <rFont val="ＭＳ 明朝"/>
        <family val="1"/>
        <charset val="128"/>
      </rPr>
      <t>（３）事前ヒアリング前の確認状況</t>
    </r>
    <rPh sb="3" eb="5">
      <t>ジゼン</t>
    </rPh>
    <rPh sb="10" eb="11">
      <t>マエ</t>
    </rPh>
    <rPh sb="12" eb="14">
      <t>カクニン</t>
    </rPh>
    <rPh sb="14" eb="16">
      <t>ジョウキョウ</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</si>
  <si>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</si>
  <si>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</si>
  <si>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</si>
  <si>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</si>
  <si>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</si>
  <si>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b/>
        <sz val="9"/>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</si>
  <si>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9"/>
        <rFont val="ＭＳ 明朝"/>
        <family val="1"/>
        <charset val="128"/>
      </rPr>
      <t>（５）対面受付の希望日</t>
    </r>
    <rPh sb="3" eb="5">
      <t>タイメン</t>
    </rPh>
    <rPh sb="5" eb="7">
      <t>ウケツケ</t>
    </rPh>
    <rPh sb="8" eb="10">
      <t>キボウ</t>
    </rPh>
    <rPh sb="10" eb="11">
      <t>ヒ</t>
    </rPh>
    <phoneticPr fontId="2"/>
  </si>
  <si>
    <r>
      <rPr>
        <sz val="9"/>
        <rFont val="ＭＳ 明朝"/>
        <family val="1"/>
        <charset val="128"/>
      </rPr>
      <t>第一希望</t>
    </r>
    <rPh sb="0" eb="2">
      <t>ダイイチ</t>
    </rPh>
    <rPh sb="2" eb="4">
      <t>キボウ</t>
    </rPh>
    <phoneticPr fontId="2"/>
  </si>
  <si>
    <r>
      <rPr>
        <sz val="9"/>
        <rFont val="ＭＳ 明朝"/>
        <family val="1"/>
        <charset val="128"/>
      </rPr>
      <t>選択してください</t>
    </r>
    <rPh sb="0" eb="2">
      <t>センタク</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</si>
  <si>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</si>
  <si>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</si>
  <si>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</si>
  <si>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b/>
        <sz val="9"/>
        <color theme="1"/>
        <rFont val="ＭＳ 明朝"/>
        <family val="1"/>
        <charset val="128"/>
      </rPr>
      <t>（１）研究開発の実施体制</t>
    </r>
    <rPh sb="3" eb="5">
      <t>ケンキュウ</t>
    </rPh>
    <rPh sb="5" eb="7">
      <t>カイハツ</t>
    </rPh>
    <rPh sb="8" eb="10">
      <t>ジッシ</t>
    </rPh>
    <rPh sb="10" eb="12">
      <t>タイセイ</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</si>
  <si>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2</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</si>
  <si>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</si>
  <si>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</si>
  <si>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</si>
  <si>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</si>
  <si>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</si>
  <si>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</si>
  <si>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b/>
        <sz val="9"/>
        <color theme="1"/>
        <rFont val="ＭＳ 明朝"/>
        <family val="1"/>
        <charset val="128"/>
      </rPr>
      <t>（３）開発品の分類等</t>
    </r>
    <rPh sb="3" eb="5">
      <t>カイハツ</t>
    </rPh>
    <rPh sb="5" eb="6">
      <t>ヒン</t>
    </rPh>
    <rPh sb="7" eb="9">
      <t>ブンルイ</t>
    </rPh>
    <rPh sb="9" eb="10">
      <t>ナド</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</si>
  <si>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</si>
  <si>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</si>
  <si>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</si>
  <si>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</si>
  <si>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</si>
  <si>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</si>
  <si>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</si>
  <si>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</si>
  <si>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</si>
  <si>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</si>
  <si>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</si>
  <si>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b/>
        <sz val="9"/>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</si>
  <si>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</si>
  <si>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b/>
        <sz val="9"/>
        <color theme="1"/>
        <rFont val="ＭＳ 明朝"/>
        <family val="1"/>
        <charset val="128"/>
      </rPr>
      <t>（５）助成金交付申請額（上限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</si>
  <si>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</si>
  <si>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</si>
  <si>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</si>
  <si>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b/>
        <sz val="9"/>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</si>
  <si>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</si>
  <si>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</si>
  <si>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b/>
        <sz val="9"/>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</si>
  <si>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</si>
  <si>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</si>
  <si>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</si>
  <si>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b/>
        <sz val="9"/>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</si>
  <si>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</si>
  <si>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</si>
  <si>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</si>
  <si>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</si>
  <si>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</si>
  <si>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</si>
  <si>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</si>
  <si>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</si>
  <si>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</si>
  <si>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</si>
  <si>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</si>
  <si>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</si>
  <si>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</si>
  <si>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</si>
  <si>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</si>
  <si>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</si>
  <si>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</si>
  <si>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</si>
  <si>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</si>
  <si>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</si>
  <si>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</si>
  <si>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</si>
  <si>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</si>
  <si>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</si>
  <si>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</si>
  <si>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b/>
        <sz val="9"/>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</si>
  <si>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sz val="9"/>
        <rFont val="ＭＳ 明朝"/>
        <family val="1"/>
        <charset val="128"/>
      </rPr>
      <t>所在地</t>
    </r>
    <rPh sb="0" eb="3">
      <t>ショザイチ</t>
    </rPh>
    <phoneticPr fontId="2"/>
  </si>
  <si>
    <r>
      <rPr>
        <sz val="9"/>
        <rFont val="ＭＳ 明朝"/>
        <family val="1"/>
        <charset val="128"/>
      </rPr>
      <t>〒</t>
    </r>
    <phoneticPr fontId="2"/>
  </si>
  <si>
    <r>
      <rPr>
        <b/>
        <sz val="9"/>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</si>
  <si>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</si>
  <si>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</si>
  <si>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b/>
        <sz val="9"/>
        <color theme="1"/>
        <rFont val="ＭＳ 明朝"/>
        <family val="1"/>
        <charset val="128"/>
      </rPr>
      <t>（１）主たる開発を担う都内ものづくり企業</t>
    </r>
    <rPh sb="3" eb="4">
      <t>シュ</t>
    </rPh>
    <rPh sb="6" eb="8">
      <t>カイハツ</t>
    </rPh>
    <rPh sb="9" eb="10">
      <t>ニナ</t>
    </rPh>
    <rPh sb="11" eb="13">
      <t>トナイ</t>
    </rPh>
    <rPh sb="18" eb="20">
      <t>キギョウジョセイキン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</si>
  <si>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</si>
  <si>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</si>
  <si>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</si>
  <si>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</si>
  <si>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</si>
  <si>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</si>
  <si>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</si>
  <si>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</si>
  <si>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</si>
  <si>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</si>
  <si>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</si>
  <si>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b/>
        <sz val="9"/>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</si>
  <si>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</si>
  <si>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</si>
  <si>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</si>
  <si>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</si>
  <si>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b/>
        <sz val="9"/>
        <rFont val="ＭＳ 明朝"/>
        <family val="1"/>
        <charset val="128"/>
      </rPr>
      <t>（１）臨床ニーズの確認</t>
    </r>
    <rPh sb="3" eb="5">
      <t>リンショウ</t>
    </rPh>
    <rPh sb="9" eb="11">
      <t>カクニン</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</si>
  <si>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</si>
  <si>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</si>
  <si>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</si>
  <si>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</si>
  <si>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</si>
  <si>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b/>
        <sz val="9"/>
        <rFont val="ＭＳ 明朝"/>
        <family val="1"/>
        <charset val="128"/>
      </rPr>
      <t>（１）先行技術調査</t>
    </r>
    <rPh sb="3" eb="5">
      <t>センコウ</t>
    </rPh>
    <rPh sb="5" eb="7">
      <t>ギジュツ</t>
    </rPh>
    <rPh sb="7" eb="9">
      <t>チョウサ</t>
    </rPh>
    <phoneticPr fontId="2"/>
  </si>
  <si>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</si>
  <si>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</si>
  <si>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</si>
  <si>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</si>
  <si>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</si>
  <si>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</si>
  <si>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</si>
  <si>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</si>
  <si>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rPr>
        <b/>
        <sz val="9"/>
        <color theme="1"/>
        <rFont val="ＭＳ 明朝"/>
        <family val="1"/>
        <charset val="128"/>
      </rPr>
      <t>（２）申請テーマ（</t>
    </r>
    <r>
      <rPr>
        <b/>
        <sz val="9"/>
        <color theme="1"/>
        <rFont val="Times New Roman"/>
        <family val="1"/>
      </rPr>
      <t>20</t>
    </r>
    <r>
      <rPr>
        <b/>
        <sz val="9"/>
        <color theme="1"/>
        <rFont val="ＭＳ 明朝"/>
        <family val="1"/>
        <charset val="128"/>
      </rPr>
      <t>文字以内）・申請概要（</t>
    </r>
    <r>
      <rPr>
        <b/>
        <sz val="9"/>
        <color theme="1"/>
        <rFont val="Times New Roman"/>
        <family val="1"/>
      </rPr>
      <t>100</t>
    </r>
    <r>
      <rPr>
        <b/>
        <sz val="9"/>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</si>
  <si>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</si>
  <si>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</si>
  <si>
    <r>
      <rPr>
        <sz val="9"/>
        <rFont val="ＭＳ Ｐ明朝"/>
        <family val="1"/>
        <charset val="128"/>
      </rPr>
      <t>職業</t>
    </r>
  </si>
  <si>
    <r>
      <rPr>
        <b/>
        <sz val="9"/>
        <color theme="1"/>
        <rFont val="ＭＳ 明朝"/>
        <family val="1"/>
        <charset val="128"/>
      </rPr>
      <t>（１）事前ヒアリング参加者（最大</t>
    </r>
    <r>
      <rPr>
        <b/>
        <sz val="9"/>
        <color theme="1"/>
        <rFont val="Times New Roman"/>
        <family val="1"/>
      </rPr>
      <t>2</t>
    </r>
    <r>
      <rPr>
        <b/>
        <sz val="9"/>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</si>
  <si>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</si>
  <si>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</si>
  <si>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</si>
  <si>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</si>
  <si>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t>事前ヒアリング　</t>
    <rPh sb="0" eb="2">
      <t>ジゼン</t>
    </rPh>
    <phoneticPr fontId="2"/>
  </si>
  <si>
    <r>
      <rPr>
        <b/>
        <sz val="9"/>
        <color theme="1"/>
        <rFont val="Arial"/>
        <family val="2"/>
      </rPr>
      <t xml:space="preserve">1. </t>
    </r>
    <r>
      <rPr>
        <b/>
        <sz val="9"/>
        <color theme="1"/>
        <rFont val="游ゴシック"/>
        <family val="3"/>
        <charset val="128"/>
        <scheme val="minor"/>
      </rPr>
      <t>申請概要</t>
    </r>
    <rPh sb="3" eb="5">
      <t>シンセイ</t>
    </rPh>
    <rPh sb="5" eb="7">
      <t>ガイヨウ</t>
    </rPh>
    <phoneticPr fontId="2"/>
  </si>
  <si>
    <r>
      <rPr>
        <b/>
        <sz val="9"/>
        <color theme="1"/>
        <rFont val="Arial"/>
        <family val="2"/>
      </rPr>
      <t xml:space="preserve">2. </t>
    </r>
    <r>
      <rPr>
        <b/>
        <sz val="9"/>
        <color theme="1"/>
        <rFont val="游ゴシック"/>
        <family val="3"/>
        <charset val="128"/>
        <scheme val="minor"/>
      </rPr>
      <t>申請者情報</t>
    </r>
    <rPh sb="3" eb="6">
      <t>シンセイシャ</t>
    </rPh>
    <rPh sb="6" eb="8">
      <t>ジョウホウ</t>
    </rPh>
    <phoneticPr fontId="2"/>
  </si>
  <si>
    <r>
      <rPr>
        <b/>
        <sz val="9"/>
        <color theme="1"/>
        <rFont val="Arial"/>
        <family val="2"/>
      </rPr>
      <t>3.</t>
    </r>
    <r>
      <rPr>
        <b/>
        <sz val="9"/>
        <color theme="1"/>
        <rFont val="Times New Roman"/>
        <family val="1"/>
      </rPr>
      <t xml:space="preserve"> </t>
    </r>
    <r>
      <rPr>
        <b/>
        <sz val="9"/>
        <color theme="1"/>
        <rFont val="游ゴシック"/>
        <family val="3"/>
        <charset val="128"/>
        <scheme val="minor"/>
      </rPr>
      <t>連携体構成企業</t>
    </r>
    <rPh sb="3" eb="5">
      <t>レンケイ</t>
    </rPh>
    <rPh sb="5" eb="6">
      <t>タイ</t>
    </rPh>
    <rPh sb="6" eb="8">
      <t>コウセイ</t>
    </rPh>
    <rPh sb="8" eb="10">
      <t>キギョウ</t>
    </rPh>
    <phoneticPr fontId="2"/>
  </si>
  <si>
    <r>
      <rPr>
        <b/>
        <sz val="9"/>
        <rFont val="Arial"/>
        <family val="2"/>
      </rPr>
      <t>4.</t>
    </r>
    <r>
      <rPr>
        <b/>
        <sz val="9"/>
        <rFont val="Times New Roman"/>
        <family val="1"/>
      </rPr>
      <t xml:space="preserve"> </t>
    </r>
    <r>
      <rPr>
        <b/>
        <sz val="9"/>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</si>
  <si>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9"/>
        <rFont val="Arial"/>
        <family val="2"/>
      </rPr>
      <t xml:space="preserve">5. </t>
    </r>
    <r>
      <rPr>
        <b/>
        <sz val="9"/>
        <rFont val="游ゴシック"/>
        <family val="3"/>
        <charset val="128"/>
        <scheme val="minor"/>
      </rPr>
      <t>開発ニーズの確認</t>
    </r>
    <rPh sb="3" eb="5">
      <t>カイハツ</t>
    </rPh>
    <rPh sb="9" eb="11">
      <t>カクニン</t>
    </rPh>
    <phoneticPr fontId="2"/>
  </si>
  <si>
    <r>
      <rPr>
        <b/>
        <sz val="9"/>
        <rFont val="Arial"/>
        <family val="2"/>
      </rPr>
      <t xml:space="preserve">6. </t>
    </r>
    <r>
      <rPr>
        <b/>
        <sz val="9"/>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</si>
  <si>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9"/>
        <rFont val="Arial"/>
        <family val="2"/>
      </rPr>
      <t xml:space="preserve">7. </t>
    </r>
    <r>
      <rPr>
        <b/>
        <sz val="9"/>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</si>
  <si>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t>8. 事業化を見据えた検討事項【申請時に記入：申請までにご検討ください】</t>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</si>
  <si>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2"/>
        <color theme="1"/>
        <rFont val="游ゴシック"/>
        <family val="3"/>
        <charset val="128"/>
      </rPr>
      <t>［医療機器製販企業による開発着手支援助成金（上限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rFont val="游ゴシック"/>
        <family val="3"/>
        <charset val="128"/>
      </rPr>
      <t>水色のセルに情報を入力してください。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4">
      <t>カイハツ</t>
    </rPh>
    <rPh sb="14" eb="16">
      <t>チャクシュ</t>
    </rPh>
    <rPh sb="16" eb="18">
      <t>シエン</t>
    </rPh>
    <rPh sb="18" eb="21">
      <t>ジョセイキン</t>
    </rPh>
    <rPh sb="22" eb="24">
      <t>ジョウゲン</t>
    </rPh>
    <rPh sb="27" eb="29">
      <t>マンエン</t>
    </rPh>
    <rPh sb="31" eb="33">
      <t>シンセイ</t>
    </rPh>
    <rPh sb="35" eb="37">
      <t>ミズイロ</t>
    </rPh>
    <rPh sb="41" eb="43">
      <t>ジョウホウ</t>
    </rPh>
    <rPh sb="44" eb="46">
      <t>ニュウリョク</t>
    </rPh>
    <rPh sb="53" eb="55">
      <t>チュウイ</t>
    </rPh>
    <rPh sb="55" eb="57">
      <t>ジコウ</t>
    </rPh>
    <rPh sb="62" eb="63">
      <t>イロ</t>
    </rPh>
    <rPh sb="64" eb="66">
      <t>モジ</t>
    </rPh>
    <rPh sb="67" eb="69">
      <t>ヒョウジ</t>
    </rPh>
    <phoneticPr fontId="2"/>
  </si>
  <si>
    <t>業種を選択してください</t>
  </si>
  <si>
    <t>分類を選択してください</t>
  </si>
  <si>
    <t>申請書提出期限は4月14日(木)</t>
    <rPh sb="0" eb="3">
      <t>シンセイショ</t>
    </rPh>
    <rPh sb="3" eb="5">
      <t>テイシュツ</t>
    </rPh>
    <rPh sb="5" eb="7">
      <t>キゲン</t>
    </rPh>
    <rPh sb="9" eb="10">
      <t>ガツ</t>
    </rPh>
    <rPh sb="12" eb="13">
      <t>ニチ</t>
    </rPh>
    <rPh sb="14" eb="15">
      <t>モク</t>
    </rPh>
    <phoneticPr fontId="2"/>
  </si>
  <si>
    <t>AI機器</t>
    <rPh sb="2" eb="4">
      <t>キキ</t>
    </rPh>
    <phoneticPr fontId="2"/>
  </si>
  <si>
    <t>はい</t>
    <phoneticPr fontId="2"/>
  </si>
  <si>
    <t>いいえ</t>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</si>
  <si>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7</t>
    </r>
    <r>
      <rPr>
        <sz val="7.5"/>
        <color theme="0" tint="-0.499984740745262"/>
        <rFont val="ＭＳ ゴシック"/>
        <family val="3"/>
        <charset val="128"/>
      </rPr>
      <t>年</t>
    </r>
    <r>
      <rPr>
        <sz val="7.5"/>
        <color theme="0" tint="-0.499984740745262"/>
        <rFont val="Times New Roman"/>
        <family val="1"/>
      </rPr>
      <t>10</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日（全員共通）、終了日は「令和●年●月●日」とご記入ください。期間は自動計算されます。</t>
    </r>
    <rPh sb="22" eb="25">
      <t>シュウリョウビ</t>
    </rPh>
    <rPh sb="27" eb="29">
      <t>レイワ</t>
    </rPh>
    <rPh sb="30" eb="31">
      <t>ネン</t>
    </rPh>
    <rPh sb="32" eb="33">
      <t>ガツ</t>
    </rPh>
    <rPh sb="34" eb="35">
      <t>ニチ</t>
    </rPh>
    <rPh sb="38" eb="40">
      <t>キニュウ</t>
    </rPh>
    <rPh sb="45" eb="47">
      <t>キカン</t>
    </rPh>
    <rPh sb="48" eb="50">
      <t>ジドウ</t>
    </rPh>
    <rPh sb="50" eb="52">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</si>
  <si>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3</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phoneticPr fontId="2"/>
  </si>
  <si>
    <r>
      <rPr>
        <b/>
        <sz val="9"/>
        <rFont val="Arial"/>
        <family val="2"/>
      </rPr>
      <t xml:space="preserve">9. </t>
    </r>
    <r>
      <rPr>
        <b/>
        <sz val="9"/>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</si>
  <si>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t>（　　　　　　　　　　　　　　　　　　　　　　　　　　　　　　　）</t>
  </si>
  <si>
    <r>
      <t>AI</t>
    </r>
    <r>
      <rPr>
        <sz val="9"/>
        <rFont val="ＭＳ Ｐ明朝"/>
        <family val="1"/>
        <charset val="128"/>
      </rPr>
      <t>医療機器に該当</t>
    </r>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</si>
  <si>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実施期間は貴社で設定できます。最長で１年間（令和</t>
    </r>
    <r>
      <rPr>
        <sz val="9"/>
        <color theme="0" tint="-0.499984740745262"/>
        <rFont val="Times New Roman"/>
        <family val="1"/>
      </rPr>
      <t>8</t>
    </r>
    <r>
      <rPr>
        <sz val="9"/>
        <color theme="0" tint="-0.499984740745262"/>
        <rFont val="ＭＳ ゴシック"/>
        <family val="3"/>
        <charset val="128"/>
      </rPr>
      <t>年</t>
    </r>
    <r>
      <rPr>
        <sz val="9"/>
        <color theme="0" tint="-0.499984740745262"/>
        <rFont val="Times New Roman"/>
        <family val="1"/>
      </rPr>
      <t>9</t>
    </r>
    <r>
      <rPr>
        <sz val="9"/>
        <color theme="0" tint="-0.499984740745262"/>
        <rFont val="ＭＳ ゴシック"/>
        <family val="3"/>
        <charset val="128"/>
      </rPr>
      <t>月</t>
    </r>
    <r>
      <rPr>
        <sz val="9"/>
        <color theme="0" tint="-0.499984740745262"/>
        <rFont val="Times New Roman"/>
        <family val="1"/>
      </rPr>
      <t>30</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</si>
  <si>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実施期間終了後に書類や成果物を確認して助成金が交付されます。</t>
    </r>
    <rPh sb="2" eb="4">
      <t>ジッシ</t>
    </rPh>
    <rPh sb="4" eb="6">
      <t>キカン</t>
    </rPh>
    <rPh sb="6" eb="9">
      <t>シュウリョウゴ</t>
    </rPh>
    <rPh sb="10" eb="12">
      <t>ショルイ</t>
    </rPh>
    <rPh sb="13" eb="16">
      <t>セイカブツ</t>
    </rPh>
    <rPh sb="17" eb="19">
      <t>カクニン</t>
    </rPh>
    <rPh sb="21" eb="24">
      <t>ジョセイキン</t>
    </rPh>
    <rPh sb="25" eb="27">
      <t>コウフ</t>
    </rPh>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</si>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</sst>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6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9"/>
      <color theme="1"/>
      <name val="ＭＳ 明朝"/>
      <family val="1"/>
      <charset val="128"/>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b/>
      <sz val="9"/>
      <name val="ＭＳ 明朝"/>
      <family val="1"/>
      <charset val="128"/>
    </font>
    <font>
      <sz val="8"/>
      <color theme="0" tint="-0.499984740745262"/>
      <name val="ＭＳ ゴシック"/>
      <family val="3"/>
      <charset val="128"/>
    </font>
    <font>
      <sz val="7"/>
      <color theme="9" tint="-0.499984740745262"/>
      <name val="ＭＳ ゴシック"/>
      <family val="3"/>
      <charset val="128"/>
    </font>
    <font>
      <sz val="7.5"/>
      <color theme="0" tint="-0.499984740745262"/>
      <name val="ＭＳ ゴシック"/>
      <family val="3"/>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10.5"/>
      <color rgb="FFFF0000"/>
      <name val="Times New Roman"/>
      <family val="1"/>
    </font>
    <font>
      <sz val="7.5"/>
      <color theme="0" tint="-0.499984740745262"/>
      <name val="Times New Roman"/>
      <family val="1"/>
    </font>
    <font>
      <sz val="7.5"/>
      <color theme="5"/>
      <name val="Times New Roman"/>
      <family val="1"/>
    </font>
    <font>
      <sz val="7"/>
      <name val="Times New Roman"/>
      <family val="1"/>
    </font>
    <font>
      <sz val="9"/>
      <color theme="1" tint="0.34998626667073579"/>
      <name val="Times New Roman"/>
      <family val="1"/>
    </font>
    <font>
      <b/>
      <sz val="10.5"/>
      <name val="Times New Roman"/>
      <family val="1"/>
    </font>
    <font>
      <sz val="10.5"/>
      <name val="Times New Roman"/>
      <family val="1"/>
    </font>
    <font>
      <sz val="7"/>
      <color theme="5"/>
      <name val="Times New Roman"/>
      <family val="1"/>
    </font>
    <font>
      <sz val="9"/>
      <name val="ＭＳ Ｐ明朝"/>
      <family val="1"/>
      <charset val="128"/>
    </font>
    <font>
      <b/>
      <sz val="9"/>
      <color theme="1"/>
      <name val="游ゴシック"/>
      <family val="3"/>
      <charset val="128"/>
      <scheme val="minor"/>
    </font>
    <font>
      <b/>
      <sz val="9"/>
      <color theme="1"/>
      <name val="Arial"/>
      <family val="2"/>
    </font>
    <font>
      <b/>
      <sz val="9"/>
      <name val="Arial"/>
      <family val="2"/>
    </font>
    <font>
      <b/>
      <sz val="9"/>
      <name val="游ゴシック"/>
      <family val="3"/>
      <charset val="128"/>
      <scheme val="minor"/>
    </font>
    <font>
      <sz val="12"/>
      <color theme="1"/>
      <name val="Arial"/>
      <family val="2"/>
    </font>
    <font>
      <sz val="9"/>
      <color rgb="FF000000"/>
      <name val="Meiryo UI"/>
      <family val="3"/>
      <charset val="128"/>
    </font>
    <font>
      <b/>
      <sz val="9"/>
      <name val="ＭＳ Ｐ明朝"/>
      <family val="1"/>
      <charset val="128"/>
    </font>
    <font>
      <sz val="9"/>
      <name val="游ゴシック"/>
      <family val="2"/>
      <charset val="128"/>
      <scheme val="minor"/>
    </font>
    <font>
      <sz val="9"/>
      <color theme="0" tint="-0.499984740745262"/>
      <name val="Times New Roman"/>
      <family val="1"/>
    </font>
    <font>
      <sz val="9"/>
      <color theme="0" tint="-0.49998474074526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66CCFF"/>
        <bgColor indexed="64"/>
      </patternFill>
    </fill>
    <fill>
      <patternFill patternType="solid">
        <fgColor rgb="FFCCFFFF"/>
        <bgColor indexed="64"/>
      </patternFill>
    </fill>
  </fills>
  <borders count="46">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298">
    <xf numFmtId="0" fontId="0" fillId="0" borderId="0" xfId="0">
      <alignment vertical="center"/>
    </xf>
    <xf numFmtId="0" fontId="0" fillId="0" borderId="0" xfId="0" applyAlignment="1">
      <alignment horizontal="center" vertical="center"/>
    </xf>
    <xf numFmtId="0" fontId="0" fillId="0" borderId="0" xfId="0">
      <alignment vertical="center"/>
    </xf>
    <xf numFmtId="176" fontId="0" fillId="0" borderId="0" xfId="0" applyNumberFormat="1" applyAlignment="1">
      <alignment horizontal="center" vertical="center"/>
    </xf>
    <xf numFmtId="0" fontId="19" fillId="2" borderId="0" xfId="0" applyFont="1" applyFill="1" applyBorder="1" applyProtection="1">
      <alignment vertical="center"/>
    </xf>
    <xf numFmtId="0" fontId="24" fillId="2" borderId="0" xfId="0" applyFont="1" applyFill="1" applyBorder="1" applyProtection="1">
      <alignment vertical="center"/>
    </xf>
    <xf numFmtId="0" fontId="24" fillId="2" borderId="9" xfId="0" applyFont="1" applyFill="1" applyBorder="1" applyProtection="1">
      <alignment vertical="center"/>
    </xf>
    <xf numFmtId="0" fontId="31" fillId="2" borderId="0" xfId="0" applyFont="1" applyFill="1" applyBorder="1" applyProtection="1">
      <alignment vertical="center"/>
    </xf>
    <xf numFmtId="0" fontId="30" fillId="2" borderId="0" xfId="0" applyFont="1" applyFill="1" applyBorder="1" applyProtection="1">
      <alignment vertical="center"/>
    </xf>
    <xf numFmtId="0" fontId="32"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25" fillId="2" borderId="0" xfId="0" applyFont="1" applyFill="1" applyBorder="1" applyProtection="1">
      <alignment vertical="center"/>
    </xf>
    <xf numFmtId="0" fontId="25"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32" fillId="2" borderId="0" xfId="0" applyFont="1" applyFill="1" applyBorder="1" applyAlignment="1" applyProtection="1">
      <alignment vertical="center" shrinkToFit="1"/>
    </xf>
    <xf numFmtId="0" fontId="40" fillId="2" borderId="0" xfId="0" applyFont="1" applyFill="1" applyBorder="1" applyProtection="1">
      <alignment vertical="center"/>
    </xf>
    <xf numFmtId="0" fontId="42" fillId="2" borderId="0" xfId="0" applyFont="1" applyFill="1" applyBorder="1" applyAlignment="1" applyProtection="1">
      <alignment horizontal="left" vertical="center"/>
    </xf>
    <xf numFmtId="0" fontId="45" fillId="2" borderId="0" xfId="0" applyFont="1" applyFill="1" applyBorder="1" applyAlignment="1" applyProtection="1">
      <alignment vertical="center"/>
    </xf>
    <xf numFmtId="0" fontId="25" fillId="2" borderId="9" xfId="0" applyFont="1" applyFill="1" applyBorder="1" applyAlignment="1" applyProtection="1">
      <alignment vertical="center"/>
    </xf>
    <xf numFmtId="0" fontId="46" fillId="2" borderId="0" xfId="0" applyFont="1" applyFill="1" applyBorder="1" applyAlignment="1" applyProtection="1">
      <alignment vertical="center"/>
    </xf>
    <xf numFmtId="0" fontId="41" fillId="2" borderId="0" xfId="0" applyFont="1" applyFill="1" applyBorder="1" applyAlignment="1" applyProtection="1">
      <alignment vertical="center"/>
    </xf>
    <xf numFmtId="0" fontId="47" fillId="2" borderId="0" xfId="0" applyNumberFormat="1" applyFont="1" applyFill="1" applyBorder="1" applyProtection="1">
      <alignment vertical="center"/>
    </xf>
    <xf numFmtId="0" fontId="48" fillId="2" borderId="0" xfId="0" applyNumberFormat="1" applyFont="1" applyFill="1" applyBorder="1" applyProtection="1">
      <alignment vertical="center"/>
    </xf>
    <xf numFmtId="0" fontId="32" fillId="2" borderId="0" xfId="0" applyNumberFormat="1" applyFont="1" applyFill="1" applyBorder="1" applyProtection="1">
      <alignment vertical="center"/>
    </xf>
    <xf numFmtId="0" fontId="49" fillId="2" borderId="0" xfId="0" applyNumberFormat="1" applyFont="1" applyFill="1" applyBorder="1" applyProtection="1">
      <alignment vertical="center"/>
    </xf>
    <xf numFmtId="0" fontId="49" fillId="2" borderId="0" xfId="0" applyFont="1" applyFill="1" applyBorder="1" applyProtection="1">
      <alignment vertical="center"/>
    </xf>
    <xf numFmtId="0" fontId="24" fillId="2" borderId="9" xfId="0" applyFont="1" applyFill="1" applyBorder="1" applyAlignment="1" applyProtection="1">
      <alignment vertical="center" shrinkToFit="1"/>
    </xf>
    <xf numFmtId="0" fontId="24" fillId="2" borderId="0" xfId="0" applyFont="1" applyFill="1" applyBorder="1" applyAlignment="1" applyProtection="1">
      <alignment vertical="center" shrinkToFit="1"/>
    </xf>
    <xf numFmtId="0" fontId="49" fillId="2" borderId="0" xfId="0" applyFont="1" applyFill="1" applyBorder="1" applyAlignment="1" applyProtection="1">
      <alignment vertical="center"/>
    </xf>
    <xf numFmtId="0" fontId="25" fillId="2" borderId="0" xfId="0" applyFont="1" applyFill="1" applyBorder="1" applyAlignment="1" applyProtection="1">
      <alignment horizontal="center" vertical="center" wrapText="1"/>
    </xf>
    <xf numFmtId="0" fontId="29" fillId="2" borderId="0" xfId="0" applyFont="1" applyFill="1" applyBorder="1" applyAlignment="1" applyProtection="1">
      <alignment vertical="center" shrinkToFit="1"/>
    </xf>
    <xf numFmtId="0" fontId="24" fillId="2" borderId="0" xfId="0" applyFont="1" applyFill="1" applyBorder="1" applyAlignment="1" applyProtection="1"/>
    <xf numFmtId="0" fontId="54"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55" fillId="2" borderId="0" xfId="0" applyFont="1" applyFill="1" applyBorder="1" applyProtection="1">
      <alignment vertical="center"/>
    </xf>
    <xf numFmtId="0" fontId="30" fillId="2" borderId="0" xfId="0" applyFont="1" applyFill="1" applyBorder="1" applyAlignment="1" applyProtection="1">
      <alignment horizontal="right"/>
    </xf>
    <xf numFmtId="0" fontId="55" fillId="2" borderId="0" xfId="0" applyFont="1" applyFill="1" applyBorder="1" applyAlignment="1" applyProtection="1">
      <alignment vertical="center"/>
    </xf>
    <xf numFmtId="0" fontId="55" fillId="2" borderId="0" xfId="0" applyFont="1" applyFill="1" applyAlignment="1" applyProtection="1">
      <alignment vertical="center"/>
    </xf>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56" fillId="2" borderId="0" xfId="0" applyFont="1" applyFill="1" applyBorder="1" applyAlignment="1" applyProtection="1">
      <alignment vertical="center"/>
    </xf>
    <xf numFmtId="0" fontId="24" fillId="2" borderId="0" xfId="0" applyFont="1" applyFill="1" applyBorder="1" applyAlignment="1" applyProtection="1">
      <alignment vertical="center" wrapText="1"/>
      <protection locked="0"/>
    </xf>
    <xf numFmtId="49" fontId="24" fillId="2" borderId="0" xfId="0" applyNumberFormat="1" applyFont="1" applyFill="1" applyBorder="1" applyAlignment="1" applyProtection="1">
      <alignment vertical="center" shrinkToFit="1"/>
      <protection locked="0"/>
    </xf>
    <xf numFmtId="0" fontId="30" fillId="2" borderId="0" xfId="0" applyFont="1" applyFill="1" applyBorder="1" applyAlignment="1" applyProtection="1"/>
    <xf numFmtId="0" fontId="30" fillId="2" borderId="0" xfId="0" applyFont="1" applyFill="1" applyBorder="1" applyAlignment="1" applyProtection="1">
      <alignment vertical="center"/>
    </xf>
    <xf numFmtId="0" fontId="33" fillId="2" borderId="0"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4" fillId="2" borderId="11"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xf>
    <xf numFmtId="0" fontId="24" fillId="2" borderId="0"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33" fillId="2" borderId="0"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64" fillId="2" borderId="0" xfId="0" applyFont="1" applyFill="1" applyBorder="1" applyAlignment="1" applyProtection="1">
      <alignment horizontal="left" vertical="center"/>
    </xf>
    <xf numFmtId="0" fontId="33" fillId="2" borderId="0" xfId="0" applyFont="1" applyFill="1" applyBorder="1" applyAlignment="1" applyProtection="1">
      <alignment horizontal="left" vertical="center"/>
      <protection locked="0"/>
    </xf>
    <xf numFmtId="0" fontId="57" fillId="2" borderId="0" xfId="0" applyFont="1" applyFill="1" applyBorder="1" applyAlignment="1" applyProtection="1">
      <alignment horizontal="left" vertical="center"/>
      <protection locked="0"/>
    </xf>
    <xf numFmtId="0" fontId="33" fillId="2" borderId="0" xfId="0" applyFont="1" applyFill="1" applyBorder="1" applyAlignment="1" applyProtection="1">
      <alignment horizontal="left" vertical="center"/>
    </xf>
    <xf numFmtId="0" fontId="30" fillId="2" borderId="45" xfId="0" applyFont="1" applyFill="1" applyBorder="1" applyAlignment="1" applyProtection="1">
      <alignment horizontal="center" vertical="center"/>
    </xf>
    <xf numFmtId="0" fontId="65" fillId="0" borderId="45" xfId="0" applyFont="1" applyBorder="1" applyAlignment="1">
      <alignment horizontal="center" vertical="center"/>
    </xf>
    <xf numFmtId="0" fontId="30" fillId="4" borderId="45" xfId="0" applyFont="1" applyFill="1" applyBorder="1" applyAlignment="1" applyProtection="1">
      <alignment horizontal="center" vertical="center"/>
      <protection locked="0"/>
    </xf>
    <xf numFmtId="0" fontId="65" fillId="4" borderId="45" xfId="0" applyFont="1" applyFill="1" applyBorder="1" applyAlignment="1" applyProtection="1">
      <alignment horizontal="center" vertical="center"/>
      <protection locked="0"/>
    </xf>
    <xf numFmtId="0" fontId="24" fillId="2" borderId="0" xfId="0" applyFont="1" applyFill="1" applyBorder="1" applyAlignment="1" applyProtection="1">
      <alignment horizontal="left" vertical="center"/>
    </xf>
    <xf numFmtId="0" fontId="24" fillId="4" borderId="17" xfId="0" applyFont="1" applyFill="1" applyBorder="1" applyAlignment="1" applyProtection="1">
      <alignment horizontal="left" vertical="center"/>
      <protection locked="0"/>
    </xf>
    <xf numFmtId="0" fontId="24" fillId="4" borderId="11" xfId="0" applyFont="1" applyFill="1" applyBorder="1" applyAlignment="1" applyProtection="1">
      <alignment horizontal="left" vertical="center"/>
      <protection locked="0"/>
    </xf>
    <xf numFmtId="0" fontId="24" fillId="2" borderId="11" xfId="0" applyFont="1" applyFill="1" applyBorder="1" applyAlignment="1" applyProtection="1">
      <alignment horizontal="center" vertical="center"/>
    </xf>
    <xf numFmtId="0" fontId="24" fillId="2" borderId="11" xfId="0" applyFont="1" applyFill="1" applyBorder="1" applyAlignment="1" applyProtection="1">
      <alignment horizontal="center" vertical="center" shrinkToFit="1"/>
    </xf>
    <xf numFmtId="0" fontId="24" fillId="4" borderId="29"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24" fillId="4" borderId="3" xfId="0" applyFont="1" applyFill="1" applyBorder="1" applyAlignment="1" applyProtection="1">
      <alignment horizontal="center" vertical="center" wrapText="1"/>
      <protection locked="0"/>
    </xf>
    <xf numFmtId="0" fontId="24" fillId="0" borderId="32" xfId="0"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wrapText="1"/>
      <protection locked="0"/>
    </xf>
    <xf numFmtId="0" fontId="24" fillId="0" borderId="33" xfId="0" applyFont="1" applyFill="1" applyBorder="1" applyAlignment="1" applyProtection="1">
      <alignment horizontal="center" vertical="center" wrapText="1"/>
      <protection locked="0"/>
    </xf>
    <xf numFmtId="49" fontId="24" fillId="0" borderId="18" xfId="0" applyNumberFormat="1" applyFont="1" applyFill="1" applyBorder="1" applyAlignment="1" applyProtection="1">
      <alignment horizontal="center" vertical="center" shrinkToFit="1"/>
      <protection locked="0"/>
    </xf>
    <xf numFmtId="49" fontId="24" fillId="0" borderId="7" xfId="0" applyNumberFormat="1" applyFont="1" applyFill="1" applyBorder="1" applyAlignment="1" applyProtection="1">
      <alignment horizontal="center" vertical="center" shrinkToFit="1"/>
      <protection locked="0"/>
    </xf>
    <xf numFmtId="49" fontId="24" fillId="0" borderId="8" xfId="0" applyNumberFormat="1" applyFont="1" applyFill="1" applyBorder="1" applyAlignment="1" applyProtection="1">
      <alignment horizontal="center" vertical="center" shrinkToFit="1"/>
      <protection locked="0"/>
    </xf>
    <xf numFmtId="0" fontId="24" fillId="0" borderId="27"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34" xfId="0" applyFont="1" applyFill="1" applyBorder="1" applyAlignment="1">
      <alignment horizontal="center" vertical="center" shrinkToFit="1"/>
    </xf>
    <xf numFmtId="0" fontId="24" fillId="0" borderId="34" xfId="0" applyFont="1" applyFill="1" applyBorder="1" applyAlignment="1" applyProtection="1">
      <alignment horizontal="right" vertical="center" shrinkToFit="1"/>
      <protection locked="0"/>
    </xf>
    <xf numFmtId="0" fontId="24" fillId="0" borderId="17" xfId="0" applyFont="1" applyFill="1" applyBorder="1" applyAlignment="1">
      <alignment horizontal="center" vertical="center" shrinkToFit="1"/>
    </xf>
    <xf numFmtId="0" fontId="24" fillId="0" borderId="34" xfId="0" applyFont="1" applyFill="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24" fillId="0" borderId="30" xfId="0" applyFont="1" applyFill="1" applyBorder="1" applyAlignment="1">
      <alignment horizontal="center" vertical="center" wrapText="1"/>
    </xf>
    <xf numFmtId="0" fontId="24" fillId="0" borderId="31" xfId="0" applyFont="1" applyFill="1" applyBorder="1" applyAlignment="1">
      <alignment horizontal="center" vertical="center" wrapText="1"/>
    </xf>
    <xf numFmtId="38" fontId="24" fillId="4" borderId="17" xfId="1" applyFont="1" applyFill="1" applyBorder="1" applyAlignment="1" applyProtection="1">
      <alignment horizontal="center" vertical="center" shrinkToFit="1"/>
      <protection locked="0"/>
    </xf>
    <xf numFmtId="38" fontId="24" fillId="4" borderId="11" xfId="1" applyFont="1" applyFill="1" applyBorder="1" applyAlignment="1" applyProtection="1">
      <alignment horizontal="center" vertical="center" shrinkToFit="1"/>
      <protection locked="0"/>
    </xf>
    <xf numFmtId="38" fontId="24" fillId="4" borderId="21" xfId="1" applyFont="1" applyFill="1" applyBorder="1" applyAlignment="1" applyProtection="1">
      <alignment horizontal="center" vertical="center" shrinkToFit="1"/>
      <protection locked="0"/>
    </xf>
    <xf numFmtId="0" fontId="29" fillId="2" borderId="0" xfId="0" applyFont="1" applyFill="1" applyBorder="1" applyAlignment="1" applyProtection="1">
      <alignment horizontal="left" vertical="center" wrapText="1"/>
    </xf>
    <xf numFmtId="0" fontId="29" fillId="2" borderId="0" xfId="0" applyFont="1" applyFill="1" applyBorder="1" applyAlignment="1" applyProtection="1">
      <alignment horizontal="left" vertical="center"/>
    </xf>
    <xf numFmtId="38" fontId="24" fillId="2" borderId="11" xfId="1" applyFont="1" applyFill="1" applyBorder="1" applyAlignment="1" applyProtection="1">
      <alignment horizontal="right" vertical="center" shrinkToFit="1"/>
    </xf>
    <xf numFmtId="0" fontId="29" fillId="2" borderId="5" xfId="0" applyFont="1" applyFill="1" applyBorder="1" applyAlignment="1" applyProtection="1">
      <alignment horizontal="left" vertical="center" shrinkToFit="1"/>
    </xf>
    <xf numFmtId="0" fontId="30" fillId="2" borderId="15"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176" fontId="30" fillId="4" borderId="20" xfId="0" applyNumberFormat="1" applyFont="1" applyFill="1" applyBorder="1" applyAlignment="1" applyProtection="1">
      <alignment horizontal="center" vertical="center" shrinkToFit="1"/>
      <protection locked="0"/>
    </xf>
    <xf numFmtId="176" fontId="30" fillId="4" borderId="15" xfId="0" applyNumberFormat="1" applyFont="1" applyFill="1" applyBorder="1" applyAlignment="1" applyProtection="1">
      <alignment horizontal="center" vertical="center" shrinkToFit="1"/>
      <protection locked="0"/>
    </xf>
    <xf numFmtId="0" fontId="29" fillId="2" borderId="10" xfId="0" applyFont="1" applyFill="1" applyBorder="1" applyAlignment="1" applyProtection="1">
      <alignment horizontal="left" vertical="center" shrinkToFit="1"/>
    </xf>
    <xf numFmtId="0" fontId="29" fillId="2" borderId="16" xfId="0" applyFont="1" applyFill="1" applyBorder="1" applyAlignment="1" applyProtection="1">
      <alignment horizontal="left" vertical="center" shrinkToFit="1"/>
    </xf>
    <xf numFmtId="0" fontId="29" fillId="2" borderId="9" xfId="0" applyFont="1" applyFill="1" applyBorder="1" applyAlignment="1" applyProtection="1">
      <alignment horizontal="left" vertical="center" shrinkToFit="1"/>
    </xf>
    <xf numFmtId="0" fontId="29" fillId="2" borderId="5" xfId="0" applyFont="1" applyFill="1" applyBorder="1" applyAlignment="1" applyProtection="1">
      <alignment horizontal="left" vertical="center"/>
    </xf>
    <xf numFmtId="0" fontId="29" fillId="2" borderId="0" xfId="0" applyFont="1" applyFill="1" applyBorder="1" applyAlignment="1" applyProtection="1">
      <alignment horizontal="left" vertical="center" shrinkToFit="1"/>
    </xf>
    <xf numFmtId="0" fontId="24" fillId="2" borderId="6" xfId="0" applyFont="1" applyFill="1" applyBorder="1" applyAlignment="1" applyProtection="1">
      <alignment horizontal="center" vertical="center" shrinkToFit="1"/>
    </xf>
    <xf numFmtId="0" fontId="24" fillId="2" borderId="11" xfId="0" applyFont="1" applyFill="1" applyBorder="1" applyAlignment="1" applyProtection="1">
      <alignment horizontal="left" vertical="center" wrapText="1"/>
    </xf>
    <xf numFmtId="0" fontId="24" fillId="4" borderId="17" xfId="0" applyFont="1" applyFill="1" applyBorder="1" applyAlignment="1" applyProtection="1">
      <alignment horizontal="left" vertical="center" shrinkToFit="1"/>
      <protection locked="0"/>
    </xf>
    <xf numFmtId="0" fontId="24" fillId="4" borderId="11" xfId="0" applyFont="1" applyFill="1" applyBorder="1" applyAlignment="1" applyProtection="1">
      <alignment horizontal="left" vertical="center" shrinkToFit="1"/>
      <protection locked="0"/>
    </xf>
    <xf numFmtId="0" fontId="24" fillId="2" borderId="11" xfId="0" applyFont="1" applyFill="1" applyBorder="1" applyAlignment="1" applyProtection="1">
      <alignment horizontal="left" vertical="center" shrinkToFit="1"/>
    </xf>
    <xf numFmtId="49" fontId="24" fillId="4" borderId="11" xfId="0" applyNumberFormat="1" applyFont="1" applyFill="1" applyBorder="1" applyAlignment="1" applyProtection="1">
      <alignment horizontal="center" vertical="center" shrinkToFit="1"/>
      <protection locked="0"/>
    </xf>
    <xf numFmtId="49" fontId="24" fillId="4" borderId="6" xfId="0" applyNumberFormat="1"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xf>
    <xf numFmtId="0" fontId="29" fillId="2" borderId="4" xfId="0" applyFont="1" applyFill="1" applyBorder="1" applyAlignment="1" applyProtection="1">
      <alignment horizontal="left" vertical="center" shrinkToFit="1"/>
    </xf>
    <xf numFmtId="0" fontId="30" fillId="2" borderId="38" xfId="0" applyFont="1" applyFill="1" applyBorder="1" applyAlignment="1" applyProtection="1">
      <alignment horizontal="center" vertical="center" shrinkToFit="1"/>
    </xf>
    <xf numFmtId="0" fontId="30" fillId="2" borderId="39" xfId="0" applyFont="1" applyFill="1" applyBorder="1" applyAlignment="1" applyProtection="1">
      <alignment horizontal="center" vertical="center" shrinkToFit="1"/>
    </xf>
    <xf numFmtId="0" fontId="30" fillId="2" borderId="40" xfId="0" applyFont="1" applyFill="1" applyBorder="1" applyAlignment="1" applyProtection="1">
      <alignment horizontal="center" vertical="center" shrinkToFit="1"/>
    </xf>
    <xf numFmtId="0" fontId="24" fillId="2" borderId="11"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shrinkToFit="1"/>
      <protection locked="0"/>
    </xf>
    <xf numFmtId="0" fontId="30" fillId="4" borderId="18" xfId="0" applyFont="1" applyFill="1" applyBorder="1" applyAlignment="1" applyProtection="1">
      <alignment horizontal="center" vertical="center" shrinkToFit="1"/>
      <protection locked="0"/>
    </xf>
    <xf numFmtId="0" fontId="30" fillId="4" borderId="7" xfId="0" applyFont="1" applyFill="1" applyBorder="1" applyAlignment="1" applyProtection="1">
      <alignment horizontal="center" vertical="center" shrinkToFit="1"/>
      <protection locked="0"/>
    </xf>
    <xf numFmtId="0" fontId="30" fillId="4" borderId="8"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4" borderId="18" xfId="0" applyFont="1" applyFill="1" applyBorder="1" applyAlignment="1" applyProtection="1">
      <alignment horizontal="center" vertical="center" shrinkToFit="1"/>
      <protection locked="0"/>
    </xf>
    <xf numFmtId="0" fontId="24" fillId="4" borderId="7" xfId="0" applyFont="1" applyFill="1" applyBorder="1" applyAlignment="1" applyProtection="1">
      <alignment horizontal="center" vertical="center" shrinkToFit="1"/>
      <protection locked="0"/>
    </xf>
    <xf numFmtId="0" fontId="24" fillId="4" borderId="8" xfId="0" applyFont="1" applyFill="1" applyBorder="1" applyAlignment="1" applyProtection="1">
      <alignment horizontal="center" vertical="center" shrinkToFit="1"/>
      <protection locked="0"/>
    </xf>
    <xf numFmtId="0" fontId="30" fillId="2" borderId="17" xfId="0" applyFont="1" applyFill="1" applyBorder="1" applyAlignment="1" applyProtection="1">
      <alignment horizontal="center" vertical="center"/>
    </xf>
    <xf numFmtId="0" fontId="30" fillId="2" borderId="11" xfId="0" applyFont="1" applyFill="1" applyBorder="1" applyAlignment="1" applyProtection="1">
      <alignment horizontal="center" vertical="center"/>
    </xf>
    <xf numFmtId="0" fontId="29" fillId="2" borderId="16" xfId="0" applyFont="1" applyFill="1" applyBorder="1" applyAlignment="1" applyProtection="1">
      <alignment horizontal="left" vertical="center"/>
    </xf>
    <xf numFmtId="0" fontId="29" fillId="2" borderId="9" xfId="0" applyFont="1" applyFill="1" applyBorder="1" applyAlignment="1" applyProtection="1">
      <alignment horizontal="left" vertical="center"/>
    </xf>
    <xf numFmtId="0" fontId="39" fillId="2" borderId="11" xfId="0" applyFont="1" applyFill="1" applyBorder="1" applyAlignment="1" applyProtection="1">
      <alignment horizontal="center" vertical="center" shrinkToFit="1"/>
    </xf>
    <xf numFmtId="0" fontId="29" fillId="2" borderId="3" xfId="0" applyFont="1" applyFill="1" applyBorder="1" applyAlignment="1" applyProtection="1">
      <alignment horizontal="left" vertical="center"/>
    </xf>
    <xf numFmtId="0" fontId="29" fillId="2" borderId="15"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xf>
    <xf numFmtId="0" fontId="34" fillId="2" borderId="22" xfId="0" applyFont="1" applyFill="1" applyBorder="1" applyAlignment="1" applyProtection="1">
      <alignment horizontal="center" vertical="center" shrinkToFit="1"/>
    </xf>
    <xf numFmtId="0" fontId="34" fillId="2" borderId="23" xfId="0" applyFont="1" applyFill="1" applyBorder="1" applyAlignment="1" applyProtection="1">
      <alignment horizontal="center" vertical="center" shrinkToFit="1"/>
    </xf>
    <xf numFmtId="0" fontId="34" fillId="2" borderId="24" xfId="0" applyFont="1" applyFill="1" applyBorder="1" applyAlignment="1" applyProtection="1">
      <alignment horizontal="center" vertical="center" shrinkToFit="1"/>
    </xf>
    <xf numFmtId="0" fontId="34" fillId="2" borderId="25" xfId="0" applyFont="1" applyFill="1" applyBorder="1" applyAlignment="1" applyProtection="1">
      <alignment horizontal="center" vertical="center" shrinkToFit="1"/>
    </xf>
    <xf numFmtId="0" fontId="34" fillId="2" borderId="26" xfId="0" applyFont="1" applyFill="1" applyBorder="1" applyAlignment="1" applyProtection="1">
      <alignment horizontal="center" vertical="center" shrinkToFit="1"/>
    </xf>
    <xf numFmtId="0" fontId="29" fillId="2" borderId="10" xfId="0" applyFont="1" applyFill="1" applyBorder="1" applyAlignment="1" applyProtection="1">
      <alignment horizontal="left" vertical="center"/>
    </xf>
    <xf numFmtId="0" fontId="24" fillId="4" borderId="12" xfId="0" applyFont="1" applyFill="1" applyBorder="1" applyAlignment="1" applyProtection="1">
      <alignment horizontal="left" vertical="center" shrinkToFit="1"/>
      <protection locked="0"/>
    </xf>
    <xf numFmtId="0" fontId="24" fillId="4" borderId="13" xfId="0" applyFont="1" applyFill="1" applyBorder="1" applyAlignment="1" applyProtection="1">
      <alignment horizontal="left" vertical="center" shrinkToFit="1"/>
      <protection locked="0"/>
    </xf>
    <xf numFmtId="0" fontId="24" fillId="4" borderId="14" xfId="0" applyFont="1" applyFill="1" applyBorder="1" applyAlignment="1" applyProtection="1">
      <alignment horizontal="left" vertical="center" shrinkToFit="1"/>
      <protection locked="0"/>
    </xf>
    <xf numFmtId="0" fontId="37" fillId="4" borderId="43" xfId="0" applyFont="1" applyFill="1" applyBorder="1" applyAlignment="1" applyProtection="1">
      <alignment horizontal="left" vertical="center" wrapText="1" shrinkToFit="1"/>
      <protection locked="0"/>
    </xf>
    <xf numFmtId="0" fontId="37" fillId="4" borderId="41" xfId="0" applyFont="1" applyFill="1" applyBorder="1" applyAlignment="1" applyProtection="1">
      <alignment horizontal="left" vertical="center" wrapText="1" shrinkToFit="1"/>
      <protection locked="0"/>
    </xf>
    <xf numFmtId="0" fontId="24" fillId="4" borderId="17" xfId="0" applyFont="1" applyFill="1" applyBorder="1" applyAlignment="1" applyProtection="1">
      <alignment horizontal="center" vertical="center" shrinkToFit="1"/>
      <protection locked="0"/>
    </xf>
    <xf numFmtId="0" fontId="24" fillId="4" borderId="11" xfId="0" applyFont="1" applyFill="1" applyBorder="1" applyAlignment="1" applyProtection="1">
      <alignment horizontal="center" vertical="center" shrinkToFit="1"/>
      <protection locked="0"/>
    </xf>
    <xf numFmtId="49" fontId="28" fillId="4" borderId="17" xfId="2" applyNumberFormat="1" applyFont="1" applyFill="1" applyBorder="1" applyAlignment="1" applyProtection="1">
      <alignment horizontal="left" vertical="center" shrinkToFit="1"/>
      <protection locked="0"/>
    </xf>
    <xf numFmtId="49" fontId="24" fillId="4" borderId="11" xfId="0" applyNumberFormat="1" applyFont="1" applyFill="1" applyBorder="1" applyAlignment="1" applyProtection="1">
      <alignment horizontal="left" vertical="center" shrinkToFit="1"/>
      <protection locked="0"/>
    </xf>
    <xf numFmtId="0" fontId="26" fillId="2" borderId="11" xfId="0" applyFont="1" applyFill="1" applyBorder="1" applyAlignment="1" applyProtection="1">
      <alignment horizontal="center" vertical="center" wrapText="1" shrinkToFit="1"/>
    </xf>
    <xf numFmtId="0" fontId="26" fillId="2" borderId="11" xfId="0" applyFont="1" applyFill="1" applyBorder="1" applyAlignment="1" applyProtection="1">
      <alignment horizontal="center" vertical="center" shrinkToFit="1"/>
    </xf>
    <xf numFmtId="0" fontId="26" fillId="2" borderId="6" xfId="0" applyFont="1" applyFill="1" applyBorder="1" applyAlignment="1" applyProtection="1">
      <alignment horizontal="center" vertical="center" shrinkToFit="1"/>
    </xf>
    <xf numFmtId="0" fontId="24" fillId="0" borderId="6"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0" fontId="24" fillId="4" borderId="6" xfId="0" applyFont="1" applyFill="1" applyBorder="1" applyAlignment="1" applyProtection="1">
      <alignment horizontal="center" vertical="center" wrapText="1" shrinkToFit="1"/>
      <protection locked="0"/>
    </xf>
    <xf numFmtId="0" fontId="24" fillId="4" borderId="7" xfId="0" applyFont="1" applyFill="1" applyBorder="1" applyAlignment="1" applyProtection="1">
      <alignment horizontal="center" vertical="center" wrapText="1" shrinkToFit="1"/>
      <protection locked="0"/>
    </xf>
    <xf numFmtId="0" fontId="24" fillId="4" borderId="8" xfId="0" applyFont="1" applyFill="1" applyBorder="1" applyAlignment="1" applyProtection="1">
      <alignment horizontal="center" vertical="center" wrapText="1" shrinkToFit="1"/>
      <protection locked="0"/>
    </xf>
    <xf numFmtId="0" fontId="24" fillId="4" borderId="17"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0" fontId="29" fillId="2" borderId="1" xfId="0" applyFont="1" applyFill="1" applyBorder="1" applyAlignment="1" applyProtection="1">
      <alignment horizontal="left" vertical="center" shrinkToFit="1"/>
    </xf>
    <xf numFmtId="0" fontId="29" fillId="2" borderId="2" xfId="0" applyFont="1" applyFill="1" applyBorder="1" applyAlignment="1" applyProtection="1">
      <alignment horizontal="left" vertical="center" shrinkToFit="1"/>
    </xf>
    <xf numFmtId="0" fontId="24" fillId="2" borderId="7" xfId="0" applyFont="1" applyFill="1" applyBorder="1" applyAlignment="1" applyProtection="1">
      <alignment horizontal="center" vertical="center" shrinkToFit="1"/>
    </xf>
    <xf numFmtId="176" fontId="24" fillId="4" borderId="17" xfId="0" applyNumberFormat="1" applyFont="1" applyFill="1" applyBorder="1" applyAlignment="1" applyProtection="1">
      <alignment horizontal="center" vertical="center" shrinkToFit="1"/>
      <protection locked="0"/>
    </xf>
    <xf numFmtId="176" fontId="24" fillId="4" borderId="11" xfId="0" applyNumberFormat="1" applyFont="1" applyFill="1" applyBorder="1" applyAlignment="1" applyProtection="1">
      <alignment horizontal="center" vertical="center" shrinkToFit="1"/>
      <protection locked="0"/>
    </xf>
    <xf numFmtId="176" fontId="24" fillId="4" borderId="6" xfId="0" applyNumberFormat="1"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49" fontId="30" fillId="2" borderId="17" xfId="0" applyNumberFormat="1" applyFont="1" applyFill="1" applyBorder="1" applyAlignment="1" applyProtection="1">
      <alignment horizontal="center" vertical="center"/>
    </xf>
    <xf numFmtId="49" fontId="30" fillId="2" borderId="11" xfId="0" applyNumberFormat="1" applyFont="1" applyFill="1" applyBorder="1" applyAlignment="1" applyProtection="1">
      <alignment horizontal="center" vertical="center"/>
    </xf>
    <xf numFmtId="49" fontId="30" fillId="2" borderId="21" xfId="0" applyNumberFormat="1" applyFont="1" applyFill="1" applyBorder="1" applyAlignment="1" applyProtection="1">
      <alignment horizontal="center" vertical="center"/>
    </xf>
    <xf numFmtId="49" fontId="30" fillId="2" borderId="8" xfId="0" applyNumberFormat="1" applyFont="1" applyFill="1" applyBorder="1" applyAlignment="1" applyProtection="1">
      <alignment horizontal="center" vertical="center" shrinkToFit="1"/>
    </xf>
    <xf numFmtId="49" fontId="30" fillId="2" borderId="11" xfId="0" applyNumberFormat="1" applyFont="1" applyFill="1" applyBorder="1" applyAlignment="1" applyProtection="1">
      <alignment horizontal="center" vertical="center" shrinkToFit="1"/>
    </xf>
    <xf numFmtId="0" fontId="30" fillId="2" borderId="11" xfId="0" applyFont="1" applyFill="1" applyBorder="1" applyAlignment="1" applyProtection="1">
      <alignment horizontal="center" vertical="center" shrinkToFit="1"/>
    </xf>
    <xf numFmtId="0" fontId="30" fillId="2" borderId="11" xfId="0" applyFont="1" applyFill="1" applyBorder="1" applyAlignment="1" applyProtection="1">
      <alignment vertical="center" wrapText="1"/>
    </xf>
    <xf numFmtId="49" fontId="30" fillId="2" borderId="8" xfId="0" applyNumberFormat="1" applyFont="1" applyFill="1" applyBorder="1" applyAlignment="1" applyProtection="1">
      <alignment horizontal="center" vertical="center"/>
    </xf>
    <xf numFmtId="0" fontId="37" fillId="2" borderId="11" xfId="0" applyFont="1" applyFill="1" applyBorder="1" applyAlignment="1" applyProtection="1">
      <alignment horizontal="center" vertical="center" wrapText="1" shrinkToFit="1"/>
    </xf>
    <xf numFmtId="0" fontId="37" fillId="2" borderId="6" xfId="0" applyFont="1" applyFill="1" applyBorder="1" applyAlignment="1" applyProtection="1">
      <alignment horizontal="center" vertical="center" wrapText="1" shrinkToFit="1"/>
    </xf>
    <xf numFmtId="49" fontId="30" fillId="4" borderId="11" xfId="0" applyNumberFormat="1" applyFont="1" applyFill="1" applyBorder="1" applyAlignment="1" applyProtection="1">
      <alignment horizontal="center" vertical="center" shrinkToFit="1"/>
      <protection locked="0"/>
    </xf>
    <xf numFmtId="0" fontId="29" fillId="2" borderId="0" xfId="0" applyNumberFormat="1" applyFont="1" applyFill="1" applyBorder="1" applyAlignment="1" applyProtection="1">
      <alignment horizontal="left" vertical="center" wrapText="1" shrinkToFit="1"/>
    </xf>
    <xf numFmtId="0" fontId="30" fillId="2" borderId="6" xfId="0" applyFont="1" applyFill="1" applyBorder="1" applyAlignment="1" applyProtection="1">
      <alignment horizontal="center" vertical="center" shrinkToFit="1"/>
    </xf>
    <xf numFmtId="0" fontId="30" fillId="2" borderId="8" xfId="0" applyFont="1" applyFill="1" applyBorder="1" applyAlignment="1" applyProtection="1">
      <alignment horizontal="center" vertical="center"/>
    </xf>
    <xf numFmtId="0" fontId="24" fillId="2" borderId="11" xfId="0" applyFont="1" applyFill="1" applyBorder="1" applyAlignment="1" applyProtection="1">
      <alignment horizontal="center" vertical="center" wrapText="1" shrinkToFit="1"/>
    </xf>
    <xf numFmtId="0" fontId="24" fillId="2" borderId="6" xfId="0" applyFont="1" applyFill="1" applyBorder="1" applyAlignment="1" applyProtection="1">
      <alignment horizontal="center" vertical="center" wrapText="1" shrinkToFit="1"/>
    </xf>
    <xf numFmtId="49" fontId="30" fillId="2" borderId="6" xfId="0" applyNumberFormat="1" applyFont="1" applyFill="1" applyBorder="1" applyAlignment="1" applyProtection="1">
      <alignment horizontal="center" vertical="center"/>
    </xf>
    <xf numFmtId="49" fontId="30" fillId="4" borderId="17" xfId="0" applyNumberFormat="1" applyFont="1" applyFill="1" applyBorder="1" applyAlignment="1" applyProtection="1">
      <alignment horizontal="center" vertical="center"/>
      <protection locked="0"/>
    </xf>
    <xf numFmtId="49" fontId="30" fillId="4" borderId="11" xfId="0" applyNumberFormat="1" applyFont="1" applyFill="1" applyBorder="1" applyAlignment="1" applyProtection="1">
      <alignment horizontal="center" vertical="center"/>
      <protection locked="0"/>
    </xf>
    <xf numFmtId="49" fontId="30" fillId="4" borderId="21" xfId="0" applyNumberFormat="1" applyFont="1" applyFill="1" applyBorder="1" applyAlignment="1" applyProtection="1">
      <alignment horizontal="center" vertical="center"/>
      <protection locked="0"/>
    </xf>
    <xf numFmtId="0" fontId="52" fillId="2" borderId="11" xfId="0" applyFont="1" applyFill="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30" fillId="2" borderId="17" xfId="0" applyNumberFormat="1" applyFont="1" applyFill="1" applyBorder="1" applyAlignment="1" applyProtection="1">
      <alignment horizontal="center" vertical="center" shrinkToFit="1"/>
    </xf>
    <xf numFmtId="0" fontId="30" fillId="2" borderId="11" xfId="0" applyNumberFormat="1" applyFont="1" applyFill="1" applyBorder="1" applyAlignment="1" applyProtection="1">
      <alignment horizontal="center" vertical="center" shrinkToFit="1"/>
    </xf>
    <xf numFmtId="0" fontId="30" fillId="2" borderId="21" xfId="0" applyNumberFormat="1" applyFont="1" applyFill="1" applyBorder="1" applyAlignment="1" applyProtection="1">
      <alignment horizontal="center" vertical="center" shrinkToFit="1"/>
    </xf>
    <xf numFmtId="0" fontId="30" fillId="4" borderId="17" xfId="0" applyNumberFormat="1" applyFont="1" applyFill="1" applyBorder="1" applyAlignment="1" applyProtection="1">
      <alignment horizontal="center" vertical="center" shrinkToFit="1"/>
      <protection locked="0"/>
    </xf>
    <xf numFmtId="0" fontId="30" fillId="4" borderId="11" xfId="0" applyNumberFormat="1" applyFont="1" applyFill="1" applyBorder="1" applyAlignment="1" applyProtection="1">
      <alignment horizontal="center" vertical="center" shrinkToFit="1"/>
      <protection locked="0"/>
    </xf>
    <xf numFmtId="0" fontId="30" fillId="4" borderId="21" xfId="0" applyNumberFormat="1" applyFont="1" applyFill="1" applyBorder="1" applyAlignment="1" applyProtection="1">
      <alignment horizontal="center" vertical="center" shrinkToFit="1"/>
      <protection locked="0"/>
    </xf>
    <xf numFmtId="0" fontId="24" fillId="4" borderId="11" xfId="0" applyNumberFormat="1"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wrapText="1" shrinkToFit="1"/>
    </xf>
    <xf numFmtId="0" fontId="27" fillId="2" borderId="11" xfId="0" applyFont="1" applyFill="1" applyBorder="1" applyAlignment="1" applyProtection="1">
      <alignment horizontal="center" vertical="center" shrinkToFit="1"/>
    </xf>
    <xf numFmtId="0" fontId="24" fillId="4" borderId="17" xfId="0" applyFont="1" applyFill="1" applyBorder="1" applyAlignment="1" applyProtection="1">
      <alignment horizontal="left" vertical="center" wrapText="1" shrinkToFit="1"/>
      <protection locked="0"/>
    </xf>
    <xf numFmtId="0" fontId="24" fillId="4" borderId="11" xfId="0" applyFont="1" applyFill="1" applyBorder="1" applyAlignment="1" applyProtection="1">
      <alignment horizontal="left" vertical="center" wrapText="1" shrinkToFit="1"/>
      <protection locked="0"/>
    </xf>
    <xf numFmtId="0" fontId="24" fillId="2" borderId="11" xfId="0" applyFont="1" applyFill="1" applyBorder="1" applyAlignment="1" applyProtection="1">
      <alignment vertical="center" wrapText="1"/>
    </xf>
    <xf numFmtId="0" fontId="24" fillId="4" borderId="17" xfId="0" applyFont="1" applyFill="1" applyBorder="1" applyAlignment="1" applyProtection="1">
      <alignment horizontal="left" vertical="center" wrapText="1"/>
      <protection locked="0"/>
    </xf>
    <xf numFmtId="0" fontId="24" fillId="4" borderId="11" xfId="0" applyFont="1" applyFill="1" applyBorder="1" applyAlignment="1" applyProtection="1">
      <alignment horizontal="left" vertical="center" wrapText="1"/>
      <protection locked="0"/>
    </xf>
    <xf numFmtId="0" fontId="29" fillId="2" borderId="3" xfId="0" applyFont="1" applyFill="1" applyBorder="1" applyAlignment="1" applyProtection="1">
      <alignment horizontal="left" vertical="center" shrinkToFit="1"/>
    </xf>
    <xf numFmtId="0" fontId="29" fillId="2" borderId="15" xfId="0" applyFont="1" applyFill="1" applyBorder="1" applyAlignment="1" applyProtection="1">
      <alignment horizontal="left" vertical="center" shrinkToFit="1"/>
    </xf>
    <xf numFmtId="0" fontId="43" fillId="2" borderId="0" xfId="0" applyFont="1" applyFill="1" applyBorder="1" applyAlignment="1" applyProtection="1">
      <alignment horizontal="left" vertical="center" wrapText="1"/>
    </xf>
    <xf numFmtId="0" fontId="43" fillId="2" borderId="0" xfId="0" applyFont="1" applyFill="1" applyBorder="1" applyAlignment="1" applyProtection="1">
      <alignment horizontal="left" vertical="center" shrinkToFit="1"/>
    </xf>
    <xf numFmtId="0" fontId="24" fillId="4" borderId="6" xfId="0" applyFont="1" applyFill="1" applyBorder="1" applyAlignment="1" applyProtection="1">
      <alignment horizontal="center" vertical="center" shrinkToFit="1"/>
      <protection locked="0"/>
    </xf>
    <xf numFmtId="49" fontId="24" fillId="2" borderId="11" xfId="0" applyNumberFormat="1" applyFont="1" applyFill="1" applyBorder="1" applyAlignment="1" applyProtection="1">
      <alignment horizontal="center" vertical="center"/>
    </xf>
    <xf numFmtId="49" fontId="24" fillId="4" borderId="17" xfId="0" applyNumberFormat="1" applyFont="1" applyFill="1" applyBorder="1" applyAlignment="1" applyProtection="1">
      <alignment horizontal="left" vertical="center" shrinkToFit="1"/>
      <protection locked="0"/>
    </xf>
    <xf numFmtId="49" fontId="52" fillId="2" borderId="11" xfId="0" applyNumberFormat="1" applyFont="1" applyFill="1" applyBorder="1" applyAlignment="1" applyProtection="1">
      <alignment horizontal="center" vertical="center" wrapText="1"/>
    </xf>
    <xf numFmtId="49" fontId="52" fillId="2" borderId="11" xfId="0" applyNumberFormat="1" applyFont="1" applyFill="1" applyBorder="1" applyAlignment="1" applyProtection="1">
      <alignment horizontal="center" vertical="center"/>
    </xf>
    <xf numFmtId="49" fontId="52" fillId="2" borderId="6" xfId="0" applyNumberFormat="1" applyFont="1" applyFill="1" applyBorder="1" applyAlignment="1" applyProtection="1">
      <alignment horizontal="center" vertical="center"/>
    </xf>
    <xf numFmtId="0" fontId="52" fillId="2" borderId="11" xfId="0" applyFont="1" applyFill="1" applyBorder="1" applyAlignment="1" applyProtection="1">
      <alignment horizontal="center" vertical="center" wrapText="1" shrinkToFit="1"/>
    </xf>
    <xf numFmtId="0" fontId="52" fillId="2" borderId="11" xfId="0" applyFont="1" applyFill="1" applyBorder="1" applyAlignment="1" applyProtection="1">
      <alignment horizontal="center" vertical="center" shrinkToFit="1"/>
    </xf>
    <xf numFmtId="0" fontId="52" fillId="2" borderId="6" xfId="0" applyFont="1" applyFill="1" applyBorder="1" applyAlignment="1" applyProtection="1">
      <alignment horizontal="center" vertical="center" shrinkToFit="1"/>
    </xf>
    <xf numFmtId="0" fontId="52" fillId="2" borderId="6" xfId="0" applyFont="1" applyFill="1" applyBorder="1" applyAlignment="1" applyProtection="1">
      <alignment horizontal="center" vertical="center" wrapText="1" shrinkToFit="1"/>
    </xf>
    <xf numFmtId="0" fontId="51" fillId="2" borderId="2" xfId="0" applyFont="1" applyFill="1" applyBorder="1" applyAlignment="1" applyProtection="1">
      <alignment horizontal="left" vertical="center"/>
    </xf>
    <xf numFmtId="0" fontId="51" fillId="2" borderId="0" xfId="0" applyFont="1" applyFill="1" applyBorder="1" applyAlignment="1" applyProtection="1">
      <alignment horizontal="left" vertical="center"/>
    </xf>
    <xf numFmtId="0" fontId="50" fillId="2" borderId="0" xfId="0" applyFont="1" applyFill="1" applyBorder="1" applyAlignment="1" applyProtection="1">
      <alignment horizontal="left" vertical="center"/>
    </xf>
    <xf numFmtId="58" fontId="24" fillId="2" borderId="11" xfId="0" applyNumberFormat="1" applyFont="1" applyFill="1" applyBorder="1" applyAlignment="1" applyProtection="1">
      <alignment horizontal="center" vertical="center" shrinkToFit="1"/>
    </xf>
    <xf numFmtId="0" fontId="20" fillId="3" borderId="6" xfId="0"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58" fillId="2" borderId="0" xfId="0" applyFont="1" applyFill="1" applyBorder="1" applyAlignment="1" applyProtection="1">
      <alignment horizontal="left" vertical="center"/>
    </xf>
    <xf numFmtId="0" fontId="39" fillId="2" borderId="11" xfId="0" applyFont="1" applyFill="1" applyBorder="1" applyAlignment="1" applyProtection="1">
      <alignment horizontal="left" vertical="center" wrapText="1"/>
    </xf>
    <xf numFmtId="0" fontId="30" fillId="3" borderId="0" xfId="0" applyFont="1" applyFill="1" applyBorder="1" applyAlignment="1" applyProtection="1">
      <alignment horizontal="center" vertical="center" wrapText="1"/>
    </xf>
    <xf numFmtId="0" fontId="43" fillId="2" borderId="0" xfId="0" applyFont="1" applyFill="1" applyBorder="1" applyAlignment="1" applyProtection="1">
      <alignment horizontal="left" vertical="center"/>
    </xf>
    <xf numFmtId="49" fontId="25" fillId="2" borderId="0" xfId="0" applyNumberFormat="1" applyFont="1" applyFill="1" applyBorder="1" applyAlignment="1" applyProtection="1">
      <alignment horizontal="left" vertical="center"/>
    </xf>
    <xf numFmtId="0" fontId="51" fillId="2" borderId="0" xfId="0" applyFont="1" applyFill="1" applyBorder="1" applyAlignment="1" applyProtection="1">
      <alignment horizontal="left" vertical="center" wrapText="1"/>
    </xf>
    <xf numFmtId="0" fontId="43" fillId="2" borderId="0" xfId="0" applyFont="1" applyFill="1" applyBorder="1" applyAlignment="1" applyProtection="1">
      <alignment vertical="center" wrapText="1"/>
    </xf>
    <xf numFmtId="0" fontId="43" fillId="2" borderId="0" xfId="0" applyFont="1" applyFill="1" applyBorder="1" applyAlignment="1" applyProtection="1">
      <alignment vertical="center"/>
    </xf>
    <xf numFmtId="0" fontId="24" fillId="2" borderId="0"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xf>
    <xf numFmtId="0" fontId="24" fillId="4" borderId="21"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xf>
    <xf numFmtId="0" fontId="24" fillId="2" borderId="8" xfId="0" applyFont="1" applyFill="1" applyBorder="1" applyAlignment="1" applyProtection="1">
      <alignment horizontal="center" vertical="center"/>
    </xf>
    <xf numFmtId="0" fontId="30" fillId="2" borderId="11" xfId="0" applyFont="1" applyFill="1" applyBorder="1" applyAlignment="1" applyProtection="1">
      <alignment horizontal="center" vertical="center" textRotation="255" wrapText="1"/>
    </xf>
    <xf numFmtId="0" fontId="30" fillId="2" borderId="11" xfId="0" applyFont="1" applyFill="1" applyBorder="1" applyAlignment="1" applyProtection="1">
      <alignment horizontal="center" vertical="center" wrapText="1"/>
    </xf>
    <xf numFmtId="38" fontId="45" fillId="2" borderId="0" xfId="1" applyFont="1" applyFill="1" applyBorder="1" applyAlignment="1" applyProtection="1">
      <alignment horizontal="center" vertical="center" shrinkToFit="1"/>
    </xf>
    <xf numFmtId="0" fontId="41" fillId="2" borderId="0" xfId="0" applyFont="1" applyFill="1" applyBorder="1" applyAlignment="1" applyProtection="1">
      <alignment horizontal="left" vertical="center"/>
    </xf>
    <xf numFmtId="0" fontId="40" fillId="2" borderId="0" xfId="0" applyFont="1" applyFill="1" applyBorder="1" applyAlignment="1" applyProtection="1">
      <alignment horizontal="left" vertical="center"/>
    </xf>
    <xf numFmtId="0" fontId="38" fillId="2" borderId="0" xfId="0" applyFont="1" applyFill="1" applyBorder="1" applyAlignment="1" applyProtection="1">
      <alignment horizontal="center" vertical="center"/>
    </xf>
    <xf numFmtId="0" fontId="34" fillId="2" borderId="11" xfId="0" applyFont="1" applyFill="1" applyBorder="1" applyAlignment="1" applyProtection="1">
      <alignment horizontal="center" vertical="center" shrinkToFit="1"/>
    </xf>
    <xf numFmtId="0" fontId="34" fillId="2" borderId="6" xfId="0" applyFont="1" applyFill="1" applyBorder="1" applyAlignment="1" applyProtection="1">
      <alignment horizontal="center" vertical="center" shrinkToFit="1"/>
    </xf>
    <xf numFmtId="0" fontId="45" fillId="2" borderId="0" xfId="0" applyFont="1" applyFill="1" applyBorder="1" applyAlignment="1" applyProtection="1">
      <alignment horizontal="left" vertical="center"/>
    </xf>
    <xf numFmtId="49" fontId="52" fillId="2" borderId="11" xfId="0" applyNumberFormat="1" applyFont="1" applyFill="1" applyBorder="1" applyAlignment="1" applyProtection="1">
      <alignment horizontal="left" vertical="center" wrapText="1" shrinkToFit="1"/>
    </xf>
    <xf numFmtId="49" fontId="52" fillId="2" borderId="6" xfId="0" applyNumberFormat="1" applyFont="1" applyFill="1" applyBorder="1" applyAlignment="1" applyProtection="1">
      <alignment horizontal="left" vertical="center" wrapText="1" shrinkToFit="1"/>
    </xf>
    <xf numFmtId="49" fontId="24" fillId="4" borderId="17" xfId="0" applyNumberFormat="1" applyFont="1" applyFill="1" applyBorder="1" applyAlignment="1" applyProtection="1">
      <alignment horizontal="center" vertical="center" shrinkToFit="1"/>
      <protection locked="0"/>
    </xf>
    <xf numFmtId="49" fontId="53" fillId="2" borderId="11" xfId="2" applyNumberFormat="1" applyFont="1" applyFill="1" applyBorder="1" applyAlignment="1" applyProtection="1">
      <alignment horizontal="left" vertical="center" shrinkToFit="1"/>
    </xf>
    <xf numFmtId="49" fontId="53" fillId="2" borderId="11" xfId="0" applyNumberFormat="1" applyFont="1" applyFill="1" applyBorder="1" applyAlignment="1" applyProtection="1">
      <alignment horizontal="left" vertical="center" shrinkToFit="1"/>
    </xf>
    <xf numFmtId="0" fontId="52" fillId="2" borderId="11" xfId="0" applyFont="1" applyFill="1" applyBorder="1" applyAlignment="1" applyProtection="1">
      <alignment horizontal="center" vertical="center"/>
    </xf>
    <xf numFmtId="0" fontId="52" fillId="2" borderId="6" xfId="0" applyFont="1" applyFill="1" applyBorder="1" applyAlignment="1" applyProtection="1">
      <alignment horizontal="center" vertical="center"/>
    </xf>
    <xf numFmtId="0" fontId="30" fillId="2" borderId="11" xfId="0" applyFont="1" applyFill="1" applyBorder="1" applyAlignment="1" applyProtection="1">
      <alignment horizontal="center" vertical="center" wrapText="1" shrinkToFit="1"/>
    </xf>
    <xf numFmtId="49" fontId="24" fillId="4" borderId="21" xfId="0" applyNumberFormat="1" applyFont="1" applyFill="1" applyBorder="1" applyAlignment="1" applyProtection="1">
      <alignment horizontal="center" vertical="center" shrinkToFit="1"/>
      <protection locked="0"/>
    </xf>
    <xf numFmtId="0" fontId="43" fillId="2" borderId="5" xfId="0" applyFont="1" applyFill="1" applyBorder="1" applyAlignment="1" applyProtection="1">
      <alignment horizontal="left" vertical="center"/>
    </xf>
    <xf numFmtId="0" fontId="56" fillId="2" borderId="0" xfId="0" applyFont="1" applyFill="1" applyBorder="1" applyAlignment="1" applyProtection="1">
      <alignment horizontal="left" vertical="center"/>
    </xf>
    <xf numFmtId="0" fontId="53" fillId="2" borderId="11" xfId="0" applyFont="1" applyFill="1" applyBorder="1" applyAlignment="1" applyProtection="1">
      <alignment horizontal="left" vertical="center" shrinkToFit="1"/>
    </xf>
    <xf numFmtId="0" fontId="61" fillId="2" borderId="0" xfId="0" applyFont="1" applyFill="1" applyBorder="1" applyAlignment="1" applyProtection="1">
      <alignment horizontal="left" vertical="center"/>
    </xf>
    <xf numFmtId="0" fontId="66" fillId="2" borderId="0" xfId="0" applyFont="1" applyFill="1" applyBorder="1" applyAlignment="1" applyProtection="1">
      <alignment horizontal="left" vertical="center"/>
    </xf>
    <xf numFmtId="38" fontId="30" fillId="4" borderId="11" xfId="1" applyFont="1" applyFill="1" applyBorder="1" applyAlignment="1" applyProtection="1">
      <alignment horizontal="center" vertical="center" shrinkToFit="1"/>
      <protection locked="0"/>
    </xf>
    <xf numFmtId="38" fontId="30" fillId="4" borderId="6" xfId="1" applyFont="1" applyFill="1" applyBorder="1" applyAlignment="1" applyProtection="1">
      <alignment horizontal="center" vertical="center" shrinkToFit="1"/>
      <protection locked="0"/>
    </xf>
    <xf numFmtId="0" fontId="66" fillId="2" borderId="10" xfId="0" applyFont="1" applyFill="1" applyBorder="1" applyAlignment="1" applyProtection="1">
      <alignment horizontal="left" vertical="center" shrinkToFit="1"/>
    </xf>
    <xf numFmtId="0" fontId="66" fillId="2" borderId="16" xfId="0" applyFont="1" applyFill="1" applyBorder="1" applyAlignment="1" applyProtection="1">
      <alignment horizontal="left" vertical="center" shrinkToFit="1"/>
    </xf>
    <xf numFmtId="0" fontId="66" fillId="2" borderId="9" xfId="0" applyFont="1" applyFill="1" applyBorder="1" applyAlignment="1" applyProtection="1">
      <alignment horizontal="left" vertical="center" shrinkToFit="1"/>
    </xf>
    <xf numFmtId="0" fontId="30" fillId="2" borderId="41" xfId="0" applyFont="1" applyFill="1" applyBorder="1" applyAlignment="1" applyProtection="1">
      <alignment horizontal="center" vertical="center" shrinkToFit="1"/>
    </xf>
    <xf numFmtId="0" fontId="30" fillId="2" borderId="42" xfId="0" applyFont="1" applyFill="1" applyBorder="1" applyAlignment="1" applyProtection="1">
      <alignment horizontal="center" vertical="center" shrinkToFit="1"/>
    </xf>
    <xf numFmtId="0" fontId="29" fillId="2" borderId="44" xfId="0" applyFont="1" applyFill="1" applyBorder="1" applyAlignment="1" applyProtection="1">
      <alignment horizontal="center" vertical="center" shrinkToFit="1"/>
    </xf>
    <xf numFmtId="0" fontId="29" fillId="2" borderId="0" xfId="0" applyFont="1" applyFill="1" applyBorder="1" applyAlignment="1" applyProtection="1">
      <alignment horizontal="center" vertical="center" shrinkToFit="1"/>
    </xf>
    <xf numFmtId="0" fontId="25" fillId="2" borderId="0" xfId="0" applyFont="1" applyFill="1" applyBorder="1" applyAlignment="1" applyProtection="1">
      <alignment horizontal="center" vertical="center"/>
    </xf>
    <xf numFmtId="0" fontId="36" fillId="2" borderId="11" xfId="0" applyFont="1" applyFill="1" applyBorder="1" applyAlignment="1" applyProtection="1">
      <alignment horizontal="center" vertical="center"/>
    </xf>
    <xf numFmtId="0" fontId="24" fillId="2" borderId="38" xfId="0" applyFont="1" applyFill="1" applyBorder="1" applyAlignment="1" applyProtection="1">
      <alignment horizontal="left" vertical="center" shrinkToFit="1"/>
    </xf>
    <xf numFmtId="0" fontId="24" fillId="2" borderId="39" xfId="0" applyFont="1" applyFill="1" applyBorder="1" applyAlignment="1" applyProtection="1">
      <alignment horizontal="left" vertical="center" shrinkToFit="1"/>
    </xf>
    <xf numFmtId="0" fontId="24" fillId="2" borderId="40" xfId="0" applyFont="1" applyFill="1" applyBorder="1" applyAlignment="1" applyProtection="1">
      <alignment horizontal="left" vertical="center" shrinkToFit="1"/>
    </xf>
    <xf numFmtId="0" fontId="24" fillId="2" borderId="35" xfId="0" applyFont="1" applyFill="1" applyBorder="1" applyAlignment="1" applyProtection="1">
      <alignment horizontal="left" vertical="center" wrapText="1"/>
    </xf>
    <xf numFmtId="0" fontId="24" fillId="2" borderId="36" xfId="0" applyFont="1" applyFill="1" applyBorder="1" applyAlignment="1" applyProtection="1">
      <alignment horizontal="left" vertical="center" wrapText="1"/>
    </xf>
    <xf numFmtId="0" fontId="24" fillId="2" borderId="37" xfId="0" applyFont="1" applyFill="1" applyBorder="1" applyAlignment="1" applyProtection="1">
      <alignment horizontal="left" vertical="center" wrapText="1"/>
    </xf>
    <xf numFmtId="0" fontId="24" fillId="2" borderId="5" xfId="0" applyFont="1" applyFill="1" applyBorder="1" applyAlignment="1" applyProtection="1">
      <alignment horizontal="left" vertical="center"/>
    </xf>
    <xf numFmtId="0" fontId="24" fillId="2" borderId="33" xfId="0" applyFont="1" applyFill="1" applyBorder="1" applyAlignment="1" applyProtection="1">
      <alignment horizontal="left" vertical="center"/>
    </xf>
    <xf numFmtId="0" fontId="24" fillId="4" borderId="6" xfId="0" applyNumberFormat="1" applyFont="1" applyFill="1" applyBorder="1" applyAlignment="1" applyProtection="1">
      <alignment horizontal="center" vertical="center"/>
      <protection locked="0"/>
    </xf>
    <xf numFmtId="0" fontId="24" fillId="4" borderId="8" xfId="0" applyNumberFormat="1" applyFont="1" applyFill="1" applyBorder="1" applyAlignment="1" applyProtection="1">
      <alignment horizontal="center" vertical="center"/>
      <protection locked="0"/>
    </xf>
    <xf numFmtId="0" fontId="24" fillId="2" borderId="38" xfId="0" applyFont="1" applyFill="1" applyBorder="1" applyAlignment="1" applyProtection="1">
      <alignment horizontal="left" vertical="center"/>
    </xf>
    <xf numFmtId="0" fontId="24" fillId="2" borderId="39" xfId="0" applyFont="1" applyFill="1" applyBorder="1" applyAlignment="1" applyProtection="1">
      <alignment horizontal="left" vertical="center"/>
    </xf>
    <xf numFmtId="0" fontId="24" fillId="2" borderId="40" xfId="0" applyFont="1" applyFill="1" applyBorder="1" applyAlignment="1" applyProtection="1">
      <alignment horizontal="left" vertical="center"/>
    </xf>
    <xf numFmtId="0" fontId="24" fillId="2" borderId="35" xfId="0" applyFont="1" applyFill="1" applyBorder="1" applyAlignment="1" applyProtection="1">
      <alignment horizontal="left" vertical="center"/>
    </xf>
    <xf numFmtId="0" fontId="24" fillId="2" borderId="36" xfId="0" applyFont="1" applyFill="1" applyBorder="1" applyAlignment="1" applyProtection="1">
      <alignment horizontal="left" vertical="center"/>
    </xf>
    <xf numFmtId="0" fontId="24" fillId="2" borderId="37" xfId="0" applyFont="1" applyFill="1" applyBorder="1" applyAlignment="1" applyProtection="1">
      <alignment horizontal="left" vertical="center"/>
    </xf>
    <xf numFmtId="0" fontId="29" fillId="2" borderId="2" xfId="0" applyFont="1" applyFill="1" applyBorder="1" applyAlignment="1" applyProtection="1">
      <alignment horizontal="left" vertical="center"/>
    </xf>
    <xf numFmtId="0" fontId="24" fillId="2" borderId="1"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33" xfId="0" applyFont="1" applyFill="1" applyBorder="1" applyAlignment="1" applyProtection="1">
      <alignment horizontal="center" vertical="center"/>
    </xf>
    <xf numFmtId="58" fontId="24" fillId="4" borderId="17" xfId="0" applyNumberFormat="1" applyFont="1" applyFill="1" applyBorder="1" applyAlignment="1" applyProtection="1">
      <alignment horizontal="center" vertical="center" shrinkToFit="1"/>
      <protection locked="0"/>
    </xf>
    <xf numFmtId="58" fontId="24" fillId="4" borderId="11" xfId="0" applyNumberFormat="1" applyFont="1" applyFill="1" applyBorder="1" applyAlignment="1" applyProtection="1">
      <alignment horizontal="center" vertical="center" shrinkToFit="1"/>
      <protection locked="0"/>
    </xf>
    <xf numFmtId="58" fontId="24" fillId="4" borderId="21" xfId="0" applyNumberFormat="1" applyFont="1" applyFill="1" applyBorder="1" applyAlignment="1" applyProtection="1">
      <alignment horizontal="center" vertical="center" shrinkToFit="1"/>
      <protection locked="0"/>
    </xf>
    <xf numFmtId="0" fontId="44" fillId="2" borderId="0" xfId="0" applyFont="1" applyFill="1" applyBorder="1" applyAlignment="1" applyProtection="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FF"/>
      <color rgb="FF000000"/>
      <color rgb="FF66CCFF"/>
      <color rgb="FFFFFFCC"/>
      <color rgb="FFFFFF99"/>
      <color rgb="FFFFCCFF"/>
      <color rgb="FFC8E7BB"/>
      <color rgb="FFFF66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147</xdr:row>
          <xdr:rowOff>0</xdr:rowOff>
        </xdr:from>
        <xdr:to>
          <xdr:col>46</xdr:col>
          <xdr:colOff>47625</xdr:colOff>
          <xdr:row>150</xdr:row>
          <xdr:rowOff>0</xdr:rowOff>
        </xdr:to>
        <xdr:grpSp>
          <xdr:nvGrpSpPr>
            <xdr:cNvPr id="2" name="グループ化 1"/>
            <xdr:cNvGrpSpPr/>
          </xdr:nvGrpSpPr>
          <xdr:grpSpPr>
            <a:xfrm>
              <a:off x="656167" y="42380958"/>
              <a:ext cx="4238625" cy="825500"/>
              <a:chOff x="657225" y="42357675"/>
              <a:chExt cx="4238624" cy="828632"/>
            </a:xfrm>
          </xdr:grpSpPr>
          <xdr:sp macro="" textlink="">
            <xdr:nvSpPr>
              <xdr:cNvPr id="2050" name="Check Box 2" hidden="1">
                <a:extLst>
                  <a:ext uri="{63B3BB69-23CF-44E3-9099-C40C66FF867C}">
                    <a14:compatExt spid="_x0000_s2050"/>
                  </a:ext>
                </a:extLst>
              </xdr:cNvPr>
              <xdr:cNvSpPr/>
            </xdr:nvSpPr>
            <xdr:spPr bwMode="auto">
              <a:xfrm>
                <a:off x="657225" y="42367200"/>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2051" name="Check Box 3" hidden="1">
                <a:extLst>
                  <a:ext uri="{63B3BB69-23CF-44E3-9099-C40C66FF867C}">
                    <a14:compatExt spid="_x0000_s2051"/>
                  </a:ext>
                </a:extLst>
              </xdr:cNvPr>
              <xdr:cNvSpPr/>
            </xdr:nvSpPr>
            <xdr:spPr bwMode="auto">
              <a:xfrm>
                <a:off x="2190750" y="423576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2052" name="Check Box 4" hidden="1">
                <a:extLst>
                  <a:ext uri="{63B3BB69-23CF-44E3-9099-C40C66FF867C}">
                    <a14:compatExt spid="_x0000_s2052"/>
                  </a:ext>
                </a:extLst>
              </xdr:cNvPr>
              <xdr:cNvSpPr/>
            </xdr:nvSpPr>
            <xdr:spPr bwMode="auto">
              <a:xfrm>
                <a:off x="3409950" y="42357675"/>
                <a:ext cx="14858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2053" name="Check Box 5" hidden="1">
                <a:extLst>
                  <a:ext uri="{63B3BB69-23CF-44E3-9099-C40C66FF867C}">
                    <a14:compatExt spid="_x0000_s2053"/>
                  </a:ext>
                </a:extLst>
              </xdr:cNvPr>
              <xdr:cNvSpPr/>
            </xdr:nvSpPr>
            <xdr:spPr bwMode="auto">
              <a:xfrm>
                <a:off x="657225" y="42662475"/>
                <a:ext cx="1295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2054" name="Check Box 6" hidden="1">
                <a:extLst>
                  <a:ext uri="{63B3BB69-23CF-44E3-9099-C40C66FF867C}">
                    <a14:compatExt spid="_x0000_s2054"/>
                  </a:ext>
                </a:extLst>
              </xdr:cNvPr>
              <xdr:cNvSpPr/>
            </xdr:nvSpPr>
            <xdr:spPr bwMode="auto">
              <a:xfrm>
                <a:off x="2181225" y="42643425"/>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2055" name="Check Box 7" hidden="1">
                <a:extLst>
                  <a:ext uri="{63B3BB69-23CF-44E3-9099-C40C66FF867C}">
                    <a14:compatExt spid="_x0000_s2055"/>
                  </a:ext>
                </a:extLst>
              </xdr:cNvPr>
              <xdr:cNvSpPr/>
            </xdr:nvSpPr>
            <xdr:spPr bwMode="auto">
              <a:xfrm>
                <a:off x="657225" y="42938657"/>
                <a:ext cx="6667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61"/>
  <sheetViews>
    <sheetView tabSelected="1" view="pageBreakPreview" zoomScale="120" zoomScaleNormal="115" zoomScaleSheetLayoutView="120" workbookViewId="0">
      <selection activeCell="H5" sqref="H5:AC5"/>
    </sheetView>
  </sheetViews>
  <sheetFormatPr defaultColWidth="1.08203125" defaultRowHeight="7.5" customHeight="1" x14ac:dyDescent="0.55000000000000004"/>
  <cols>
    <col min="1" max="1" width="1.08203125" style="4"/>
    <col min="2" max="2" width="2.5" style="4" customWidth="1"/>
    <col min="3" max="3" width="5" style="4" customWidth="1"/>
    <col min="4" max="4" width="2.5" style="4" customWidth="1"/>
    <col min="5" max="63" width="1.25" style="4" customWidth="1"/>
    <col min="64" max="67" width="2.08203125" style="4" bestFit="1" customWidth="1"/>
    <col min="68" max="73" width="1.58203125" style="4" bestFit="1" customWidth="1"/>
    <col min="74" max="74" width="2.08203125" style="4" bestFit="1" customWidth="1"/>
    <col min="75" max="118" width="1.08203125" style="4"/>
    <col min="119" max="119" width="1.08203125" style="4" customWidth="1"/>
    <col min="120" max="16384" width="1.08203125" style="4"/>
  </cols>
  <sheetData>
    <row r="1" spans="1:77" ht="4" customHeight="1" x14ac:dyDescent="0.55000000000000004"/>
    <row r="2" spans="1:77" ht="36.65" customHeight="1" x14ac:dyDescent="0.55000000000000004">
      <c r="A2" s="223" t="s">
        <v>150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5"/>
    </row>
    <row r="3" spans="1:77" s="5" customFormat="1" ht="22.5" customHeight="1" x14ac:dyDescent="0.55000000000000004">
      <c r="B3" s="226" t="s">
        <v>141</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row>
    <row r="4" spans="1:77" s="5" customFormat="1" ht="22.5" customHeight="1" x14ac:dyDescent="0.55000000000000004">
      <c r="C4" s="132" t="s">
        <v>136</v>
      </c>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row>
    <row r="5" spans="1:77" s="5" customFormat="1" ht="22.5" customHeight="1" x14ac:dyDescent="0.55000000000000004">
      <c r="D5" s="66" t="s">
        <v>9</v>
      </c>
      <c r="E5" s="66"/>
      <c r="F5" s="66"/>
      <c r="G5" s="66"/>
      <c r="H5" s="156"/>
      <c r="I5" s="157"/>
      <c r="J5" s="157"/>
      <c r="K5" s="157"/>
      <c r="L5" s="157"/>
      <c r="M5" s="157"/>
      <c r="N5" s="157"/>
      <c r="O5" s="157"/>
      <c r="P5" s="157"/>
      <c r="Q5" s="157"/>
      <c r="R5" s="157"/>
      <c r="S5" s="157"/>
      <c r="T5" s="157"/>
      <c r="U5" s="157"/>
      <c r="V5" s="157"/>
      <c r="W5" s="157"/>
      <c r="X5" s="157"/>
      <c r="Y5" s="157"/>
      <c r="Z5" s="157"/>
      <c r="AA5" s="157"/>
      <c r="AB5" s="157"/>
      <c r="AC5" s="158"/>
      <c r="AD5" s="153" t="s">
        <v>10</v>
      </c>
      <c r="AE5" s="154"/>
      <c r="AF5" s="154"/>
      <c r="AG5" s="154"/>
      <c r="AH5" s="155"/>
      <c r="AI5" s="150" t="s">
        <v>11</v>
      </c>
      <c r="AJ5" s="151"/>
      <c r="AK5" s="152"/>
      <c r="AL5" s="146"/>
      <c r="AM5" s="147"/>
      <c r="AN5" s="147"/>
      <c r="AO5" s="147"/>
      <c r="AP5" s="147"/>
      <c r="AQ5" s="147"/>
      <c r="AR5" s="147"/>
      <c r="AS5" s="147"/>
      <c r="AT5" s="147"/>
      <c r="AU5" s="147"/>
      <c r="AV5" s="147"/>
      <c r="AW5" s="150" t="s">
        <v>12</v>
      </c>
      <c r="AX5" s="151"/>
      <c r="AY5" s="152"/>
      <c r="AZ5" s="122"/>
      <c r="BA5" s="123"/>
      <c r="BB5" s="123"/>
      <c r="BC5" s="123"/>
      <c r="BD5" s="123"/>
      <c r="BE5" s="123"/>
      <c r="BF5" s="123"/>
      <c r="BG5" s="123"/>
      <c r="BH5" s="123"/>
      <c r="BI5" s="123"/>
      <c r="BJ5" s="124"/>
    </row>
    <row r="6" spans="1:77" s="5" customFormat="1" ht="22.5" customHeight="1" x14ac:dyDescent="0.55000000000000004">
      <c r="D6" s="109" t="s">
        <v>13</v>
      </c>
      <c r="E6" s="110"/>
      <c r="F6" s="110"/>
      <c r="G6" s="110"/>
      <c r="H6" s="65" t="s">
        <v>1</v>
      </c>
      <c r="I6" s="65"/>
      <c r="J6" s="120"/>
      <c r="K6" s="146"/>
      <c r="L6" s="147"/>
      <c r="M6" s="147"/>
      <c r="N6" s="147"/>
      <c r="O6" s="147"/>
      <c r="P6" s="147"/>
      <c r="Q6" s="147"/>
      <c r="R6" s="147"/>
      <c r="S6" s="147"/>
      <c r="T6" s="147"/>
      <c r="U6" s="147"/>
      <c r="V6" s="66" t="s">
        <v>2</v>
      </c>
      <c r="W6" s="66"/>
      <c r="X6" s="102"/>
      <c r="Y6" s="148"/>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row>
    <row r="7" spans="1:77" s="5" customFormat="1" ht="22.5" customHeight="1" x14ac:dyDescent="0.55000000000000004">
      <c r="D7" s="205" t="str">
        <f>IF(AL5="","","（注）他企業の方やコンサルタントの方はヒアリングに参加できません。参加できるのは貴社の方のみです。")</f>
        <v/>
      </c>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161"/>
    </row>
    <row r="8" spans="1:77" s="5" customFormat="1" ht="22.5" customHeight="1" x14ac:dyDescent="0.55000000000000004">
      <c r="C8" s="132" t="s">
        <v>14</v>
      </c>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row>
    <row r="9" spans="1:77" s="5" customFormat="1" ht="22.5" customHeight="1" x14ac:dyDescent="0.55000000000000004">
      <c r="D9" s="102" t="s">
        <v>15</v>
      </c>
      <c r="E9" s="163"/>
      <c r="F9" s="163"/>
      <c r="G9" s="163"/>
      <c r="H9" s="163"/>
      <c r="I9" s="163"/>
      <c r="J9" s="163"/>
      <c r="K9" s="164" t="s">
        <v>16</v>
      </c>
      <c r="L9" s="165"/>
      <c r="M9" s="165"/>
      <c r="N9" s="165"/>
      <c r="O9" s="165"/>
      <c r="P9" s="165"/>
      <c r="Q9" s="165"/>
      <c r="R9" s="165"/>
      <c r="S9" s="166"/>
      <c r="T9" s="159" t="s">
        <v>17</v>
      </c>
      <c r="U9" s="160"/>
      <c r="V9" s="160"/>
      <c r="W9" s="160"/>
      <c r="X9" s="160"/>
      <c r="Y9" s="160"/>
      <c r="Z9" s="160"/>
      <c r="AA9" s="160"/>
      <c r="AB9" s="160"/>
      <c r="AC9" s="160"/>
      <c r="AD9" s="160"/>
      <c r="AE9" s="160"/>
      <c r="AF9" s="160"/>
      <c r="AG9" s="160"/>
      <c r="AH9" s="160"/>
      <c r="AI9" s="160"/>
      <c r="AJ9" s="160"/>
      <c r="AK9" s="160"/>
      <c r="AL9" s="160"/>
      <c r="AM9" s="66" t="s">
        <v>18</v>
      </c>
      <c r="AN9" s="66"/>
      <c r="AO9" s="66"/>
      <c r="AP9" s="66"/>
      <c r="AQ9" s="66"/>
      <c r="AR9" s="102"/>
      <c r="AS9" s="122" t="s">
        <v>19</v>
      </c>
      <c r="AT9" s="123"/>
      <c r="AU9" s="123"/>
      <c r="AV9" s="123"/>
      <c r="AW9" s="123"/>
      <c r="AX9" s="123"/>
      <c r="AY9" s="123"/>
      <c r="AZ9" s="123"/>
      <c r="BA9" s="123"/>
      <c r="BB9" s="123"/>
      <c r="BC9" s="123"/>
      <c r="BD9" s="123"/>
      <c r="BE9" s="123"/>
      <c r="BF9" s="123"/>
      <c r="BG9" s="123"/>
      <c r="BH9" s="123"/>
      <c r="BI9" s="123"/>
      <c r="BJ9" s="124"/>
      <c r="BK9" s="6"/>
    </row>
    <row r="10" spans="1:77" s="5" customFormat="1" ht="22.5" customHeight="1" x14ac:dyDescent="0.55000000000000004">
      <c r="D10" s="102" t="s">
        <v>20</v>
      </c>
      <c r="E10" s="163"/>
      <c r="F10" s="163"/>
      <c r="G10" s="163"/>
      <c r="H10" s="163"/>
      <c r="I10" s="163"/>
      <c r="J10" s="163"/>
      <c r="K10" s="164" t="s">
        <v>16</v>
      </c>
      <c r="L10" s="165"/>
      <c r="M10" s="165"/>
      <c r="N10" s="165"/>
      <c r="O10" s="165"/>
      <c r="P10" s="165"/>
      <c r="Q10" s="165"/>
      <c r="R10" s="165"/>
      <c r="S10" s="166"/>
      <c r="T10" s="159" t="s">
        <v>17</v>
      </c>
      <c r="U10" s="160"/>
      <c r="V10" s="160"/>
      <c r="W10" s="160"/>
      <c r="X10" s="160"/>
      <c r="Y10" s="160"/>
      <c r="Z10" s="160"/>
      <c r="AA10" s="160"/>
      <c r="AB10" s="160"/>
      <c r="AC10" s="160"/>
      <c r="AD10" s="160"/>
      <c r="AE10" s="160"/>
      <c r="AF10" s="160"/>
      <c r="AG10" s="160"/>
      <c r="AH10" s="160"/>
      <c r="AI10" s="160"/>
      <c r="AJ10" s="160"/>
      <c r="AK10" s="160"/>
      <c r="AL10" s="160"/>
      <c r="AM10" s="161"/>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row>
    <row r="11" spans="1:77" s="5" customFormat="1" ht="22.5" customHeight="1" x14ac:dyDescent="0.55000000000000004">
      <c r="D11" s="102" t="s">
        <v>21</v>
      </c>
      <c r="E11" s="163"/>
      <c r="F11" s="163"/>
      <c r="G11" s="163"/>
      <c r="H11" s="163"/>
      <c r="I11" s="163"/>
      <c r="J11" s="163"/>
      <c r="K11" s="164" t="s">
        <v>16</v>
      </c>
      <c r="L11" s="165"/>
      <c r="M11" s="165"/>
      <c r="N11" s="165"/>
      <c r="O11" s="165"/>
      <c r="P11" s="165"/>
      <c r="Q11" s="165"/>
      <c r="R11" s="165"/>
      <c r="S11" s="166"/>
      <c r="T11" s="159" t="s">
        <v>17</v>
      </c>
      <c r="U11" s="160"/>
      <c r="V11" s="160"/>
      <c r="W11" s="160"/>
      <c r="X11" s="160"/>
      <c r="Y11" s="160"/>
      <c r="Z11" s="160"/>
      <c r="AA11" s="160"/>
      <c r="AB11" s="160"/>
      <c r="AC11" s="160"/>
      <c r="AD11" s="160"/>
      <c r="AE11" s="160"/>
      <c r="AF11" s="160"/>
      <c r="AG11" s="160"/>
      <c r="AH11" s="160"/>
      <c r="AI11" s="160"/>
      <c r="AJ11" s="160"/>
      <c r="AK11" s="160"/>
      <c r="AL11" s="160"/>
      <c r="AM11" s="99" t="str">
        <f>IF(K9="","",IF(K9="選択してください","","（注）日時はご希望に沿えない場合があります。"))</f>
        <v/>
      </c>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row>
    <row r="12" spans="1:77" s="5" customFormat="1" ht="22.5" customHeight="1" x14ac:dyDescent="0.55000000000000004">
      <c r="C12" s="132" t="s">
        <v>22</v>
      </c>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row>
    <row r="13" spans="1:77" s="5" customFormat="1" ht="22.5" customHeight="1" x14ac:dyDescent="0.55000000000000004">
      <c r="D13" s="167" t="s">
        <v>23</v>
      </c>
      <c r="E13" s="168"/>
      <c r="F13" s="168"/>
      <c r="G13" s="168"/>
      <c r="H13" s="168"/>
      <c r="I13" s="168"/>
      <c r="J13" s="168"/>
      <c r="K13" s="168"/>
      <c r="L13" s="168"/>
      <c r="M13" s="168"/>
      <c r="N13" s="117" t="s">
        <v>24</v>
      </c>
      <c r="O13" s="118"/>
      <c r="P13" s="118"/>
      <c r="Q13" s="118"/>
      <c r="R13" s="118"/>
      <c r="S13" s="118"/>
      <c r="T13" s="118"/>
      <c r="U13" s="119"/>
      <c r="V13" s="167" t="s">
        <v>25</v>
      </c>
      <c r="W13" s="168"/>
      <c r="X13" s="168"/>
      <c r="Y13" s="168"/>
      <c r="Z13" s="168"/>
      <c r="AA13" s="168"/>
      <c r="AB13" s="168"/>
      <c r="AC13" s="168"/>
      <c r="AD13" s="168"/>
      <c r="AE13" s="168"/>
      <c r="AF13" s="168"/>
      <c r="AG13" s="168"/>
      <c r="AH13" s="117" t="s">
        <v>164</v>
      </c>
      <c r="AI13" s="118"/>
      <c r="AJ13" s="118"/>
      <c r="AK13" s="118"/>
      <c r="AL13" s="118"/>
      <c r="AM13" s="118"/>
      <c r="AN13" s="118"/>
      <c r="AO13" s="119"/>
      <c r="AP13" s="120" t="s">
        <v>26</v>
      </c>
      <c r="AQ13" s="121"/>
      <c r="AR13" s="121"/>
      <c r="AS13" s="121"/>
      <c r="AT13" s="121"/>
      <c r="AU13" s="121"/>
      <c r="AV13" s="121"/>
      <c r="AW13" s="121"/>
      <c r="AX13" s="121"/>
      <c r="AY13" s="121"/>
      <c r="AZ13" s="121"/>
      <c r="BA13" s="121"/>
      <c r="BB13" s="122" t="s">
        <v>164</v>
      </c>
      <c r="BC13" s="123"/>
      <c r="BD13" s="123"/>
      <c r="BE13" s="123"/>
      <c r="BF13" s="123"/>
      <c r="BG13" s="123"/>
      <c r="BH13" s="123"/>
      <c r="BI13" s="124"/>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55000000000000004">
      <c r="D14" s="130" t="str">
        <f>IF(BO13&gt;0,"（注）事前ヒアリングの申込前に、公社ホームページ・概要説明動画・募集要項を必ずご確認ください。","")</f>
        <v/>
      </c>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27"/>
      <c r="BB14" s="127"/>
      <c r="BC14" s="127"/>
      <c r="BD14" s="127"/>
      <c r="BE14" s="127"/>
      <c r="BF14" s="127"/>
      <c r="BG14" s="127"/>
      <c r="BH14" s="127"/>
      <c r="BI14" s="127"/>
      <c r="BJ14" s="128"/>
      <c r="BK14" s="9"/>
    </row>
    <row r="15" spans="1:77" s="5" customFormat="1" ht="22.5" customHeight="1" x14ac:dyDescent="0.55000000000000004">
      <c r="C15" s="132" t="s">
        <v>28</v>
      </c>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row>
    <row r="16" spans="1:77" s="5" customFormat="1" ht="22.5" customHeight="1" x14ac:dyDescent="0.55000000000000004">
      <c r="D16" s="141"/>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3"/>
    </row>
    <row r="17" spans="1:63" s="5" customFormat="1" ht="22.5" customHeight="1" x14ac:dyDescent="0.55000000000000004">
      <c r="D17" s="141"/>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3"/>
    </row>
    <row r="18" spans="1:63" s="5" customFormat="1" ht="22.5" customHeight="1" x14ac:dyDescent="0.55000000000000004">
      <c r="D18" s="141"/>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3"/>
    </row>
    <row r="19" spans="1:63" s="5" customFormat="1" ht="22.5" customHeight="1" x14ac:dyDescent="0.55000000000000004">
      <c r="C19" s="57" t="s">
        <v>29</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row>
    <row r="20" spans="1:63" s="5" customFormat="1" ht="22.5" customHeight="1" x14ac:dyDescent="0.55000000000000004">
      <c r="D20" s="93" t="s">
        <v>30</v>
      </c>
      <c r="E20" s="93"/>
      <c r="F20" s="93"/>
      <c r="G20" s="93"/>
      <c r="H20" s="94"/>
      <c r="I20" s="95" t="s">
        <v>3</v>
      </c>
      <c r="J20" s="96"/>
      <c r="K20" s="96"/>
      <c r="L20" s="96"/>
      <c r="M20" s="96"/>
      <c r="N20" s="96"/>
      <c r="O20" s="96"/>
      <c r="P20" s="96"/>
      <c r="Q20" s="96"/>
      <c r="R20" s="93" t="s">
        <v>32</v>
      </c>
      <c r="S20" s="93"/>
      <c r="T20" s="93"/>
      <c r="U20" s="93"/>
      <c r="V20" s="93"/>
      <c r="W20" s="94"/>
      <c r="X20" s="95" t="s">
        <v>31</v>
      </c>
      <c r="Y20" s="96"/>
      <c r="Z20" s="96"/>
      <c r="AA20" s="96"/>
      <c r="AB20" s="96"/>
      <c r="AC20" s="96"/>
      <c r="AD20" s="96"/>
      <c r="AE20" s="96"/>
      <c r="AF20" s="96"/>
      <c r="AG20" s="93" t="s">
        <v>33</v>
      </c>
      <c r="AH20" s="93"/>
      <c r="AI20" s="93"/>
      <c r="AJ20" s="93"/>
      <c r="AK20" s="93"/>
      <c r="AL20" s="94"/>
      <c r="AM20" s="95" t="s">
        <v>31</v>
      </c>
      <c r="AN20" s="96"/>
      <c r="AO20" s="96"/>
      <c r="AP20" s="96"/>
      <c r="AQ20" s="96"/>
      <c r="AR20" s="96"/>
      <c r="AS20" s="96"/>
      <c r="AT20" s="96"/>
      <c r="AU20" s="96"/>
      <c r="AV20" s="97" t="str">
        <f>IF(I20="","",IF(I20="選択してください","","（注）対面受付日はご希望に"))</f>
        <v/>
      </c>
      <c r="AW20" s="98"/>
      <c r="AX20" s="98"/>
      <c r="AY20" s="98"/>
      <c r="AZ20" s="98"/>
      <c r="BA20" s="98"/>
      <c r="BB20" s="98"/>
      <c r="BC20" s="98"/>
      <c r="BD20" s="98"/>
      <c r="BE20" s="98"/>
      <c r="BF20" s="98"/>
      <c r="BG20" s="98"/>
      <c r="BH20" s="98"/>
      <c r="BI20" s="98"/>
      <c r="BJ20" s="99"/>
    </row>
    <row r="21" spans="1:63" s="5" customFormat="1" ht="22.5" customHeight="1" x14ac:dyDescent="0.55000000000000004">
      <c r="B21" s="133"/>
      <c r="C21" s="134"/>
      <c r="D21" s="135" t="str">
        <f>VLOOKUP(I20,事務局使用欄!F:G,2,0)</f>
        <v>-</v>
      </c>
      <c r="E21" s="136"/>
      <c r="F21" s="136"/>
      <c r="G21" s="136"/>
      <c r="H21" s="136"/>
      <c r="I21" s="136"/>
      <c r="J21" s="136"/>
      <c r="K21" s="136"/>
      <c r="L21" s="136"/>
      <c r="M21" s="136"/>
      <c r="N21" s="136"/>
      <c r="O21" s="136"/>
      <c r="P21" s="136"/>
      <c r="Q21" s="137"/>
      <c r="R21" s="135" t="str">
        <f>VLOOKUP(X20,事務局使用欄!F:G,2,0)</f>
        <v>-</v>
      </c>
      <c r="S21" s="136"/>
      <c r="T21" s="136"/>
      <c r="U21" s="136"/>
      <c r="V21" s="136"/>
      <c r="W21" s="136"/>
      <c r="X21" s="136"/>
      <c r="Y21" s="136"/>
      <c r="Z21" s="136"/>
      <c r="AA21" s="136"/>
      <c r="AB21" s="136"/>
      <c r="AC21" s="136"/>
      <c r="AD21" s="136"/>
      <c r="AE21" s="136"/>
      <c r="AF21" s="138"/>
      <c r="AG21" s="139" t="str">
        <f>VLOOKUP(AM20,事務局使用欄!F:G,2,0)</f>
        <v>-</v>
      </c>
      <c r="AH21" s="136"/>
      <c r="AI21" s="136"/>
      <c r="AJ21" s="136"/>
      <c r="AK21" s="136"/>
      <c r="AL21" s="136"/>
      <c r="AM21" s="136"/>
      <c r="AN21" s="136"/>
      <c r="AO21" s="136"/>
      <c r="AP21" s="136"/>
      <c r="AQ21" s="136"/>
      <c r="AR21" s="136"/>
      <c r="AS21" s="136"/>
      <c r="AT21" s="136"/>
      <c r="AU21" s="138"/>
      <c r="AV21" s="98" t="str">
        <f>IF(I20="","",IF(I20="選択してください","","　　沿えない場合があります。"))</f>
        <v/>
      </c>
      <c r="AW21" s="98"/>
      <c r="AX21" s="98"/>
      <c r="AY21" s="98"/>
      <c r="AZ21" s="98"/>
      <c r="BA21" s="98"/>
      <c r="BB21" s="98"/>
      <c r="BC21" s="98"/>
      <c r="BD21" s="98"/>
      <c r="BE21" s="98"/>
      <c r="BF21" s="98"/>
      <c r="BG21" s="98"/>
      <c r="BH21" s="98"/>
      <c r="BI21" s="98"/>
      <c r="BJ21" s="99"/>
    </row>
    <row r="22" spans="1:63" s="5" customFormat="1" ht="22.5" customHeight="1" x14ac:dyDescent="0.55000000000000004">
      <c r="B22" s="49"/>
      <c r="C22" s="50"/>
      <c r="D22" s="140" t="str">
        <f>IF(I20="","",IF(I20="選択してください","","（注）事前ヒアリングで申請要件を満たしていないことが発覚した場合、申請できません。"))</f>
        <v/>
      </c>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8"/>
      <c r="BK22" s="9"/>
    </row>
    <row r="23" spans="1:63" s="5" customFormat="1" ht="22.5" customHeight="1" x14ac:dyDescent="0.55000000000000004">
      <c r="B23" s="49"/>
      <c r="C23" s="50"/>
      <c r="D23" s="140" t="str">
        <f>IF(I20="","",IF(I20="選択してください","","（注）事前ヒアリングで申請要件の確認を終えた方から対面受付日を決めさせていただきます。"))</f>
        <v/>
      </c>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8"/>
      <c r="BK23" s="9"/>
    </row>
    <row r="24" spans="1:63" s="5" customFormat="1" ht="22.5" customHeight="1" x14ac:dyDescent="0.55000000000000004">
      <c r="A24" s="228" t="s">
        <v>34</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row>
    <row r="25" spans="1:63" s="5" customFormat="1" ht="22.5" customHeight="1" x14ac:dyDescent="0.55000000000000004">
      <c r="B25" s="132" t="s">
        <v>142</v>
      </c>
      <c r="C25" s="132"/>
      <c r="D25" s="132"/>
      <c r="E25" s="132"/>
      <c r="F25" s="132"/>
      <c r="G25" s="132"/>
    </row>
    <row r="26" spans="1:63" ht="22.5" customHeight="1" x14ac:dyDescent="0.55000000000000004">
      <c r="A26" s="10"/>
      <c r="C26" s="271" t="s">
        <v>35</v>
      </c>
      <c r="D26" s="271"/>
      <c r="E26" s="271"/>
      <c r="F26" s="271"/>
      <c r="G26" s="271"/>
      <c r="H26" s="271"/>
      <c r="I26" s="271"/>
      <c r="J26" s="271"/>
      <c r="K26" s="271"/>
      <c r="L26" s="271"/>
      <c r="M26" s="271"/>
      <c r="N26" s="271"/>
      <c r="O26" s="271"/>
      <c r="P26" s="27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63" ht="22.5" customHeight="1" x14ac:dyDescent="0.55000000000000004">
      <c r="A27" s="10"/>
      <c r="B27" s="48"/>
      <c r="D27" s="279" t="s">
        <v>36</v>
      </c>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80"/>
      <c r="AF27" s="281"/>
      <c r="AG27" s="282"/>
      <c r="AH27" s="11"/>
      <c r="AI27" s="11"/>
      <c r="AJ27" s="11"/>
      <c r="AK27" s="11"/>
      <c r="AL27" s="11"/>
      <c r="AM27" s="11"/>
      <c r="AN27" s="11"/>
      <c r="AO27" s="11"/>
      <c r="AP27" s="11"/>
      <c r="AQ27" s="11"/>
      <c r="AR27" s="11"/>
      <c r="AS27" s="11"/>
      <c r="AT27" s="11"/>
      <c r="AU27" s="11"/>
      <c r="AV27" s="11"/>
      <c r="AW27" s="11"/>
      <c r="AX27" s="11"/>
      <c r="AY27" s="11"/>
      <c r="AZ27" s="11"/>
      <c r="BA27" s="5"/>
      <c r="BB27" s="5"/>
      <c r="BC27" s="5"/>
      <c r="BD27" s="5"/>
      <c r="BE27" s="5"/>
      <c r="BF27" s="5"/>
      <c r="BG27" s="5"/>
      <c r="BH27" s="5"/>
      <c r="BI27" s="5"/>
      <c r="BJ27" s="5"/>
      <c r="BK27" s="5"/>
    </row>
    <row r="28" spans="1:63" ht="22.5" customHeight="1" x14ac:dyDescent="0.55000000000000004">
      <c r="A28" s="10"/>
      <c r="B28" s="48"/>
      <c r="C28" s="48"/>
      <c r="D28" s="290">
        <v>1</v>
      </c>
      <c r="E28" s="291"/>
      <c r="F28" s="273" t="s">
        <v>37</v>
      </c>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c r="BI28" s="274"/>
      <c r="BJ28" s="275"/>
      <c r="BK28" s="5"/>
    </row>
    <row r="29" spans="1:63" ht="30" customHeight="1" x14ac:dyDescent="0.55000000000000004">
      <c r="A29" s="10"/>
      <c r="B29" s="48"/>
      <c r="C29" s="48"/>
      <c r="D29" s="292"/>
      <c r="E29" s="293"/>
      <c r="F29" s="276" t="s">
        <v>38</v>
      </c>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8"/>
      <c r="BK29" s="5"/>
    </row>
    <row r="30" spans="1:63" ht="22.5" customHeight="1" x14ac:dyDescent="0.55000000000000004">
      <c r="A30" s="10"/>
      <c r="B30" s="48"/>
      <c r="C30" s="48"/>
      <c r="D30" s="290">
        <v>2</v>
      </c>
      <c r="E30" s="291"/>
      <c r="F30" s="283" t="s">
        <v>39</v>
      </c>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5"/>
      <c r="BK30" s="5"/>
    </row>
    <row r="31" spans="1:63" ht="22.5" customHeight="1" x14ac:dyDescent="0.55000000000000004">
      <c r="A31" s="10"/>
      <c r="B31" s="48"/>
      <c r="C31" s="48"/>
      <c r="D31" s="292"/>
      <c r="E31" s="293"/>
      <c r="F31" s="286" t="s">
        <v>40</v>
      </c>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8"/>
      <c r="BK31" s="5"/>
    </row>
    <row r="32" spans="1:63" ht="22.5" customHeight="1" x14ac:dyDescent="0.55000000000000004">
      <c r="A32" s="10"/>
      <c r="B32" s="48"/>
      <c r="C32" s="48"/>
      <c r="D32" s="289" t="str">
        <f>IF(AF27=1,"（注）申請時点では連携体を構築している必要はありません。","")</f>
        <v/>
      </c>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5"/>
    </row>
    <row r="33" spans="1:122" ht="22.5" customHeight="1" x14ac:dyDescent="0.55000000000000004">
      <c r="A33" s="10"/>
      <c r="B33" s="48"/>
      <c r="C33" s="132" t="s">
        <v>132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46"/>
      <c r="BB33" s="46"/>
      <c r="BC33" s="46"/>
      <c r="BD33" s="46"/>
      <c r="BE33" s="46"/>
      <c r="BF33" s="46"/>
      <c r="BG33" s="46"/>
      <c r="BH33" s="46"/>
      <c r="BI33" s="46"/>
      <c r="BJ33" s="46"/>
      <c r="BK33" s="5"/>
    </row>
    <row r="34" spans="1:122" ht="22.5" customHeight="1" x14ac:dyDescent="0.55000000000000004">
      <c r="A34" s="10"/>
      <c r="B34" s="12"/>
      <c r="D34" s="174" t="s">
        <v>41</v>
      </c>
      <c r="E34" s="174"/>
      <c r="F34" s="174"/>
      <c r="G34" s="174"/>
      <c r="H34" s="174"/>
      <c r="I34" s="174"/>
      <c r="J34" s="181"/>
      <c r="K34" s="104"/>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272">
        <f>LEN(K34)</f>
        <v>0</v>
      </c>
      <c r="AO34" s="272"/>
      <c r="AP34" s="58" t="s">
        <v>161</v>
      </c>
      <c r="AQ34" s="59"/>
      <c r="AR34" s="59"/>
      <c r="AS34" s="59"/>
      <c r="AT34" s="59"/>
      <c r="AU34" s="59"/>
      <c r="AV34" s="59"/>
      <c r="AW34" s="59"/>
      <c r="AX34" s="59"/>
      <c r="AY34" s="59"/>
      <c r="AZ34" s="60"/>
      <c r="BA34" s="61"/>
      <c r="BB34" s="61"/>
      <c r="BC34" s="61"/>
      <c r="BD34" s="61"/>
      <c r="BE34" s="61"/>
      <c r="BF34" s="53"/>
      <c r="BG34" s="53"/>
      <c r="BH34" s="53"/>
      <c r="BI34" s="53"/>
      <c r="BJ34" s="53"/>
      <c r="BK34" s="12"/>
    </row>
    <row r="35" spans="1:122" ht="45" customHeight="1" x14ac:dyDescent="0.55000000000000004">
      <c r="A35" s="10"/>
      <c r="B35" s="12"/>
      <c r="C35" s="12"/>
      <c r="D35" s="267" t="s">
        <v>42</v>
      </c>
      <c r="E35" s="267"/>
      <c r="F35" s="267"/>
      <c r="G35" s="267"/>
      <c r="H35" s="267"/>
      <c r="I35" s="267"/>
      <c r="J35" s="268"/>
      <c r="K35" s="144"/>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269"/>
      <c r="BG35" s="270"/>
      <c r="BH35" s="270"/>
      <c r="BI35" s="270"/>
      <c r="BJ35" s="270"/>
      <c r="BK35" s="270"/>
    </row>
    <row r="36" spans="1:122" ht="22.5" customHeight="1" x14ac:dyDescent="0.55000000000000004">
      <c r="A36" s="10"/>
      <c r="B36" s="12"/>
      <c r="C36" s="12"/>
      <c r="D36" s="205" t="str">
        <f>IF(K34="","","（注）●の試作、●の事前検証 という申請テーマにしてください。")</f>
        <v/>
      </c>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98"/>
      <c r="AQ36" s="98"/>
      <c r="AR36" s="98"/>
      <c r="AS36" s="98"/>
      <c r="AT36" s="98"/>
      <c r="AU36" s="98"/>
      <c r="AV36" s="98"/>
      <c r="AW36" s="98"/>
      <c r="AX36" s="98"/>
      <c r="AY36" s="98"/>
      <c r="AZ36" s="98"/>
      <c r="BA36" s="98"/>
      <c r="BB36" s="98"/>
      <c r="BC36" s="98"/>
      <c r="BD36" s="98"/>
      <c r="BE36" s="98"/>
      <c r="BF36" s="98"/>
      <c r="BG36" s="98"/>
      <c r="BH36" s="98"/>
      <c r="BI36" s="98"/>
      <c r="BJ36" s="99"/>
      <c r="BK36" s="13"/>
    </row>
    <row r="37" spans="1:122" ht="22.5" customHeight="1" x14ac:dyDescent="0.55000000000000004">
      <c r="A37" s="10"/>
      <c r="B37" s="12"/>
      <c r="C37" s="12"/>
      <c r="D37" s="97" t="str">
        <f>IF(K34="","","（注）助成金に採択された場合、申請テーマは公社HPに公開されます。技術的な開発要素のないもの、既製品の模倣や改良を")</f>
        <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9"/>
      <c r="BK37" s="14"/>
    </row>
    <row r="38" spans="1:122" ht="22.5" customHeight="1" x14ac:dyDescent="0.55000000000000004">
      <c r="A38" s="10"/>
      <c r="B38" s="12"/>
      <c r="C38" s="12"/>
      <c r="D38" s="97" t="str">
        <f>IF(K34="","","　　　するものは申請テーマに設定できません（申請できません）。")</f>
        <v/>
      </c>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9"/>
      <c r="BK38" s="14"/>
    </row>
    <row r="39" spans="1:122" ht="22.5" customHeight="1" x14ac:dyDescent="0.55000000000000004">
      <c r="A39" s="10"/>
      <c r="B39" s="12"/>
      <c r="C39" s="12"/>
      <c r="D39" s="97" t="str">
        <f>IF(K34="","","（注）申請書には、具体的な達成目標を設定していただきます。目標が未達成の場合、助成金が交付されません。")</f>
        <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9"/>
      <c r="BK39" s="12"/>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row>
    <row r="40" spans="1:122" ht="22.5" customHeight="1" x14ac:dyDescent="0.55000000000000004">
      <c r="A40" s="10"/>
      <c r="B40" s="51"/>
      <c r="C40" s="51"/>
      <c r="BK40" s="14"/>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row>
    <row r="41" spans="1:122" ht="22.5" customHeight="1" x14ac:dyDescent="0.55000000000000004">
      <c r="A41" s="10"/>
      <c r="B41" s="12"/>
      <c r="C41" s="132" t="s">
        <v>43</v>
      </c>
      <c r="D41" s="132"/>
      <c r="E41" s="132"/>
      <c r="F41" s="132"/>
      <c r="G41" s="132"/>
      <c r="H41" s="132"/>
      <c r="I41" s="132"/>
      <c r="J41" s="132"/>
      <c r="K41" s="132"/>
      <c r="L41" s="132"/>
      <c r="M41" s="132"/>
      <c r="N41" s="13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row>
    <row r="42" spans="1:122" ht="22.5" customHeight="1" x14ac:dyDescent="0.55000000000000004">
      <c r="A42" s="10"/>
      <c r="B42" s="12"/>
      <c r="C42" s="12"/>
      <c r="D42" s="65" t="s">
        <v>44</v>
      </c>
      <c r="E42" s="65"/>
      <c r="F42" s="65"/>
      <c r="G42" s="65"/>
      <c r="H42" s="65"/>
      <c r="I42" s="65"/>
      <c r="J42" s="65"/>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12"/>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1:122" ht="22.5" customHeight="1" x14ac:dyDescent="0.55000000000000004">
      <c r="A43" s="10"/>
      <c r="B43" s="12"/>
      <c r="C43" s="12"/>
      <c r="D43" s="126" t="s">
        <v>45</v>
      </c>
      <c r="E43" s="126"/>
      <c r="F43" s="126"/>
      <c r="G43" s="126"/>
      <c r="H43" s="126"/>
      <c r="I43" s="126"/>
      <c r="J43" s="167"/>
      <c r="K43" s="146"/>
      <c r="L43" s="147"/>
      <c r="M43" s="147"/>
      <c r="N43" s="147"/>
      <c r="O43" s="147"/>
      <c r="P43" s="147"/>
      <c r="Q43" s="147"/>
      <c r="R43" s="147"/>
      <c r="S43" s="174" t="s">
        <v>46</v>
      </c>
      <c r="T43" s="174"/>
      <c r="U43" s="174"/>
      <c r="V43" s="174"/>
      <c r="W43" s="181"/>
      <c r="X43" s="146"/>
      <c r="Y43" s="147"/>
      <c r="Z43" s="147"/>
      <c r="AA43" s="198" t="s">
        <v>47</v>
      </c>
      <c r="AB43" s="199"/>
      <c r="AC43" s="199"/>
      <c r="AD43" s="199"/>
      <c r="AE43" s="199"/>
      <c r="AF43" s="66"/>
      <c r="AG43" s="66"/>
      <c r="AH43" s="66"/>
      <c r="AI43" s="66"/>
      <c r="AJ43" s="109" t="s">
        <v>48</v>
      </c>
      <c r="AK43" s="110"/>
      <c r="AL43" s="110"/>
      <c r="AM43" s="110"/>
      <c r="AN43" s="110"/>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12"/>
    </row>
    <row r="44" spans="1:122" ht="22.5" customHeight="1" x14ac:dyDescent="0.55000000000000004">
      <c r="A44" s="10"/>
      <c r="B44" s="12"/>
      <c r="C44" s="12"/>
      <c r="D44" s="239" t="s">
        <v>49</v>
      </c>
      <c r="E44" s="240" t="s">
        <v>50</v>
      </c>
      <c r="F44" s="240"/>
      <c r="G44" s="240"/>
      <c r="H44" s="240"/>
      <c r="I44" s="240"/>
      <c r="J44" s="240"/>
      <c r="K44" s="126" t="s">
        <v>51</v>
      </c>
      <c r="L44" s="126"/>
      <c r="M44" s="126"/>
      <c r="N44" s="126"/>
      <c r="O44" s="126"/>
      <c r="P44" s="126"/>
      <c r="Q44" s="126"/>
      <c r="R44" s="126"/>
      <c r="S44" s="126"/>
      <c r="T44" s="126"/>
      <c r="U44" s="126"/>
      <c r="V44" s="126"/>
      <c r="W44" s="126"/>
      <c r="X44" s="126"/>
      <c r="Y44" s="167"/>
      <c r="Z44" s="159" t="s">
        <v>164</v>
      </c>
      <c r="AA44" s="160"/>
      <c r="AB44" s="160"/>
      <c r="AC44" s="160"/>
      <c r="AD44" s="160"/>
      <c r="AE44" s="160"/>
      <c r="AF44" s="160"/>
      <c r="AG44" s="160"/>
      <c r="AH44" s="160"/>
      <c r="AI44" s="160"/>
      <c r="AJ44" s="160"/>
      <c r="AK44" s="160"/>
      <c r="AL44" s="160"/>
      <c r="AM44" s="160"/>
      <c r="AN44" s="160"/>
      <c r="AO44" s="160"/>
      <c r="AP44" s="160"/>
      <c r="AQ44" s="160"/>
      <c r="AR44" s="160"/>
      <c r="AS44" s="66" t="s">
        <v>52</v>
      </c>
      <c r="AT44" s="66"/>
      <c r="AU44" s="66"/>
      <c r="AV44" s="66"/>
      <c r="AW44" s="66"/>
      <c r="AX44" s="66"/>
      <c r="AY44" s="66"/>
      <c r="AZ44" s="129"/>
      <c r="BA44" s="129"/>
      <c r="BB44" s="129"/>
      <c r="BC44" s="129"/>
      <c r="BD44" s="129"/>
      <c r="BE44" s="129"/>
      <c r="BF44" s="129"/>
      <c r="BG44" s="129"/>
      <c r="BH44" s="129"/>
      <c r="BI44" s="129"/>
      <c r="BJ44" s="129"/>
      <c r="BK44" s="12"/>
    </row>
    <row r="45" spans="1:122" ht="22.5" customHeight="1" x14ac:dyDescent="0.55000000000000004">
      <c r="A45" s="10"/>
      <c r="B45" s="12"/>
      <c r="C45" s="12"/>
      <c r="D45" s="239"/>
      <c r="E45" s="65" t="s">
        <v>53</v>
      </c>
      <c r="F45" s="65"/>
      <c r="G45" s="65"/>
      <c r="H45" s="65"/>
      <c r="I45" s="65"/>
      <c r="J45" s="65"/>
      <c r="K45" s="65" t="s">
        <v>54</v>
      </c>
      <c r="L45" s="65"/>
      <c r="M45" s="65"/>
      <c r="N45" s="65"/>
      <c r="O45" s="65"/>
      <c r="P45" s="65"/>
      <c r="Q45" s="65"/>
      <c r="R45" s="65"/>
      <c r="S45" s="65"/>
      <c r="T45" s="65"/>
      <c r="U45" s="65"/>
      <c r="V45" s="65"/>
      <c r="W45" s="65"/>
      <c r="X45" s="65"/>
      <c r="Y45" s="65"/>
      <c r="Z45" s="65" t="s">
        <v>27</v>
      </c>
      <c r="AA45" s="65"/>
      <c r="AB45" s="65"/>
      <c r="AC45" s="65"/>
      <c r="AD45" s="65"/>
      <c r="AE45" s="65"/>
      <c r="AF45" s="65"/>
      <c r="AG45" s="65"/>
      <c r="AH45" s="65"/>
      <c r="AI45" s="65"/>
      <c r="AJ45" s="65"/>
      <c r="AK45" s="65"/>
      <c r="AL45" s="65"/>
      <c r="AM45" s="65"/>
      <c r="AN45" s="65"/>
      <c r="AO45" s="65"/>
      <c r="AP45" s="65"/>
      <c r="AQ45" s="65"/>
      <c r="AR45" s="65"/>
      <c r="AS45" s="115" t="s">
        <v>52</v>
      </c>
      <c r="AT45" s="115"/>
      <c r="AU45" s="115"/>
      <c r="AV45" s="115"/>
      <c r="AW45" s="115"/>
      <c r="AX45" s="115"/>
      <c r="AY45" s="115"/>
      <c r="AZ45" s="129"/>
      <c r="BA45" s="129"/>
      <c r="BB45" s="129"/>
      <c r="BC45" s="129"/>
      <c r="BD45" s="129"/>
      <c r="BE45" s="129"/>
      <c r="BF45" s="129"/>
      <c r="BG45" s="129"/>
      <c r="BH45" s="129"/>
      <c r="BI45" s="129"/>
      <c r="BJ45" s="129"/>
      <c r="BK45" s="12"/>
    </row>
    <row r="46" spans="1:122" ht="22.5" customHeight="1" x14ac:dyDescent="0.55000000000000004">
      <c r="A46" s="10"/>
      <c r="B46" s="244"/>
      <c r="C46" s="244"/>
      <c r="D46" s="205" t="str">
        <f>IF(K43="医療機器","（注）開発する医療機器のクラスに応じた医療機器製造販売業許可証（写）の提出が必要です。",IF(K43="非医療機器","（注）医療機器製造販売業または医療機器販売業（貸与業）のいずれかを持っている必要があります。",""))</f>
        <v/>
      </c>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161"/>
      <c r="BK46" s="12"/>
      <c r="BL46" s="243" t="str">
        <f>IF(K43="非医療機器","（注）臨床現場において診断・治療・予防等に使用される非医療機器が対象となります。","")</f>
        <v/>
      </c>
      <c r="BM46" s="243"/>
      <c r="BN46" s="243"/>
      <c r="BO46" s="243"/>
      <c r="BP46" s="243"/>
      <c r="BQ46" s="243"/>
      <c r="BR46" s="243"/>
      <c r="BS46" s="243"/>
      <c r="BT46" s="243"/>
      <c r="BU46" s="243"/>
      <c r="BV46" s="243"/>
      <c r="BW46" s="243"/>
      <c r="BX46" s="243"/>
      <c r="BY46" s="243"/>
      <c r="BZ46" s="243"/>
      <c r="CA46" s="243"/>
      <c r="CB46" s="243"/>
      <c r="CC46" s="243"/>
      <c r="CD46" s="243"/>
      <c r="CE46" s="243"/>
      <c r="CF46" s="243"/>
      <c r="CG46" s="243"/>
      <c r="CH46" s="243"/>
      <c r="CI46" s="243"/>
      <c r="CJ46" s="243"/>
      <c r="CK46" s="243"/>
      <c r="CL46" s="243"/>
      <c r="CM46" s="243"/>
      <c r="CN46" s="243"/>
      <c r="CO46" s="243"/>
      <c r="CP46" s="243"/>
      <c r="CQ46" s="243"/>
      <c r="CR46" s="243"/>
      <c r="CS46" s="243"/>
      <c r="CT46" s="243"/>
      <c r="CU46" s="243"/>
      <c r="CV46" s="243"/>
      <c r="CW46" s="243"/>
      <c r="CX46" s="243"/>
      <c r="CY46" s="243"/>
      <c r="CZ46" s="243"/>
      <c r="DA46" s="243"/>
      <c r="DB46" s="243"/>
      <c r="DC46" s="243"/>
      <c r="DD46" s="243"/>
      <c r="DE46" s="243"/>
      <c r="DF46" s="243"/>
      <c r="DG46" s="243"/>
      <c r="DH46" s="243"/>
      <c r="DI46" s="243"/>
      <c r="DJ46" s="243"/>
      <c r="DK46" s="243"/>
      <c r="DL46" s="243"/>
      <c r="DM46" s="243"/>
      <c r="DN46" s="243"/>
      <c r="DO46" s="243"/>
      <c r="DP46" s="15"/>
      <c r="DQ46" s="15"/>
      <c r="DR46" s="15"/>
    </row>
    <row r="47" spans="1:122" ht="22.5" customHeight="1" x14ac:dyDescent="0.55000000000000004">
      <c r="A47" s="10"/>
      <c r="B47" s="244"/>
      <c r="C47" s="244"/>
      <c r="D47" s="97" t="str">
        <f>IF(K43="医療機器",BL47,IF(K43="非医療機器",BL46,""))</f>
        <v/>
      </c>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9"/>
      <c r="BK47" s="13"/>
      <c r="BL47" s="242" t="str">
        <f>IF(X43="Ⅰ","（注）第一種、第二種、第三種のいずれかの医療機器製造販売業許可証（写）の提出が必要です。",IF(X43="Ⅱ","（注）第一種、第二種のいずれかの医療機器製造販売業許可証（写）の提出が必要です。",IF(X43="","","（注）第一種の医療機器製造販売業許可証（写）の提出が必要です。")))</f>
        <v/>
      </c>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row>
    <row r="48" spans="1:122" ht="22.5" customHeight="1" x14ac:dyDescent="0.55000000000000004">
      <c r="A48" s="10"/>
      <c r="B48" s="51"/>
      <c r="C48" s="51"/>
      <c r="D48" s="97" t="str">
        <f>IF(K43="","","（注）必要な業許可を持っていない場合、医療機器製販企業として申請することができません。")</f>
        <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9"/>
      <c r="BK48" s="13"/>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row>
    <row r="49" spans="1:86" ht="22.5" customHeight="1" x14ac:dyDescent="0.55000000000000004">
      <c r="A49" s="10"/>
      <c r="B49" s="12"/>
      <c r="C49" s="132" t="s">
        <v>55</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86" ht="22.5" customHeight="1" x14ac:dyDescent="0.55000000000000004">
      <c r="A50" s="10"/>
      <c r="B50" s="12"/>
      <c r="C50" s="12"/>
      <c r="D50" s="208" t="s">
        <v>56</v>
      </c>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12"/>
    </row>
    <row r="51" spans="1:86" ht="22.5" customHeight="1" x14ac:dyDescent="0.55000000000000004">
      <c r="A51" s="10"/>
      <c r="B51" s="12"/>
      <c r="C51" s="12" t="s">
        <v>57</v>
      </c>
      <c r="D51" s="12"/>
      <c r="E51" s="12"/>
      <c r="F51" s="12"/>
      <c r="G51" s="12"/>
      <c r="H51" s="12"/>
      <c r="I51" s="12"/>
      <c r="J51" s="12"/>
      <c r="K51" s="12"/>
      <c r="L51" s="12"/>
      <c r="M51" s="12"/>
      <c r="N51" s="12"/>
      <c r="O51" s="12"/>
      <c r="P51" s="12"/>
      <c r="Q51" s="12"/>
      <c r="R51" s="12"/>
      <c r="S51" s="12"/>
      <c r="T51" s="12"/>
      <c r="U51" s="12"/>
      <c r="V51" s="12"/>
      <c r="W51" s="12"/>
      <c r="X51" s="12"/>
      <c r="Y51" s="297" t="s">
        <v>58</v>
      </c>
      <c r="Z51" s="297"/>
      <c r="AA51" s="297"/>
      <c r="AB51" s="297"/>
      <c r="AC51" s="297"/>
      <c r="AD51" s="297"/>
      <c r="AE51" s="297"/>
      <c r="AF51" s="297"/>
      <c r="AG51" s="297"/>
      <c r="AH51" s="297"/>
      <c r="AI51" s="297"/>
      <c r="AJ51" s="297"/>
      <c r="AK51" s="297"/>
      <c r="AL51" s="241">
        <f>D52*1.5</f>
        <v>0</v>
      </c>
      <c r="AM51" s="241"/>
      <c r="AN51" s="241"/>
      <c r="AO51" s="241"/>
      <c r="AP51" s="247" t="s">
        <v>59</v>
      </c>
      <c r="AQ51" s="247"/>
      <c r="AR51" s="247"/>
      <c r="AS51" s="247"/>
      <c r="AT51" s="247"/>
      <c r="AU51" s="247"/>
      <c r="AV51" s="17"/>
      <c r="AW51" s="12"/>
      <c r="AX51" s="12"/>
      <c r="AY51" s="12"/>
      <c r="AZ51" s="12"/>
    </row>
    <row r="52" spans="1:86" ht="22.5" customHeight="1" x14ac:dyDescent="0.55000000000000004">
      <c r="A52" s="10"/>
      <c r="B52" s="12"/>
      <c r="C52" s="12"/>
      <c r="D52" s="262"/>
      <c r="E52" s="262"/>
      <c r="F52" s="262"/>
      <c r="G52" s="262"/>
      <c r="H52" s="262"/>
      <c r="I52" s="262"/>
      <c r="J52" s="263"/>
      <c r="K52" s="125" t="s">
        <v>60</v>
      </c>
      <c r="L52" s="126"/>
      <c r="M52" s="126"/>
      <c r="N52" s="126"/>
      <c r="O52" s="127" t="str">
        <f>IF(D52&gt;5000,"（注）助成金交付申請額は5,000千円（500万円）以内にしてください。","")</f>
        <v/>
      </c>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8"/>
      <c r="BK52" s="12"/>
    </row>
    <row r="53" spans="1:86" ht="22.5" customHeight="1" x14ac:dyDescent="0.55000000000000004">
      <c r="A53" s="10"/>
      <c r="B53" s="12"/>
      <c r="C53" s="12"/>
      <c r="D53" s="140" t="str">
        <f>IF(D52="","","（注）助成率が2/3のため、助成金交付申請額の1.5倍の助成対象経費が必要となります。")</f>
        <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8"/>
      <c r="BK53" s="9"/>
    </row>
    <row r="54" spans="1:86" ht="22.5" customHeight="1" x14ac:dyDescent="0.55000000000000004">
      <c r="A54" s="10"/>
      <c r="B54" s="12"/>
      <c r="C54" s="132" t="s">
        <v>61</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2"/>
    </row>
    <row r="55" spans="1:86" ht="22.5" customHeight="1" x14ac:dyDescent="0.55000000000000004">
      <c r="A55" s="10"/>
      <c r="B55" s="12"/>
      <c r="C55" s="12"/>
      <c r="D55" s="112" t="s">
        <v>62</v>
      </c>
      <c r="E55" s="113"/>
      <c r="F55" s="113"/>
      <c r="G55" s="113"/>
      <c r="H55" s="113"/>
      <c r="I55" s="114"/>
      <c r="J55" s="112" t="s">
        <v>63</v>
      </c>
      <c r="K55" s="113"/>
      <c r="L55" s="113"/>
      <c r="M55" s="113"/>
      <c r="N55" s="113"/>
      <c r="O55" s="114"/>
      <c r="P55" s="18"/>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86" ht="20.149999999999999" customHeight="1" x14ac:dyDescent="0.55000000000000004">
      <c r="A56" s="10"/>
      <c r="B56" s="12"/>
      <c r="C56" s="12"/>
      <c r="D56" s="116"/>
      <c r="E56" s="116"/>
      <c r="F56" s="116"/>
      <c r="G56" s="116"/>
      <c r="H56" s="116"/>
      <c r="I56" s="116"/>
      <c r="J56" s="116"/>
      <c r="K56" s="116"/>
      <c r="L56" s="116"/>
      <c r="M56" s="116"/>
      <c r="N56" s="116"/>
      <c r="O56" s="116"/>
      <c r="P56" s="18"/>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9"/>
      <c r="AT56" s="19"/>
      <c r="AU56" s="19"/>
      <c r="AV56" s="19"/>
      <c r="AW56" s="19"/>
      <c r="AX56" s="19"/>
      <c r="AY56" s="19"/>
      <c r="AZ56" s="19"/>
      <c r="BA56" s="19"/>
      <c r="BB56" s="19"/>
      <c r="BC56" s="19"/>
      <c r="BD56" s="19"/>
      <c r="BE56" s="19"/>
      <c r="BF56" s="19"/>
      <c r="BG56" s="19"/>
      <c r="BH56" s="19"/>
      <c r="BI56" s="19"/>
      <c r="BJ56" s="19"/>
      <c r="BK56" s="20"/>
      <c r="BL56" s="21" t="str">
        <f>IF(D56="○",1,"0")</f>
        <v>0</v>
      </c>
      <c r="BM56" s="21" t="str">
        <f>IF(J56="○",1,"0")</f>
        <v>0</v>
      </c>
      <c r="BN56" s="21">
        <f>SUM(BL56:BM56)</f>
        <v>0</v>
      </c>
      <c r="BO56" s="21"/>
      <c r="BP56" s="21"/>
      <c r="BQ56" s="22"/>
      <c r="BR56" s="22"/>
      <c r="BS56" s="22"/>
      <c r="BT56" s="22"/>
      <c r="BU56" s="22"/>
      <c r="BV56" s="23"/>
      <c r="BW56" s="24"/>
      <c r="BX56" s="24"/>
      <c r="BY56" s="24"/>
      <c r="BZ56" s="24"/>
      <c r="CA56" s="24"/>
      <c r="CB56" s="24"/>
      <c r="CC56" s="25"/>
      <c r="CD56" s="25"/>
      <c r="CE56" s="25"/>
      <c r="CF56" s="25"/>
      <c r="CG56" s="25"/>
      <c r="CH56" s="25"/>
    </row>
    <row r="57" spans="1:86" ht="22.5" customHeight="1" x14ac:dyDescent="0.55000000000000004">
      <c r="A57" s="10"/>
      <c r="B57" s="12"/>
      <c r="C57" s="12"/>
      <c r="D57" s="101" t="str">
        <f>IF(BN56&gt;0,"（注）申請書には、申請する各経費について詳細に記入する必要があります。申請までにご検討ください。","")</f>
        <v/>
      </c>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2"/>
    </row>
    <row r="58" spans="1:86" ht="22.5" customHeight="1" x14ac:dyDescent="0.55000000000000004">
      <c r="A58" s="10"/>
      <c r="B58" s="12"/>
      <c r="C58" s="132" t="s">
        <v>64</v>
      </c>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2"/>
    </row>
    <row r="59" spans="1:86" ht="22.5" customHeight="1" x14ac:dyDescent="0.55000000000000004">
      <c r="A59" s="10"/>
      <c r="B59" s="12"/>
      <c r="C59" s="12"/>
      <c r="D59" s="261" t="s">
        <v>162</v>
      </c>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12"/>
    </row>
    <row r="60" spans="1:86" ht="22.5" customHeight="1" x14ac:dyDescent="0.55000000000000004">
      <c r="A60" s="10"/>
      <c r="B60" s="12"/>
      <c r="C60" s="12"/>
      <c r="D60" s="221" t="s">
        <v>157</v>
      </c>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12"/>
    </row>
    <row r="61" spans="1:86" ht="22.5" customHeight="1" x14ac:dyDescent="0.55000000000000004">
      <c r="A61" s="10"/>
      <c r="B61" s="12"/>
      <c r="C61" s="12"/>
      <c r="D61" s="264" t="s">
        <v>163</v>
      </c>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6"/>
      <c r="BK61" s="12"/>
    </row>
    <row r="62" spans="1:86" ht="22.5" customHeight="1" x14ac:dyDescent="0.55000000000000004">
      <c r="A62" s="10"/>
      <c r="B62" s="12"/>
      <c r="C62" s="12"/>
      <c r="D62" s="65" t="s">
        <v>65</v>
      </c>
      <c r="E62" s="65"/>
      <c r="F62" s="65"/>
      <c r="G62" s="65"/>
      <c r="H62" s="222">
        <v>44469</v>
      </c>
      <c r="I62" s="222"/>
      <c r="J62" s="222"/>
      <c r="K62" s="222"/>
      <c r="L62" s="222"/>
      <c r="M62" s="222"/>
      <c r="N62" s="222"/>
      <c r="O62" s="222"/>
      <c r="P62" s="222"/>
      <c r="Q62" s="222"/>
      <c r="R62" s="222"/>
      <c r="S62" s="222"/>
      <c r="T62" s="222"/>
      <c r="U62" s="66" t="s">
        <v>66</v>
      </c>
      <c r="V62" s="66"/>
      <c r="W62" s="102"/>
      <c r="X62" s="294"/>
      <c r="Y62" s="295"/>
      <c r="Z62" s="295"/>
      <c r="AA62" s="295"/>
      <c r="AB62" s="295"/>
      <c r="AC62" s="295"/>
      <c r="AD62" s="295"/>
      <c r="AE62" s="295"/>
      <c r="AF62" s="295"/>
      <c r="AG62" s="295"/>
      <c r="AH62" s="295"/>
      <c r="AI62" s="295"/>
      <c r="AJ62" s="295"/>
      <c r="AK62" s="296"/>
      <c r="AL62" s="237" t="s">
        <v>67</v>
      </c>
      <c r="AM62" s="66"/>
      <c r="AN62" s="66"/>
      <c r="AO62" s="66" t="str">
        <f>IF(X62="","",DATEDIF(H62,X62+1,"y")&amp;"年"&amp;DATEDIF(H62,X62+1,"ym")&amp;"ヶ月")</f>
        <v/>
      </c>
      <c r="AP62" s="66"/>
      <c r="AQ62" s="66"/>
      <c r="AR62" s="66"/>
      <c r="AS62" s="66"/>
      <c r="AT62" s="66"/>
      <c r="AU62" s="66"/>
      <c r="AV62" s="66"/>
      <c r="AW62" s="66"/>
      <c r="AX62" s="66"/>
      <c r="AY62" s="66"/>
      <c r="AZ62" s="26"/>
      <c r="BA62" s="27"/>
      <c r="BB62" s="27"/>
      <c r="BC62" s="27"/>
      <c r="BD62" s="27"/>
      <c r="BE62" s="27"/>
      <c r="BF62" s="27"/>
      <c r="BG62" s="27"/>
      <c r="BH62" s="27"/>
      <c r="BI62" s="27"/>
      <c r="BJ62" s="27"/>
      <c r="BK62" s="12"/>
    </row>
    <row r="63" spans="1:86" ht="22.5" customHeight="1" x14ac:dyDescent="0.55000000000000004">
      <c r="A63" s="10"/>
      <c r="B63" s="12"/>
      <c r="C63" s="12"/>
      <c r="D63" s="219" t="str">
        <f>IF(X62="","","(注)期間内に契約～実施～支払を行った経費が助成金の対象経費になります。期間内の上市、量産、出荷はできません。")</f>
        <v/>
      </c>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20"/>
      <c r="BA63" s="220"/>
      <c r="BB63" s="220"/>
      <c r="BC63" s="220"/>
      <c r="BD63" s="220"/>
      <c r="BE63" s="220"/>
      <c r="BF63" s="220"/>
      <c r="BG63" s="220"/>
      <c r="BH63" s="220"/>
      <c r="BI63" s="220"/>
      <c r="BJ63" s="220"/>
      <c r="BK63" s="12"/>
    </row>
    <row r="64" spans="1:86" ht="22.5" customHeight="1" x14ac:dyDescent="0.55000000000000004">
      <c r="A64" s="10"/>
      <c r="B64" s="12"/>
      <c r="C64" s="12"/>
      <c r="D64" s="97" t="str">
        <f>IF(X62="","","(注)申請書には、達成目標と成果物、取組項目、実施スケジュール、実施方法を記入する必要があります。")</f>
        <v/>
      </c>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9"/>
      <c r="BK64" s="12"/>
    </row>
    <row r="65" spans="1:63" ht="22.5" customHeight="1" x14ac:dyDescent="0.55000000000000004">
      <c r="A65" s="10"/>
      <c r="B65" s="12"/>
      <c r="C65" s="12"/>
      <c r="D65" s="140" t="str">
        <f>IF(X62="","","(注)目標を達成していない場合は助成金が交付されません。")</f>
        <v/>
      </c>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8"/>
      <c r="BK65" s="12"/>
    </row>
    <row r="66" spans="1:63" ht="22.5" customHeight="1" x14ac:dyDescent="0.55000000000000004">
      <c r="A66" s="10"/>
      <c r="B66" s="132" t="s">
        <v>143</v>
      </c>
      <c r="C66" s="132"/>
      <c r="D66" s="132"/>
      <c r="E66" s="132"/>
      <c r="F66" s="132"/>
      <c r="G66" s="132"/>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2"/>
      <c r="BA66" s="12"/>
      <c r="BB66" s="12"/>
      <c r="BC66" s="12"/>
      <c r="BD66" s="12"/>
      <c r="BE66" s="12"/>
      <c r="BF66" s="12"/>
      <c r="BG66" s="12"/>
      <c r="BH66" s="12"/>
      <c r="BI66" s="12"/>
      <c r="BJ66" s="12"/>
      <c r="BK66" s="12"/>
    </row>
    <row r="67" spans="1:63" ht="22.5" customHeight="1" x14ac:dyDescent="0.55000000000000004">
      <c r="A67" s="10"/>
      <c r="B67" s="13"/>
      <c r="C67" s="230" t="s">
        <v>68</v>
      </c>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0"/>
      <c r="AY67" s="230"/>
      <c r="AZ67" s="12"/>
      <c r="BA67" s="12"/>
      <c r="BB67" s="12"/>
      <c r="BC67" s="12"/>
      <c r="BD67" s="12"/>
      <c r="BE67" s="12"/>
      <c r="BF67" s="12"/>
      <c r="BG67" s="12"/>
      <c r="BH67" s="12"/>
      <c r="BI67" s="12"/>
      <c r="BJ67" s="12"/>
      <c r="BK67" s="12"/>
    </row>
    <row r="68" spans="1:63" ht="22" customHeight="1" x14ac:dyDescent="0.55000000000000004">
      <c r="A68" s="10"/>
      <c r="B68" s="12"/>
      <c r="C68" s="12"/>
      <c r="D68" s="245" t="s">
        <v>69</v>
      </c>
      <c r="E68" s="245"/>
      <c r="F68" s="245"/>
      <c r="G68" s="245"/>
      <c r="H68" s="245"/>
      <c r="I68" s="245"/>
      <c r="J68" s="246"/>
      <c r="K68" s="104"/>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11" t="str">
        <f>IF(K69="","","（注）申請時に会社概要の提出が必要です。")</f>
        <v/>
      </c>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12"/>
    </row>
    <row r="69" spans="1:63" ht="22.5" customHeight="1" x14ac:dyDescent="0.55000000000000004">
      <c r="A69" s="10"/>
      <c r="B69" s="12"/>
      <c r="C69" s="12"/>
      <c r="D69" s="66" t="s">
        <v>70</v>
      </c>
      <c r="E69" s="66"/>
      <c r="F69" s="66"/>
      <c r="G69" s="66"/>
      <c r="H69" s="66"/>
      <c r="I69" s="66"/>
      <c r="J69" s="102"/>
      <c r="K69" s="104"/>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9" t="s">
        <v>71</v>
      </c>
      <c r="AM69" s="110"/>
      <c r="AN69" s="110"/>
      <c r="AO69" s="110"/>
      <c r="AP69" s="110"/>
      <c r="AQ69" s="106" t="s">
        <v>27</v>
      </c>
      <c r="AR69" s="106"/>
      <c r="AS69" s="106"/>
      <c r="AT69" s="106"/>
      <c r="AU69" s="106"/>
      <c r="AV69" s="106"/>
      <c r="AW69" s="106"/>
      <c r="AX69" s="106"/>
      <c r="AY69" s="106"/>
      <c r="AZ69" s="106"/>
      <c r="BA69" s="106"/>
      <c r="BB69" s="106"/>
      <c r="BC69" s="106"/>
      <c r="BD69" s="106"/>
      <c r="BE69" s="106"/>
      <c r="BF69" s="106"/>
      <c r="BG69" s="106"/>
      <c r="BH69" s="106"/>
      <c r="BI69" s="106"/>
      <c r="BJ69" s="106"/>
      <c r="BK69" s="12"/>
    </row>
    <row r="70" spans="1:63" ht="22.5" customHeight="1" x14ac:dyDescent="0.55000000000000004">
      <c r="A70" s="10"/>
      <c r="B70" s="12"/>
      <c r="C70" s="12"/>
      <c r="D70" s="66" t="s">
        <v>72</v>
      </c>
      <c r="E70" s="66"/>
      <c r="F70" s="66"/>
      <c r="G70" s="66"/>
      <c r="H70" s="66"/>
      <c r="I70" s="66"/>
      <c r="J70" s="102"/>
      <c r="K70" s="200"/>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109" t="s">
        <v>73</v>
      </c>
      <c r="AM70" s="110"/>
      <c r="AN70" s="110"/>
      <c r="AO70" s="110"/>
      <c r="AP70" s="110"/>
      <c r="AQ70" s="103"/>
      <c r="AR70" s="103"/>
      <c r="AS70" s="103"/>
      <c r="AT70" s="103"/>
      <c r="AU70" s="103"/>
      <c r="AV70" s="103"/>
      <c r="AW70" s="103"/>
      <c r="AX70" s="103"/>
      <c r="AY70" s="103"/>
      <c r="AZ70" s="103"/>
      <c r="BA70" s="103"/>
      <c r="BB70" s="103"/>
      <c r="BC70" s="103"/>
      <c r="BD70" s="103"/>
      <c r="BE70" s="103"/>
      <c r="BF70" s="103"/>
      <c r="BG70" s="103"/>
      <c r="BH70" s="103"/>
      <c r="BI70" s="103"/>
      <c r="BJ70" s="103"/>
      <c r="BK70" s="12"/>
    </row>
    <row r="71" spans="1:63" ht="22.5" customHeight="1" x14ac:dyDescent="0.55000000000000004">
      <c r="A71" s="10"/>
      <c r="B71" s="12"/>
      <c r="C71" s="12"/>
      <c r="D71" s="198" t="s">
        <v>74</v>
      </c>
      <c r="E71" s="199"/>
      <c r="F71" s="199"/>
      <c r="G71" s="199"/>
      <c r="H71" s="199"/>
      <c r="I71" s="199"/>
      <c r="J71" s="199"/>
      <c r="K71" s="202" t="s">
        <v>75</v>
      </c>
      <c r="L71" s="202"/>
      <c r="M71" s="197"/>
      <c r="N71" s="197"/>
      <c r="O71" s="197"/>
      <c r="P71" s="47" t="s">
        <v>0</v>
      </c>
      <c r="Q71" s="107"/>
      <c r="R71" s="107"/>
      <c r="S71" s="107"/>
      <c r="T71" s="108"/>
      <c r="U71" s="203"/>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12"/>
    </row>
    <row r="72" spans="1:63" ht="22.5" customHeight="1" x14ac:dyDescent="0.55000000000000004">
      <c r="A72" s="10"/>
      <c r="B72" s="12"/>
      <c r="C72" s="12"/>
      <c r="D72" s="101" t="str">
        <f>IF(U71="","","（注）本店登記所在地は都外の所在地でも問題ありません。")</f>
        <v/>
      </c>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2"/>
    </row>
    <row r="73" spans="1:63" ht="22.5" customHeight="1" x14ac:dyDescent="0.55000000000000004">
      <c r="A73" s="10"/>
      <c r="B73" s="12"/>
      <c r="C73" s="12"/>
      <c r="D73" s="198" t="s">
        <v>76</v>
      </c>
      <c r="E73" s="199"/>
      <c r="F73" s="199"/>
      <c r="G73" s="199"/>
      <c r="H73" s="199"/>
      <c r="I73" s="199"/>
      <c r="J73" s="199"/>
      <c r="K73" s="202" t="s">
        <v>75</v>
      </c>
      <c r="L73" s="202"/>
      <c r="M73" s="197"/>
      <c r="N73" s="197"/>
      <c r="O73" s="197"/>
      <c r="P73" s="47" t="s">
        <v>0</v>
      </c>
      <c r="Q73" s="107"/>
      <c r="R73" s="107"/>
      <c r="S73" s="107"/>
      <c r="T73" s="108"/>
      <c r="U73" s="203"/>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12"/>
    </row>
    <row r="74" spans="1:63" ht="22.5" customHeight="1" x14ac:dyDescent="0.55000000000000004">
      <c r="A74" s="10"/>
      <c r="B74" s="12"/>
      <c r="C74" s="12"/>
      <c r="D74" s="101" t="str">
        <f>IF(U73="","","（注）都内に登記をしている必要があります（支店登記でも可）。登記簿謄本の住所をご記入ください。")</f>
        <v/>
      </c>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2"/>
    </row>
    <row r="75" spans="1:63" ht="22.5" customHeight="1" x14ac:dyDescent="0.55000000000000004">
      <c r="A75" s="10"/>
      <c r="B75" s="12"/>
      <c r="C75" s="12"/>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2"/>
    </row>
    <row r="76" spans="1:63" ht="22.5" customHeight="1" x14ac:dyDescent="0.55000000000000004">
      <c r="A76" s="10"/>
      <c r="B76" s="12"/>
      <c r="C76" s="12"/>
      <c r="D76" s="248" t="s">
        <v>77</v>
      </c>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9"/>
      <c r="AF76" s="250"/>
      <c r="AG76" s="107"/>
      <c r="AH76" s="256"/>
      <c r="AI76" s="194"/>
      <c r="AJ76" s="195"/>
      <c r="AK76" s="196"/>
      <c r="AL76" s="176" t="s">
        <v>78</v>
      </c>
      <c r="AM76" s="185"/>
      <c r="AN76" s="186"/>
      <c r="AO76" s="187"/>
      <c r="AP76" s="188"/>
      <c r="AQ76" s="176" t="s">
        <v>79</v>
      </c>
      <c r="AR76" s="170"/>
      <c r="AS76" s="177" t="s">
        <v>80</v>
      </c>
      <c r="AT76" s="177"/>
      <c r="AU76" s="177"/>
      <c r="AV76" s="177"/>
      <c r="AW76" s="177"/>
      <c r="AX76" s="178"/>
      <c r="AY76" s="191"/>
      <c r="AZ76" s="192"/>
      <c r="BA76" s="192"/>
      <c r="BB76" s="193"/>
      <c r="BC76" s="176" t="s">
        <v>78</v>
      </c>
      <c r="BD76" s="185"/>
      <c r="BE76" s="169"/>
      <c r="BF76" s="170"/>
      <c r="BG76" s="171"/>
      <c r="BH76" s="172" t="s">
        <v>81</v>
      </c>
      <c r="BI76" s="173"/>
      <c r="BJ76" s="173"/>
      <c r="BK76" s="12"/>
    </row>
    <row r="77" spans="1:63" ht="22.5" customHeight="1" x14ac:dyDescent="0.55000000000000004">
      <c r="A77" s="10"/>
      <c r="B77" s="12"/>
      <c r="C77" s="12"/>
      <c r="D77" s="174" t="s">
        <v>82</v>
      </c>
      <c r="E77" s="174"/>
      <c r="F77" s="174"/>
      <c r="G77" s="174"/>
      <c r="H77" s="174"/>
      <c r="I77" s="174"/>
      <c r="J77" s="181"/>
      <c r="K77" s="146" t="s">
        <v>151</v>
      </c>
      <c r="L77" s="147"/>
      <c r="M77" s="147"/>
      <c r="N77" s="147"/>
      <c r="O77" s="147"/>
      <c r="P77" s="147"/>
      <c r="Q77" s="147"/>
      <c r="R77" s="147"/>
      <c r="S77" s="147"/>
      <c r="T77" s="147"/>
      <c r="U77" s="147"/>
      <c r="V77" s="236"/>
      <c r="W77" s="237" t="s">
        <v>83</v>
      </c>
      <c r="X77" s="66"/>
      <c r="Y77" s="66"/>
      <c r="Z77" s="66"/>
      <c r="AA77" s="66"/>
      <c r="AB77" s="66"/>
      <c r="AC77" s="66"/>
      <c r="AD77" s="102"/>
      <c r="AE77" s="86"/>
      <c r="AF77" s="87"/>
      <c r="AG77" s="87"/>
      <c r="AH77" s="87"/>
      <c r="AI77" s="87"/>
      <c r="AJ77" s="87"/>
      <c r="AK77" s="88"/>
      <c r="AL77" s="238" t="s">
        <v>84</v>
      </c>
      <c r="AM77" s="65"/>
      <c r="AN77" s="65"/>
      <c r="AO77" s="65"/>
      <c r="AP77" s="183" t="s">
        <v>85</v>
      </c>
      <c r="AQ77" s="183"/>
      <c r="AR77" s="183"/>
      <c r="AS77" s="184"/>
      <c r="AT77" s="86" t="s">
        <v>152</v>
      </c>
      <c r="AU77" s="87"/>
      <c r="AV77" s="87"/>
      <c r="AW77" s="87"/>
      <c r="AX77" s="87"/>
      <c r="AY77" s="87"/>
      <c r="AZ77" s="87"/>
      <c r="BA77" s="87"/>
      <c r="BB77" s="87"/>
      <c r="BC77" s="87"/>
      <c r="BD77" s="87"/>
      <c r="BE77" s="87"/>
      <c r="BF77" s="87"/>
      <c r="BG77" s="87"/>
      <c r="BH77" s="87"/>
      <c r="BI77" s="87"/>
      <c r="BJ77" s="87"/>
      <c r="BK77" s="12"/>
    </row>
    <row r="78" spans="1:63" ht="22.5" customHeight="1" x14ac:dyDescent="0.55000000000000004">
      <c r="A78" s="10"/>
      <c r="B78" s="12"/>
      <c r="C78" s="12"/>
      <c r="D78" s="180" t="str">
        <f>IF(AT77="大企業またはみなし大企業","（注）大企業、みなし大企業に該当する場合、申請することができません。","")</f>
        <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2"/>
    </row>
    <row r="79" spans="1:63" ht="22.5" customHeight="1" x14ac:dyDescent="0.55000000000000004">
      <c r="A79" s="10"/>
      <c r="B79" s="12"/>
      <c r="C79" s="12"/>
      <c r="D79" s="66" t="s">
        <v>86</v>
      </c>
      <c r="E79" s="66"/>
      <c r="F79" s="66"/>
      <c r="G79" s="66"/>
      <c r="H79" s="66"/>
      <c r="I79" s="66"/>
      <c r="J79" s="66"/>
      <c r="K79" s="91"/>
      <c r="L79" s="91"/>
      <c r="M79" s="91"/>
      <c r="N79" s="91"/>
      <c r="O79" s="91"/>
      <c r="P79" s="106" t="s">
        <v>87</v>
      </c>
      <c r="Q79" s="106"/>
      <c r="R79" s="106"/>
      <c r="S79" s="106"/>
      <c r="T79" s="106"/>
      <c r="U79" s="106"/>
      <c r="V79" s="106"/>
      <c r="W79" s="106"/>
      <c r="X79" s="106"/>
      <c r="Y79" s="106"/>
      <c r="Z79" s="106"/>
      <c r="AA79" s="106"/>
      <c r="AB79" s="106"/>
      <c r="AC79" s="106"/>
      <c r="AD79" s="106"/>
      <c r="AE79" s="106"/>
      <c r="AF79" s="106"/>
      <c r="AG79" s="174" t="s">
        <v>88</v>
      </c>
      <c r="AH79" s="174"/>
      <c r="AI79" s="174"/>
      <c r="AJ79" s="174"/>
      <c r="AK79" s="174"/>
      <c r="AL79" s="174"/>
      <c r="AM79" s="174"/>
      <c r="AN79" s="174"/>
      <c r="AO79" s="181"/>
      <c r="AP79" s="86"/>
      <c r="AQ79" s="87"/>
      <c r="AR79" s="87"/>
      <c r="AS79" s="87"/>
      <c r="AT79" s="88"/>
      <c r="AU79" s="182" t="s">
        <v>89</v>
      </c>
      <c r="AV79" s="126"/>
      <c r="AW79" s="66" t="s">
        <v>90</v>
      </c>
      <c r="AX79" s="66"/>
      <c r="AY79" s="66"/>
      <c r="AZ79" s="66"/>
      <c r="BA79" s="66"/>
      <c r="BB79" s="66"/>
      <c r="BC79" s="66"/>
      <c r="BD79" s="91"/>
      <c r="BE79" s="91"/>
      <c r="BF79" s="91"/>
      <c r="BG79" s="91"/>
      <c r="BH79" s="91"/>
      <c r="BI79" s="65" t="s">
        <v>91</v>
      </c>
      <c r="BJ79" s="65"/>
      <c r="BK79" s="12"/>
    </row>
    <row r="80" spans="1:63" ht="22.5" customHeight="1" x14ac:dyDescent="0.55000000000000004">
      <c r="A80" s="10"/>
      <c r="B80" s="12"/>
      <c r="C80" s="12"/>
      <c r="D80" s="174" t="s">
        <v>92</v>
      </c>
      <c r="E80" s="174"/>
      <c r="F80" s="174"/>
      <c r="G80" s="174"/>
      <c r="H80" s="174"/>
      <c r="I80" s="174"/>
      <c r="J80" s="174"/>
      <c r="K80" s="174"/>
      <c r="L80" s="174"/>
      <c r="M80" s="174"/>
      <c r="N80" s="174"/>
      <c r="O80" s="174"/>
      <c r="P80" s="174"/>
      <c r="Q80" s="174"/>
      <c r="R80" s="174"/>
      <c r="S80" s="174"/>
      <c r="T80" s="174"/>
      <c r="U80" s="174"/>
      <c r="V80" s="174"/>
      <c r="W80" s="174"/>
      <c r="X80" s="174"/>
      <c r="Y80" s="174"/>
      <c r="Z80" s="181"/>
      <c r="AA80" s="146"/>
      <c r="AB80" s="147"/>
      <c r="AC80" s="147"/>
      <c r="AD80" s="147"/>
      <c r="AE80" s="147"/>
      <c r="AF80" s="147"/>
      <c r="AG80" s="174" t="s">
        <v>93</v>
      </c>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81"/>
      <c r="BE80" s="146"/>
      <c r="BF80" s="147"/>
      <c r="BG80" s="147"/>
      <c r="BH80" s="147"/>
      <c r="BI80" s="147"/>
      <c r="BJ80" s="147"/>
      <c r="BK80" s="12"/>
    </row>
    <row r="81" spans="1:64" ht="22.5" customHeight="1" x14ac:dyDescent="0.55000000000000004">
      <c r="A81" s="10"/>
      <c r="B81" s="12"/>
      <c r="C81" s="12"/>
      <c r="D81" s="180" t="str">
        <f>IF(AA80="いる","（注）大企業が実質的に経営に参画している場合、申請できません。募集要項でご確認ください。",IF(BE80="いる","（注）大企業が実質的に経営に参画している場合、申請できません。募集要項でご確認ください。",""))</f>
        <v/>
      </c>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2"/>
    </row>
    <row r="82" spans="1:64" ht="22.5" customHeight="1" x14ac:dyDescent="0.55000000000000004">
      <c r="A82" s="10"/>
      <c r="B82" s="12"/>
      <c r="C82" s="230" t="s">
        <v>94</v>
      </c>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0"/>
      <c r="BJ82" s="12"/>
      <c r="BK82" s="12"/>
    </row>
    <row r="83" spans="1:64" ht="22.5" customHeight="1" x14ac:dyDescent="0.55000000000000004">
      <c r="A83" s="10"/>
      <c r="B83" s="12"/>
      <c r="C83" s="12"/>
      <c r="D83" s="174" t="s">
        <v>95</v>
      </c>
      <c r="E83" s="174"/>
      <c r="F83" s="174"/>
      <c r="G83" s="174"/>
      <c r="H83" s="174"/>
      <c r="I83" s="174"/>
      <c r="J83" s="174"/>
      <c r="K83" s="175" t="s">
        <v>96</v>
      </c>
      <c r="L83" s="175"/>
      <c r="M83" s="179"/>
      <c r="N83" s="179"/>
      <c r="O83" s="179"/>
      <c r="P83" s="47" t="s">
        <v>0</v>
      </c>
      <c r="Q83" s="107"/>
      <c r="R83" s="107"/>
      <c r="S83" s="107"/>
      <c r="T83" s="108"/>
      <c r="U83" s="203"/>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12"/>
    </row>
    <row r="84" spans="1:64" ht="22.5" customHeight="1" x14ac:dyDescent="0.55000000000000004">
      <c r="A84" s="10"/>
      <c r="B84" s="12"/>
      <c r="C84" s="12"/>
      <c r="D84" s="101" t="str">
        <f>IF(U83="","","（注）開発の実施場所は自社の事業所等をご記入ください。所在地は首都圏であれば問題ありません。")</f>
        <v/>
      </c>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2"/>
    </row>
    <row r="85" spans="1:64" ht="22.5" customHeight="1" x14ac:dyDescent="0.55000000000000004">
      <c r="A85" s="10"/>
      <c r="B85" s="234"/>
      <c r="C85" s="235"/>
      <c r="D85" s="231" t="str">
        <f>IF(U83="","","（注）申請書には、開発実施場所の「名称」「面積」「実施業務」「開発者数」「機器設備」「最寄交通機関」を")</f>
        <v/>
      </c>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12"/>
    </row>
    <row r="86" spans="1:64" ht="22.5" customHeight="1" x14ac:dyDescent="0.55000000000000004">
      <c r="A86" s="10"/>
      <c r="B86" s="49"/>
      <c r="C86" s="50"/>
      <c r="D86" s="89" t="str">
        <f>IF(U83="","","　　　記入する必要があります。")</f>
        <v/>
      </c>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12"/>
    </row>
    <row r="87" spans="1:64" ht="22.5" customHeight="1" x14ac:dyDescent="0.55000000000000004">
      <c r="A87" s="10"/>
      <c r="B87" s="12"/>
      <c r="C87" s="132" t="s">
        <v>97</v>
      </c>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88" spans="1:64" ht="22.5" customHeight="1" x14ac:dyDescent="0.55000000000000004">
      <c r="A88" s="10"/>
      <c r="B88" s="12"/>
      <c r="C88" s="12"/>
      <c r="D88" s="62" t="s">
        <v>158</v>
      </c>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12"/>
    </row>
    <row r="89" spans="1:64" ht="22.5" customHeight="1" x14ac:dyDescent="0.55000000000000004">
      <c r="A89" s="10"/>
      <c r="B89" s="12"/>
      <c r="C89" s="12"/>
      <c r="D89" s="62" t="s">
        <v>98</v>
      </c>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12"/>
    </row>
    <row r="90" spans="1:64" ht="22.5" customHeight="1" x14ac:dyDescent="0.55000000000000004">
      <c r="A90" s="10"/>
      <c r="B90" s="12"/>
      <c r="C90" s="12"/>
      <c r="D90" s="257" t="s">
        <v>138</v>
      </c>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c r="AZ90" s="257"/>
      <c r="BA90" s="257"/>
      <c r="BB90" s="257"/>
      <c r="BC90" s="257"/>
      <c r="BD90" s="257"/>
      <c r="BE90" s="257"/>
      <c r="BF90" s="257"/>
      <c r="BG90" s="257"/>
      <c r="BH90" s="257"/>
      <c r="BI90" s="257"/>
      <c r="BJ90" s="257"/>
      <c r="BK90" s="12"/>
    </row>
    <row r="91" spans="1:64" ht="22.5" customHeight="1" x14ac:dyDescent="0.55000000000000004">
      <c r="A91" s="10"/>
      <c r="B91" s="12"/>
      <c r="C91" s="12"/>
      <c r="D91" s="189" t="s">
        <v>99</v>
      </c>
      <c r="E91" s="253"/>
      <c r="F91" s="253"/>
      <c r="G91" s="253"/>
      <c r="H91" s="253"/>
      <c r="I91" s="253"/>
      <c r="J91" s="254"/>
      <c r="K91" s="63" t="s">
        <v>8</v>
      </c>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12"/>
      <c r="BL91" s="28"/>
    </row>
    <row r="92" spans="1:64" ht="22.5" customHeight="1" x14ac:dyDescent="0.55000000000000004">
      <c r="A92" s="10"/>
      <c r="B92" s="12"/>
      <c r="C92" s="12"/>
      <c r="D92" s="90" t="str">
        <f>IF(K91="Ａ 交付決定を受けたことがある、または現在申請している","（注）同一テーマで公的な助成金の交付決定を受けている場合は申請ができません。","")</f>
        <v/>
      </c>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12"/>
      <c r="BL92" s="28"/>
    </row>
    <row r="93" spans="1:64" ht="22.5" customHeight="1" x14ac:dyDescent="0.55000000000000004">
      <c r="A93" s="10"/>
      <c r="B93" s="12"/>
      <c r="C93" s="12"/>
      <c r="D93" s="90" t="str">
        <f>IF(K91="Ａ 交付決定を受けたことがある、または現在申請している","（注）同一テーマで他の東京都中小企業振興公社の助成金を申請している場合は申請ができません。","")</f>
        <v/>
      </c>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12"/>
      <c r="BL93" s="28"/>
    </row>
    <row r="94" spans="1:64" ht="22.5" customHeight="1" x14ac:dyDescent="0.55000000000000004">
      <c r="A94" s="10"/>
      <c r="B94" s="12"/>
      <c r="C94" s="12"/>
      <c r="D94" s="90" t="str">
        <f>IF(K91="Ａ 交付決定を受けたことがある、または現在申請している","（注）申請テーマ名の文言が異なっていても、開発内容が同じ場合は同一テーマとして扱います。","")</f>
        <v/>
      </c>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12"/>
      <c r="BL94" s="28"/>
    </row>
    <row r="95" spans="1:64" ht="22.5" customHeight="1" x14ac:dyDescent="0.55000000000000004">
      <c r="A95" s="10"/>
      <c r="B95" s="12"/>
      <c r="C95" s="12"/>
      <c r="D95" s="89" t="str">
        <f>IF(K91="Ａ 交付決定を受けたことがある、または現在申請している","（注）申請書には公的な助成金の交付状況や申請状況を記入する必要があります。","")</f>
        <v/>
      </c>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29"/>
      <c r="BL95" s="28"/>
    </row>
    <row r="96" spans="1:64" ht="22.5" customHeight="1" x14ac:dyDescent="0.55000000000000004">
      <c r="A96" s="10"/>
      <c r="B96" s="132" t="s">
        <v>144</v>
      </c>
      <c r="C96" s="132"/>
      <c r="D96" s="132"/>
      <c r="E96" s="132"/>
      <c r="F96" s="132"/>
      <c r="G96" s="132"/>
      <c r="H96" s="132"/>
      <c r="I96" s="132"/>
      <c r="J96" s="13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3"/>
    </row>
    <row r="97" spans="1:82" ht="22.5" customHeight="1" x14ac:dyDescent="0.55000000000000004">
      <c r="A97" s="10"/>
      <c r="B97" s="12"/>
      <c r="C97" s="132" t="s">
        <v>100</v>
      </c>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90" t="str">
        <f>IF(AF27=1,"（注）連携予定の相手企業についてご記入ください。",IF(AF27=2,"（注）連携相手の企業についてご記入ください。",""))</f>
        <v/>
      </c>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12"/>
      <c r="BL97" s="28"/>
      <c r="BM97" s="28"/>
      <c r="BN97" s="28"/>
      <c r="BO97" s="28"/>
      <c r="BP97" s="28"/>
      <c r="BQ97" s="28"/>
      <c r="BR97" s="28"/>
      <c r="BS97" s="28"/>
      <c r="BT97" s="28"/>
      <c r="BU97" s="28"/>
      <c r="BV97" s="28"/>
      <c r="BW97" s="28"/>
      <c r="BX97" s="28"/>
      <c r="BY97" s="28"/>
      <c r="BZ97" s="28"/>
    </row>
    <row r="98" spans="1:82" ht="22.5" customHeight="1" x14ac:dyDescent="0.55000000000000004">
      <c r="A98" s="10"/>
      <c r="B98" s="12"/>
      <c r="C98" s="12"/>
      <c r="D98" s="255" t="s">
        <v>101</v>
      </c>
      <c r="E98" s="174"/>
      <c r="F98" s="174"/>
      <c r="G98" s="174"/>
      <c r="H98" s="174"/>
      <c r="I98" s="174"/>
      <c r="J98" s="181"/>
      <c r="K98" s="104"/>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11" t="str">
        <f>IF(K99="","","（注）申請時に会社概要の提出が必要です。")</f>
        <v/>
      </c>
      <c r="AP98" s="92"/>
      <c r="AQ98" s="92"/>
      <c r="AR98" s="92"/>
      <c r="AS98" s="92"/>
      <c r="AT98" s="92"/>
      <c r="AU98" s="92"/>
      <c r="AV98" s="92"/>
      <c r="AW98" s="92"/>
      <c r="AX98" s="92"/>
      <c r="AY98" s="92"/>
      <c r="AZ98" s="92"/>
      <c r="BA98" s="92"/>
      <c r="BB98" s="92"/>
      <c r="BC98" s="92"/>
      <c r="BD98" s="92"/>
      <c r="BE98" s="92"/>
      <c r="BF98" s="92"/>
      <c r="BG98" s="92"/>
      <c r="BH98" s="92"/>
      <c r="BI98" s="92"/>
      <c r="BJ98" s="92"/>
      <c r="BK98" s="30"/>
      <c r="BL98" s="30"/>
      <c r="BM98" s="30"/>
      <c r="BN98" s="28"/>
      <c r="BO98" s="28"/>
      <c r="BP98" s="28"/>
      <c r="BQ98" s="28"/>
      <c r="BR98" s="28"/>
      <c r="BS98" s="28"/>
      <c r="BT98" s="28"/>
      <c r="BU98" s="28"/>
      <c r="BV98" s="28"/>
      <c r="BW98" s="28"/>
      <c r="BX98" s="28"/>
      <c r="BY98" s="28"/>
      <c r="BZ98" s="28"/>
      <c r="CA98" s="28"/>
      <c r="CB98" s="28"/>
      <c r="CC98" s="28"/>
      <c r="CD98" s="28"/>
    </row>
    <row r="99" spans="1:82" ht="22.5" customHeight="1" x14ac:dyDescent="0.55000000000000004">
      <c r="A99" s="10"/>
      <c r="B99" s="12"/>
      <c r="C99" s="12"/>
      <c r="D99" s="174" t="s">
        <v>102</v>
      </c>
      <c r="E99" s="174"/>
      <c r="F99" s="174"/>
      <c r="G99" s="174"/>
      <c r="H99" s="174"/>
      <c r="I99" s="174"/>
      <c r="J99" s="181"/>
      <c r="K99" s="200"/>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1"/>
      <c r="AL99" s="201"/>
      <c r="AM99" s="201"/>
      <c r="AN99" s="201"/>
      <c r="AO99" s="215" t="s">
        <v>103</v>
      </c>
      <c r="AP99" s="215"/>
      <c r="AQ99" s="215"/>
      <c r="AR99" s="215"/>
      <c r="AS99" s="218"/>
      <c r="AT99" s="86" t="s">
        <v>104</v>
      </c>
      <c r="AU99" s="87"/>
      <c r="AV99" s="87"/>
      <c r="AW99" s="87"/>
      <c r="AX99" s="87"/>
      <c r="AY99" s="87"/>
      <c r="AZ99" s="87"/>
      <c r="BA99" s="87"/>
      <c r="BB99" s="87"/>
      <c r="BC99" s="87"/>
      <c r="BD99" s="87"/>
      <c r="BE99" s="87"/>
      <c r="BF99" s="87"/>
      <c r="BG99" s="87"/>
      <c r="BH99" s="87"/>
      <c r="BI99" s="87"/>
      <c r="BJ99" s="87"/>
      <c r="BK99" s="12"/>
      <c r="BL99" s="28"/>
      <c r="BM99" s="28"/>
      <c r="BN99" s="28"/>
      <c r="BO99" s="28"/>
      <c r="BP99" s="28"/>
      <c r="BQ99" s="28"/>
      <c r="BR99" s="28"/>
      <c r="BS99" s="28"/>
      <c r="BT99" s="28"/>
      <c r="BU99" s="28"/>
      <c r="BV99" s="28"/>
      <c r="BW99" s="28"/>
      <c r="BX99" s="28"/>
      <c r="BY99" s="28"/>
      <c r="BZ99" s="28"/>
      <c r="CA99" s="28"/>
      <c r="CB99" s="28"/>
      <c r="CC99" s="28"/>
      <c r="CD99" s="28"/>
    </row>
    <row r="100" spans="1:82" ht="22.5" customHeight="1" x14ac:dyDescent="0.55000000000000004">
      <c r="A100" s="10"/>
      <c r="B100" s="12"/>
      <c r="C100" s="12"/>
      <c r="D100" s="90" t="str">
        <f>IF(K99="","","（注）貴社の関連会社（資本関係がある企業、役員を兼任する企業）を連携相手にすることはできません。")</f>
        <v/>
      </c>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12"/>
      <c r="BL100" s="28"/>
      <c r="BM100" s="28"/>
      <c r="BN100" s="28"/>
      <c r="BO100" s="28"/>
      <c r="BP100" s="28"/>
      <c r="BQ100" s="28"/>
      <c r="BR100" s="28"/>
      <c r="BS100" s="28"/>
      <c r="BT100" s="28"/>
      <c r="BU100" s="28"/>
      <c r="BV100" s="28"/>
      <c r="BW100" s="28"/>
      <c r="BX100" s="28"/>
      <c r="BY100" s="28"/>
      <c r="BZ100" s="28"/>
      <c r="CA100" s="28"/>
      <c r="CB100" s="28"/>
      <c r="CC100" s="28"/>
      <c r="CD100" s="28"/>
    </row>
    <row r="101" spans="1:82" ht="22.5" customHeight="1" x14ac:dyDescent="0.55000000000000004">
      <c r="A101" s="10"/>
      <c r="B101" s="12"/>
      <c r="C101" s="12"/>
      <c r="D101" s="174" t="s">
        <v>105</v>
      </c>
      <c r="E101" s="174"/>
      <c r="F101" s="174"/>
      <c r="G101" s="174"/>
      <c r="H101" s="174"/>
      <c r="I101" s="174"/>
      <c r="J101" s="181"/>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9" t="s">
        <v>106</v>
      </c>
      <c r="AP101" s="110"/>
      <c r="AQ101" s="110"/>
      <c r="AR101" s="110"/>
      <c r="AS101" s="110"/>
      <c r="AT101" s="91"/>
      <c r="AU101" s="91"/>
      <c r="AV101" s="91"/>
      <c r="AW101" s="91"/>
      <c r="AX101" s="91"/>
      <c r="AY101" s="91"/>
      <c r="AZ101" s="91"/>
      <c r="BA101" s="91"/>
      <c r="BB101" s="91"/>
      <c r="BC101" s="91"/>
      <c r="BD101" s="91"/>
      <c r="BE101" s="91"/>
      <c r="BF101" s="91"/>
      <c r="BG101" s="210" t="s">
        <v>84</v>
      </c>
      <c r="BH101" s="210"/>
      <c r="BI101" s="210"/>
      <c r="BJ101" s="210"/>
      <c r="BK101" s="12"/>
      <c r="BL101" s="28"/>
      <c r="BM101" s="28"/>
      <c r="BN101" s="28"/>
      <c r="BO101" s="28"/>
      <c r="BP101" s="28"/>
      <c r="BQ101" s="28"/>
      <c r="BR101" s="28"/>
      <c r="BS101" s="28"/>
      <c r="BT101" s="28"/>
      <c r="BU101" s="28"/>
      <c r="BV101" s="28"/>
      <c r="BW101" s="28"/>
      <c r="BX101" s="28"/>
      <c r="BY101" s="28"/>
      <c r="BZ101" s="28"/>
      <c r="CA101" s="28"/>
      <c r="CB101" s="28"/>
      <c r="CC101" s="28"/>
    </row>
    <row r="102" spans="1:82" ht="22.5" customHeight="1" x14ac:dyDescent="0.55000000000000004">
      <c r="A102" s="10"/>
      <c r="B102" s="12"/>
      <c r="C102" s="12"/>
      <c r="D102" s="101" t="str">
        <f>IF(AT99="大企業またはみなし大企業","（注）連携相手は都内のものづくり中小企業でなければなりません。","")</f>
        <v/>
      </c>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2"/>
      <c r="BL102" s="28"/>
      <c r="BM102" s="28"/>
      <c r="BN102" s="28"/>
      <c r="BO102" s="28"/>
      <c r="BP102" s="28"/>
      <c r="BQ102" s="28"/>
      <c r="BR102" s="28"/>
      <c r="BS102" s="28"/>
      <c r="BT102" s="28"/>
      <c r="BU102" s="28"/>
      <c r="BV102" s="28"/>
      <c r="BW102" s="28"/>
      <c r="BX102" s="28"/>
      <c r="BY102" s="28"/>
      <c r="BZ102" s="28"/>
      <c r="CA102" s="28"/>
      <c r="CB102" s="28"/>
      <c r="CC102" s="28"/>
    </row>
    <row r="103" spans="1:82" ht="22.5" customHeight="1" x14ac:dyDescent="0.55000000000000004">
      <c r="A103" s="10"/>
      <c r="B103" s="12"/>
      <c r="C103" s="12"/>
      <c r="D103" s="174" t="s">
        <v>95</v>
      </c>
      <c r="E103" s="174"/>
      <c r="F103" s="174"/>
      <c r="G103" s="174"/>
      <c r="H103" s="174"/>
      <c r="I103" s="174"/>
      <c r="J103" s="174"/>
      <c r="K103" s="202" t="s">
        <v>75</v>
      </c>
      <c r="L103" s="202"/>
      <c r="M103" s="197"/>
      <c r="N103" s="197"/>
      <c r="O103" s="197"/>
      <c r="P103" s="47" t="s">
        <v>0</v>
      </c>
      <c r="Q103" s="107"/>
      <c r="R103" s="107"/>
      <c r="S103" s="107"/>
      <c r="T103" s="108"/>
      <c r="U103" s="203"/>
      <c r="V103" s="204"/>
      <c r="W103" s="204"/>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4"/>
      <c r="AY103" s="204"/>
      <c r="AZ103" s="204"/>
      <c r="BA103" s="204"/>
      <c r="BB103" s="204"/>
      <c r="BC103" s="204"/>
      <c r="BD103" s="204"/>
      <c r="BE103" s="204"/>
      <c r="BF103" s="204"/>
      <c r="BG103" s="204"/>
      <c r="BH103" s="204"/>
      <c r="BI103" s="204"/>
      <c r="BJ103" s="204"/>
      <c r="BK103" s="12"/>
      <c r="BL103" s="28"/>
      <c r="BM103" s="28"/>
      <c r="BN103" s="28"/>
      <c r="BO103" s="28"/>
      <c r="BP103" s="28"/>
      <c r="BQ103" s="28"/>
      <c r="BR103" s="28"/>
      <c r="BS103" s="28"/>
      <c r="BT103" s="28"/>
      <c r="BU103" s="28"/>
      <c r="BV103" s="28"/>
      <c r="BW103" s="28"/>
      <c r="BX103" s="28"/>
      <c r="BY103" s="28"/>
      <c r="BZ103" s="28"/>
    </row>
    <row r="104" spans="1:82" ht="22.5" customHeight="1" x14ac:dyDescent="0.55000000000000004">
      <c r="A104" s="10"/>
      <c r="B104" s="12"/>
      <c r="C104" s="12"/>
      <c r="D104" s="92" t="str">
        <f>IF(U103="","","（注）連携相手は都内に登記をしている必要があります（支店登記でも可）。登記簿謄本の住所をご記入ください。")</f>
        <v/>
      </c>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12"/>
      <c r="BL104" s="28"/>
      <c r="BM104" s="28"/>
      <c r="BN104" s="28"/>
      <c r="BO104" s="28"/>
      <c r="BP104" s="28"/>
      <c r="BQ104" s="28"/>
      <c r="BR104" s="28"/>
      <c r="BS104" s="28"/>
      <c r="BT104" s="28"/>
      <c r="BU104" s="28"/>
      <c r="BV104" s="28"/>
      <c r="BW104" s="28"/>
      <c r="BX104" s="28"/>
      <c r="BY104" s="28"/>
      <c r="BZ104" s="28"/>
    </row>
    <row r="105" spans="1:82" ht="22.5" customHeight="1" x14ac:dyDescent="0.55000000000000004">
      <c r="A105" s="10"/>
      <c r="B105" s="12"/>
      <c r="C105" s="12"/>
      <c r="D105" s="189" t="s">
        <v>107</v>
      </c>
      <c r="E105" s="189"/>
      <c r="F105" s="189"/>
      <c r="G105" s="189"/>
      <c r="H105" s="189"/>
      <c r="I105" s="189"/>
      <c r="J105" s="190"/>
      <c r="K105" s="211"/>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2"/>
      <c r="BL105" s="28"/>
      <c r="BM105" s="28"/>
      <c r="BN105" s="28"/>
      <c r="BO105" s="28"/>
      <c r="BP105" s="28"/>
      <c r="BQ105" s="28"/>
      <c r="BR105" s="28"/>
      <c r="BS105" s="28"/>
      <c r="BT105" s="28"/>
      <c r="BU105" s="28"/>
      <c r="BV105" s="28"/>
      <c r="BW105" s="28"/>
      <c r="BX105" s="28"/>
      <c r="BY105" s="28"/>
      <c r="BZ105" s="28"/>
    </row>
    <row r="106" spans="1:82" ht="22.5" customHeight="1" x14ac:dyDescent="0.55000000000000004">
      <c r="A106" s="10"/>
      <c r="B106" s="12"/>
      <c r="C106" s="12"/>
      <c r="D106" s="90" t="str">
        <f>IF(K105="","","（注）連携相手のものづくり企業が本事業において開発の主たる部分を担う必要があります。")</f>
        <v/>
      </c>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12"/>
      <c r="BL106" s="28"/>
      <c r="BM106" s="28"/>
      <c r="BN106" s="28"/>
      <c r="BO106" s="28"/>
      <c r="BP106" s="28"/>
      <c r="BQ106" s="28"/>
      <c r="BR106" s="28"/>
      <c r="BS106" s="28"/>
      <c r="BT106" s="28"/>
      <c r="BU106" s="28"/>
      <c r="BV106" s="28"/>
      <c r="BW106" s="28"/>
      <c r="BX106" s="28"/>
      <c r="BY106" s="28"/>
      <c r="BZ106" s="28"/>
    </row>
    <row r="107" spans="1:82" ht="22.5" customHeight="1" x14ac:dyDescent="0.55000000000000004">
      <c r="A107" s="10"/>
      <c r="B107" s="12"/>
      <c r="C107" s="12"/>
      <c r="D107" s="212" t="s">
        <v>108</v>
      </c>
      <c r="E107" s="213"/>
      <c r="F107" s="213"/>
      <c r="G107" s="213"/>
      <c r="H107" s="213"/>
      <c r="I107" s="213"/>
      <c r="J107" s="214"/>
      <c r="K107" s="250" t="s">
        <v>109</v>
      </c>
      <c r="L107" s="107"/>
      <c r="M107" s="107"/>
      <c r="N107" s="107"/>
      <c r="O107" s="107"/>
      <c r="P107" s="107"/>
      <c r="Q107" s="107"/>
      <c r="R107" s="107"/>
      <c r="S107" s="107"/>
      <c r="T107" s="107"/>
      <c r="U107" s="107"/>
      <c r="V107" s="107"/>
      <c r="W107" s="107"/>
      <c r="X107" s="107"/>
      <c r="Y107" s="107"/>
      <c r="Z107" s="107"/>
      <c r="AA107" s="66" t="s">
        <v>133</v>
      </c>
      <c r="AB107" s="66"/>
      <c r="AC107" s="66"/>
      <c r="AD107" s="66"/>
      <c r="AE107" s="66"/>
      <c r="AF107" s="66"/>
      <c r="AG107" s="66"/>
      <c r="AH107" s="66"/>
      <c r="AI107" s="251"/>
      <c r="AJ107" s="252"/>
      <c r="AK107" s="252"/>
      <c r="AL107" s="252"/>
      <c r="AM107" s="252"/>
      <c r="AN107" s="252"/>
      <c r="AO107" s="252"/>
      <c r="AP107" s="252"/>
      <c r="AQ107" s="252"/>
      <c r="AR107" s="252"/>
      <c r="AS107" s="252"/>
      <c r="AT107" s="252"/>
      <c r="AU107" s="252"/>
      <c r="AV107" s="252"/>
      <c r="AW107" s="252"/>
      <c r="AX107" s="252"/>
      <c r="AY107" s="252"/>
      <c r="AZ107" s="252"/>
      <c r="BA107" s="252"/>
      <c r="BB107" s="252"/>
      <c r="BC107" s="252"/>
      <c r="BD107" s="252"/>
      <c r="BE107" s="252"/>
      <c r="BF107" s="252"/>
      <c r="BG107" s="252"/>
      <c r="BH107" s="252"/>
      <c r="BI107" s="252"/>
      <c r="BJ107" s="252"/>
      <c r="BK107" s="12"/>
      <c r="BL107" s="28"/>
      <c r="BM107" s="28"/>
      <c r="BN107" s="28"/>
      <c r="BO107" s="28"/>
      <c r="BP107" s="28"/>
      <c r="BQ107" s="28"/>
      <c r="BR107" s="28"/>
      <c r="BS107" s="28"/>
      <c r="BT107" s="28"/>
      <c r="BU107" s="28"/>
      <c r="BV107" s="28"/>
      <c r="BW107" s="28"/>
      <c r="BX107" s="28"/>
      <c r="BY107" s="28"/>
      <c r="BZ107" s="28"/>
    </row>
    <row r="108" spans="1:82" ht="22.5" customHeight="1" x14ac:dyDescent="0.55000000000000004">
      <c r="A108" s="10"/>
      <c r="B108" s="12"/>
      <c r="C108" s="12"/>
      <c r="D108" s="92" t="str">
        <f>IF(K107="会員登録なし","（注）申請までに医療機器産業参入支援事業（公社）に会員登録するように連携相手に依頼してください。","")</f>
        <v/>
      </c>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12"/>
      <c r="BL108" s="28"/>
      <c r="BM108" s="28"/>
      <c r="BN108" s="28"/>
      <c r="BO108" s="28"/>
      <c r="BP108" s="28"/>
      <c r="BQ108" s="28"/>
      <c r="BR108" s="28"/>
      <c r="BS108" s="28"/>
      <c r="BT108" s="28"/>
      <c r="BU108" s="28"/>
      <c r="BV108" s="28"/>
      <c r="BW108" s="28"/>
      <c r="BX108" s="28"/>
      <c r="BY108" s="28"/>
      <c r="BZ108" s="28"/>
    </row>
    <row r="109" spans="1:82" ht="22.5" customHeight="1" x14ac:dyDescent="0.55000000000000004">
      <c r="A109" s="10"/>
      <c r="B109" s="12"/>
      <c r="C109" s="12"/>
      <c r="D109" s="215" t="s">
        <v>110</v>
      </c>
      <c r="E109" s="216"/>
      <c r="F109" s="216"/>
      <c r="G109" s="216"/>
      <c r="H109" s="216"/>
      <c r="I109" s="216"/>
      <c r="J109" s="217"/>
      <c r="K109" s="211"/>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2"/>
    </row>
    <row r="110" spans="1:82" ht="22.5" customHeight="1" x14ac:dyDescent="0.55000000000000004">
      <c r="A110" s="10"/>
      <c r="B110" s="12"/>
      <c r="C110" s="12"/>
      <c r="D110" s="215" t="s">
        <v>111</v>
      </c>
      <c r="E110" s="216"/>
      <c r="F110" s="216"/>
      <c r="G110" s="216"/>
      <c r="H110" s="216"/>
      <c r="I110" s="216"/>
      <c r="J110" s="217"/>
      <c r="K110" s="211"/>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2"/>
    </row>
    <row r="111" spans="1:82" ht="22.5" customHeight="1" x14ac:dyDescent="0.25">
      <c r="A111" s="10"/>
      <c r="B111" s="12"/>
      <c r="C111" s="12"/>
      <c r="D111" s="162" t="str">
        <f>IF(K110="","","（注）申請書には連携相手のものづくり企業の「主要取引先」「保有資格・受賞歴」等も記入する必要があります。")</f>
        <v/>
      </c>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c r="BK111" s="31"/>
      <c r="BL111" s="28"/>
    </row>
    <row r="112" spans="1:82" ht="22.5" customHeight="1" x14ac:dyDescent="0.55000000000000004">
      <c r="A112" s="10"/>
      <c r="B112" s="12"/>
      <c r="C112" s="132" t="s">
        <v>112</v>
      </c>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c r="BE112" s="132"/>
      <c r="BF112" s="132"/>
      <c r="BG112" s="132"/>
      <c r="BH112" s="132"/>
      <c r="BI112" s="132"/>
      <c r="BJ112" s="132"/>
      <c r="BK112" s="12"/>
    </row>
    <row r="113" spans="1:133" ht="22.5" customHeight="1" x14ac:dyDescent="0.55000000000000004">
      <c r="A113" s="10"/>
      <c r="B113" s="12"/>
      <c r="C113" s="12"/>
      <c r="D113" s="189" t="s">
        <v>107</v>
      </c>
      <c r="E113" s="189"/>
      <c r="F113" s="189"/>
      <c r="G113" s="189"/>
      <c r="H113" s="189"/>
      <c r="I113" s="189"/>
      <c r="J113" s="190"/>
      <c r="K113" s="211"/>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2"/>
    </row>
    <row r="114" spans="1:133" ht="22.5" customHeight="1" x14ac:dyDescent="0.55000000000000004">
      <c r="A114" s="10"/>
      <c r="B114" s="12"/>
      <c r="C114" s="12"/>
      <c r="D114" s="90" t="str">
        <f>IF(K113="","","（注）本事業で開発する製品等の販路開拓を貴社が担う必要があります。")</f>
        <v/>
      </c>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12"/>
    </row>
    <row r="115" spans="1:133" ht="22.5" customHeight="1" x14ac:dyDescent="0.55000000000000004">
      <c r="A115" s="10"/>
      <c r="B115" s="12"/>
      <c r="C115" s="12"/>
      <c r="D115" s="212" t="s">
        <v>113</v>
      </c>
      <c r="E115" s="213"/>
      <c r="F115" s="213"/>
      <c r="G115" s="213"/>
      <c r="H115" s="213"/>
      <c r="I115" s="213"/>
      <c r="J115" s="214"/>
      <c r="K115" s="250" t="s">
        <v>109</v>
      </c>
      <c r="L115" s="107"/>
      <c r="M115" s="107"/>
      <c r="N115" s="107"/>
      <c r="O115" s="107"/>
      <c r="P115" s="107"/>
      <c r="Q115" s="107"/>
      <c r="R115" s="107"/>
      <c r="S115" s="107"/>
      <c r="T115" s="107"/>
      <c r="U115" s="107"/>
      <c r="V115" s="107"/>
      <c r="W115" s="107"/>
      <c r="X115" s="107"/>
      <c r="Y115" s="107"/>
      <c r="Z115" s="107"/>
      <c r="AA115" s="66" t="s">
        <v>133</v>
      </c>
      <c r="AB115" s="66"/>
      <c r="AC115" s="66"/>
      <c r="AD115" s="66"/>
      <c r="AE115" s="66"/>
      <c r="AF115" s="66"/>
      <c r="AG115" s="66"/>
      <c r="AH115" s="66"/>
      <c r="AI115" s="251"/>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2"/>
      <c r="BF115" s="252"/>
      <c r="BG115" s="252"/>
      <c r="BH115" s="252"/>
      <c r="BI115" s="252"/>
      <c r="BJ115" s="252"/>
      <c r="BK115" s="12"/>
    </row>
    <row r="116" spans="1:133" ht="22.5" customHeight="1" x14ac:dyDescent="0.55000000000000004">
      <c r="A116" s="10"/>
      <c r="B116" s="12"/>
      <c r="C116" s="12"/>
      <c r="D116" s="101" t="str">
        <f>IF(K115="会員登録なし","（注）申請までに東京都医工連携HUB機構に会員登録してください。","")</f>
        <v/>
      </c>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2"/>
    </row>
    <row r="117" spans="1:133" ht="22.5" customHeight="1" x14ac:dyDescent="0.55000000000000004">
      <c r="A117" s="10"/>
      <c r="B117" s="12"/>
      <c r="C117" s="12"/>
      <c r="D117" s="215" t="s">
        <v>114</v>
      </c>
      <c r="E117" s="216"/>
      <c r="F117" s="216"/>
      <c r="G117" s="216"/>
      <c r="H117" s="216"/>
      <c r="I117" s="216"/>
      <c r="J117" s="217"/>
      <c r="K117" s="211"/>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2"/>
    </row>
    <row r="118" spans="1:133" s="34" customFormat="1" ht="22.5" customHeight="1" x14ac:dyDescent="0.55000000000000004">
      <c r="A118" s="32"/>
      <c r="B118" s="33"/>
      <c r="C118" s="33"/>
      <c r="D118" s="101" t="str">
        <f>IF(K117="","","（注）申請書には貴社の「直近売上高」「取扱製品、強み」「主要取引先、販路」「保有資格」等を記入する必要があります。")</f>
        <v/>
      </c>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33"/>
    </row>
    <row r="119" spans="1:133" s="34" customFormat="1" ht="22.5" customHeight="1" x14ac:dyDescent="0.25">
      <c r="A119" s="32"/>
      <c r="B119" s="57" t="s">
        <v>145</v>
      </c>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5"/>
      <c r="BI119" s="35"/>
      <c r="BJ119" s="35"/>
      <c r="BK119" s="35"/>
      <c r="BL119" s="36"/>
    </row>
    <row r="120" spans="1:133" s="34" customFormat="1" ht="22.5" customHeight="1" x14ac:dyDescent="0.25">
      <c r="A120" s="32"/>
      <c r="B120" s="45"/>
      <c r="C120" s="45"/>
      <c r="D120" s="229" t="s">
        <v>115</v>
      </c>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29"/>
      <c r="AL120" s="229"/>
      <c r="AM120" s="229"/>
      <c r="AN120" s="229"/>
      <c r="AO120" s="229"/>
      <c r="AP120" s="229"/>
      <c r="AQ120" s="229"/>
      <c r="AR120" s="229"/>
      <c r="AS120" s="229"/>
      <c r="AT120" s="229"/>
      <c r="AU120" s="229"/>
      <c r="AV120" s="229"/>
      <c r="AW120" s="229"/>
      <c r="AX120" s="229"/>
      <c r="AY120" s="229"/>
      <c r="AZ120" s="229"/>
      <c r="BA120" s="229"/>
      <c r="BB120" s="229"/>
      <c r="BC120" s="229"/>
      <c r="BD120" s="229"/>
      <c r="BE120" s="229"/>
      <c r="BF120" s="229"/>
      <c r="BG120" s="229"/>
      <c r="BH120" s="229"/>
      <c r="BI120" s="229"/>
      <c r="BJ120" s="229"/>
      <c r="BK120" s="35"/>
      <c r="BL120" s="36"/>
    </row>
    <row r="121" spans="1:133" s="34" customFormat="1" ht="22.5" customHeight="1" x14ac:dyDescent="0.25">
      <c r="A121" s="32"/>
      <c r="B121" s="45"/>
      <c r="C121" s="45"/>
      <c r="D121" s="208" t="s">
        <v>116</v>
      </c>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8"/>
      <c r="BD121" s="208"/>
      <c r="BE121" s="208"/>
      <c r="BF121" s="208"/>
      <c r="BG121" s="208"/>
      <c r="BH121" s="208"/>
      <c r="BI121" s="208"/>
      <c r="BJ121" s="208"/>
      <c r="BK121" s="35"/>
      <c r="BL121" s="36"/>
    </row>
    <row r="122" spans="1:133" s="36" customFormat="1" ht="22.5" customHeight="1" x14ac:dyDescent="0.55000000000000004">
      <c r="A122" s="32"/>
      <c r="B122" s="57" t="s">
        <v>146</v>
      </c>
      <c r="C122" s="57"/>
      <c r="D122" s="57"/>
      <c r="E122" s="57"/>
      <c r="F122" s="57"/>
      <c r="G122" s="57"/>
      <c r="H122" s="57"/>
      <c r="I122" s="57"/>
      <c r="J122" s="57"/>
      <c r="K122" s="57"/>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row>
    <row r="123" spans="1:133" s="36" customFormat="1" ht="22.5" customHeight="1" x14ac:dyDescent="0.25">
      <c r="A123" s="32"/>
      <c r="B123" s="33"/>
      <c r="C123" s="57" t="s">
        <v>117</v>
      </c>
      <c r="D123" s="57"/>
      <c r="E123" s="57"/>
      <c r="F123" s="57"/>
      <c r="G123" s="57"/>
      <c r="H123" s="57"/>
      <c r="I123" s="57"/>
      <c r="J123" s="57"/>
      <c r="K123" s="57"/>
      <c r="L123" s="57"/>
      <c r="M123" s="57"/>
      <c r="N123" s="57"/>
      <c r="O123" s="57"/>
      <c r="P123" s="57"/>
      <c r="Q123" s="57"/>
      <c r="R123" s="57"/>
      <c r="S123" s="57"/>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44"/>
      <c r="AS123" s="44"/>
      <c r="AT123" s="43" t="s">
        <v>134</v>
      </c>
      <c r="AV123" s="44"/>
      <c r="AW123" s="44"/>
      <c r="AX123" s="44"/>
      <c r="AY123" s="44"/>
      <c r="AZ123" s="44"/>
      <c r="BA123" s="44"/>
      <c r="BB123" s="44"/>
      <c r="BC123" s="43" t="s">
        <v>135</v>
      </c>
      <c r="BD123" s="44"/>
      <c r="BE123" s="43"/>
      <c r="BF123" s="33"/>
      <c r="BG123" s="33"/>
      <c r="BH123" s="33"/>
      <c r="BI123" s="33"/>
      <c r="BJ123" s="33"/>
      <c r="BK123" s="33"/>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row>
    <row r="124" spans="1:133" s="39" customFormat="1" ht="22.5" customHeight="1" x14ac:dyDescent="0.55000000000000004">
      <c r="A124" s="10"/>
      <c r="B124" s="12"/>
      <c r="C124" s="12"/>
      <c r="D124" s="126" t="s">
        <v>118</v>
      </c>
      <c r="E124" s="126"/>
      <c r="F124" s="126"/>
      <c r="G124" s="126"/>
      <c r="H124" s="126"/>
      <c r="I124" s="126"/>
      <c r="J124" s="167"/>
      <c r="K124" s="146"/>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215" t="s">
        <v>119</v>
      </c>
      <c r="AJ124" s="215"/>
      <c r="AK124" s="215"/>
      <c r="AL124" s="215"/>
      <c r="AM124" s="215"/>
      <c r="AN124" s="215"/>
      <c r="AO124" s="215"/>
      <c r="AP124" s="218"/>
      <c r="AQ124" s="146"/>
      <c r="AR124" s="147"/>
      <c r="AS124" s="147"/>
      <c r="AT124" s="147"/>
      <c r="AU124" s="147"/>
      <c r="AV124" s="147"/>
      <c r="AW124" s="147"/>
      <c r="AX124" s="147"/>
      <c r="AY124" s="209"/>
      <c r="AZ124" s="146"/>
      <c r="BA124" s="147"/>
      <c r="BB124" s="147"/>
      <c r="BC124" s="147"/>
      <c r="BD124" s="147"/>
      <c r="BE124" s="147"/>
      <c r="BF124" s="147"/>
      <c r="BG124" s="147"/>
      <c r="BH124" s="147"/>
      <c r="BI124" s="147"/>
      <c r="BJ124" s="147"/>
      <c r="BK124" s="12"/>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row>
    <row r="125" spans="1:133" s="39" customFormat="1" ht="22.5" customHeight="1" x14ac:dyDescent="0.55000000000000004">
      <c r="A125" s="10"/>
      <c r="B125" s="12"/>
      <c r="C125" s="12"/>
      <c r="D125" s="101" t="str">
        <f>IF(K124="","","（注）組織名称には、医療提供施設名（病院、診療所等）の名前をご記入ください。大学医学部は該当しません。")</f>
        <v/>
      </c>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2"/>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row>
    <row r="126" spans="1:133" s="39" customFormat="1" ht="22.5" customHeight="1" x14ac:dyDescent="0.55000000000000004">
      <c r="A126" s="10"/>
      <c r="B126" s="12"/>
      <c r="C126" s="12"/>
      <c r="D126" s="90" t="str">
        <f>IF(AQ124="","","（注）確認者の氏名は左側にご記入ください。確認者の同意を得たうえでご記入ください。")</f>
        <v/>
      </c>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12"/>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row>
    <row r="127" spans="1:133" s="39" customFormat="1" ht="22.5" customHeight="1" x14ac:dyDescent="0.55000000000000004">
      <c r="A127" s="10"/>
      <c r="B127" s="12"/>
      <c r="C127" s="12"/>
      <c r="D127" s="101" t="str">
        <f>IF(AZ124="","","（注）右側には医療提供者の職業（医師、看護師、臨床工学技士等）をご記入ください。医学部の教授は該当しません。")</f>
        <v/>
      </c>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2"/>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row>
    <row r="128" spans="1:133" s="39" customFormat="1" ht="22.5" customHeight="1" x14ac:dyDescent="0.55000000000000004">
      <c r="A128" s="10"/>
      <c r="B128" s="12"/>
      <c r="C128" s="12"/>
      <c r="D128" s="89" t="str">
        <f>IF(K124="","","（注）臨床ニーズに基づいた開発でなければ申請ができません。")</f>
        <v/>
      </c>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12"/>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row>
    <row r="129" spans="1:133" s="39" customFormat="1" ht="22.5" customHeight="1" x14ac:dyDescent="0.55000000000000004">
      <c r="A129" s="10"/>
      <c r="B129" s="12"/>
      <c r="C129" s="12"/>
      <c r="D129" s="65" t="s">
        <v>120</v>
      </c>
      <c r="E129" s="65"/>
      <c r="F129" s="65"/>
      <c r="G129" s="65"/>
      <c r="H129" s="65"/>
      <c r="I129" s="65"/>
      <c r="J129" s="65"/>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174" t="s">
        <v>121</v>
      </c>
      <c r="AJ129" s="174"/>
      <c r="AK129" s="174"/>
      <c r="AL129" s="174"/>
      <c r="AM129" s="174"/>
      <c r="AN129" s="174"/>
      <c r="AO129" s="174"/>
      <c r="AP129" s="181"/>
      <c r="AQ129" s="146" t="s">
        <v>122</v>
      </c>
      <c r="AR129" s="147"/>
      <c r="AS129" s="147"/>
      <c r="AT129" s="147"/>
      <c r="AU129" s="147"/>
      <c r="AV129" s="147"/>
      <c r="AW129" s="147"/>
      <c r="AX129" s="147"/>
      <c r="AY129" s="147"/>
      <c r="AZ129" s="147"/>
      <c r="BA129" s="147"/>
      <c r="BB129" s="147"/>
      <c r="BC129" s="147"/>
      <c r="BD129" s="147"/>
      <c r="BE129" s="147"/>
      <c r="BF129" s="147"/>
      <c r="BG129" s="147"/>
      <c r="BH129" s="147"/>
      <c r="BI129" s="147"/>
      <c r="BJ129" s="147"/>
      <c r="BK129" s="12"/>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row>
    <row r="130" spans="1:133" s="39" customFormat="1" ht="22.5" customHeight="1" x14ac:dyDescent="0.55000000000000004">
      <c r="A130" s="10"/>
      <c r="B130" s="12"/>
      <c r="C130" s="12"/>
      <c r="D130" s="101" t="str">
        <f>IF(AQ129="HUB機構データベース","（注）「HUB機構のデータベース」は東京都医工連携HUB機構のデータベースを使用した場合のみ、選択してください。","")</f>
        <v/>
      </c>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2"/>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row>
    <row r="131" spans="1:133" s="37" customFormat="1" ht="22.5" customHeight="1" x14ac:dyDescent="0.55000000000000004">
      <c r="A131" s="32"/>
      <c r="B131" s="33"/>
      <c r="C131" s="33"/>
      <c r="D131" s="258" t="str">
        <f>IF(K124="","","（注）申請書には「ニーズの確認方法」「ニーズのヒアリング内容（臨床ニーズ、市場ニーズ）」「競合品の状況及び課題」")</f>
        <v/>
      </c>
      <c r="E131" s="258"/>
      <c r="F131" s="258"/>
      <c r="G131" s="258"/>
      <c r="H131" s="258"/>
      <c r="I131" s="258"/>
      <c r="J131" s="258"/>
      <c r="K131" s="258"/>
      <c r="L131" s="258"/>
      <c r="M131" s="258"/>
      <c r="N131" s="258"/>
      <c r="O131" s="258"/>
      <c r="P131" s="258"/>
      <c r="Q131" s="258"/>
      <c r="R131" s="258"/>
      <c r="S131" s="258"/>
      <c r="T131" s="258"/>
      <c r="U131" s="258"/>
      <c r="V131" s="258"/>
      <c r="W131" s="258"/>
      <c r="X131" s="258"/>
      <c r="Y131" s="258"/>
      <c r="Z131" s="258"/>
      <c r="AA131" s="258"/>
      <c r="AB131" s="258"/>
      <c r="AC131" s="258"/>
      <c r="AD131" s="258"/>
      <c r="AE131" s="258"/>
      <c r="AF131" s="258"/>
      <c r="AG131" s="258"/>
      <c r="AH131" s="258"/>
      <c r="AI131" s="258"/>
      <c r="AJ131" s="258"/>
      <c r="AK131" s="258"/>
      <c r="AL131" s="258"/>
      <c r="AM131" s="258"/>
      <c r="AN131" s="258"/>
      <c r="AO131" s="258"/>
      <c r="AP131" s="258"/>
      <c r="AQ131" s="258"/>
      <c r="AR131" s="258"/>
      <c r="AS131" s="258"/>
      <c r="AT131" s="258"/>
      <c r="AU131" s="258"/>
      <c r="AV131" s="258"/>
      <c r="AW131" s="258"/>
      <c r="AX131" s="258"/>
      <c r="AY131" s="258"/>
      <c r="AZ131" s="258"/>
      <c r="BA131" s="258"/>
      <c r="BB131" s="258"/>
      <c r="BC131" s="258"/>
      <c r="BD131" s="258"/>
      <c r="BE131" s="258"/>
      <c r="BF131" s="258"/>
      <c r="BG131" s="258"/>
      <c r="BH131" s="258"/>
      <c r="BI131" s="258"/>
      <c r="BJ131" s="258"/>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33" s="37" customFormat="1" ht="22.5" customHeight="1" x14ac:dyDescent="0.55000000000000004">
      <c r="A132" s="32"/>
      <c r="B132" s="33"/>
      <c r="C132" s="33"/>
      <c r="D132" s="231" t="str">
        <f>IF(K124="","","　　　を記入する必要があります。")</f>
        <v/>
      </c>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c r="BC132" s="220"/>
      <c r="BD132" s="220"/>
      <c r="BE132" s="220"/>
      <c r="BF132" s="220"/>
      <c r="BG132" s="220"/>
      <c r="BH132" s="220"/>
      <c r="BI132" s="220"/>
      <c r="BJ132" s="220"/>
      <c r="BK132" s="33"/>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33" s="37" customFormat="1" ht="22.5" customHeight="1" x14ac:dyDescent="0.55000000000000004">
      <c r="A133" s="32"/>
      <c r="B133" s="57" t="s">
        <v>147</v>
      </c>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33"/>
      <c r="BC133" s="33"/>
      <c r="BD133" s="33"/>
      <c r="BE133" s="33"/>
      <c r="BF133" s="33"/>
      <c r="BG133" s="33"/>
      <c r="BH133" s="33"/>
      <c r="BI133" s="33"/>
      <c r="BJ133" s="33"/>
      <c r="BK133" s="33"/>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row>
    <row r="134" spans="1:133" s="36" customFormat="1" ht="22.5" customHeight="1" x14ac:dyDescent="0.55000000000000004">
      <c r="A134" s="32"/>
      <c r="B134" s="33"/>
      <c r="C134" s="57" t="s">
        <v>123</v>
      </c>
      <c r="D134" s="57"/>
      <c r="E134" s="57"/>
      <c r="F134" s="57"/>
      <c r="G134" s="57"/>
      <c r="H134" s="57"/>
      <c r="I134" s="57"/>
      <c r="J134" s="57"/>
      <c r="K134" s="57"/>
      <c r="L134" s="57"/>
      <c r="M134" s="57"/>
      <c r="N134" s="57"/>
      <c r="O134" s="57"/>
      <c r="P134" s="57"/>
      <c r="Q134" s="57"/>
      <c r="R134" s="57"/>
      <c r="S134" s="57"/>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row>
    <row r="135" spans="1:133" s="37" customFormat="1" ht="22.5" customHeight="1" x14ac:dyDescent="0.55000000000000004">
      <c r="A135" s="32"/>
      <c r="B135" s="45"/>
      <c r="C135" s="45"/>
      <c r="D135" s="76" t="s">
        <v>124</v>
      </c>
      <c r="E135" s="77"/>
      <c r="F135" s="77"/>
      <c r="G135" s="77"/>
      <c r="H135" s="77"/>
      <c r="I135" s="77"/>
      <c r="J135" s="77"/>
      <c r="K135" s="77"/>
      <c r="L135" s="67"/>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9"/>
      <c r="BK135" s="41"/>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row>
    <row r="136" spans="1:133" s="37" customFormat="1" ht="22.5" customHeight="1" x14ac:dyDescent="0.55000000000000004">
      <c r="A136" s="32"/>
      <c r="B136" s="45"/>
      <c r="C136" s="45"/>
      <c r="D136" s="78" t="s">
        <v>125</v>
      </c>
      <c r="E136" s="79"/>
      <c r="F136" s="79"/>
      <c r="G136" s="79"/>
      <c r="H136" s="79"/>
      <c r="I136" s="79"/>
      <c r="J136" s="79"/>
      <c r="K136" s="79"/>
      <c r="L136" s="80"/>
      <c r="M136" s="80"/>
      <c r="N136" s="80"/>
      <c r="O136" s="80"/>
      <c r="P136" s="80"/>
      <c r="Q136" s="80"/>
      <c r="R136" s="80"/>
      <c r="S136" s="79" t="s">
        <v>126</v>
      </c>
      <c r="T136" s="81"/>
      <c r="U136" s="78" t="s">
        <v>127</v>
      </c>
      <c r="V136" s="79"/>
      <c r="W136" s="79"/>
      <c r="X136" s="79"/>
      <c r="Y136" s="79"/>
      <c r="Z136" s="79"/>
      <c r="AA136" s="79"/>
      <c r="AB136" s="79"/>
      <c r="AC136" s="79"/>
      <c r="AD136" s="79"/>
      <c r="AE136" s="79"/>
      <c r="AF136" s="82"/>
      <c r="AG136" s="82"/>
      <c r="AH136" s="82"/>
      <c r="AI136" s="83"/>
      <c r="AJ136" s="78" t="s">
        <v>128</v>
      </c>
      <c r="AK136" s="79"/>
      <c r="AL136" s="79"/>
      <c r="AM136" s="79"/>
      <c r="AN136" s="79"/>
      <c r="AO136" s="79"/>
      <c r="AP136" s="79"/>
      <c r="AQ136" s="79"/>
      <c r="AR136" s="79"/>
      <c r="AS136" s="79"/>
      <c r="AT136" s="79"/>
      <c r="AU136" s="73"/>
      <c r="AV136" s="74"/>
      <c r="AW136" s="74"/>
      <c r="AX136" s="74"/>
      <c r="AY136" s="74"/>
      <c r="AZ136" s="74"/>
      <c r="BA136" s="74"/>
      <c r="BB136" s="74"/>
      <c r="BC136" s="74"/>
      <c r="BD136" s="74"/>
      <c r="BE136" s="74"/>
      <c r="BF136" s="74"/>
      <c r="BG136" s="74"/>
      <c r="BH136" s="74"/>
      <c r="BI136" s="74"/>
      <c r="BJ136" s="75"/>
      <c r="BK136" s="42"/>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row>
    <row r="137" spans="1:133" s="37" customFormat="1" ht="22.5" customHeight="1" x14ac:dyDescent="0.55000000000000004">
      <c r="A137" s="32"/>
      <c r="B137" s="45"/>
      <c r="C137" s="45"/>
      <c r="D137" s="84" t="s">
        <v>129</v>
      </c>
      <c r="E137" s="85"/>
      <c r="F137" s="85"/>
      <c r="G137" s="85"/>
      <c r="H137" s="85"/>
      <c r="I137" s="85"/>
      <c r="J137" s="85"/>
      <c r="K137" s="85"/>
      <c r="L137" s="70"/>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2"/>
      <c r="BK137" s="41"/>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row>
    <row r="138" spans="1:133" s="37" customFormat="1" ht="22.5" customHeight="1" x14ac:dyDescent="0.55000000000000004">
      <c r="A138" s="32"/>
      <c r="B138" s="33"/>
      <c r="C138" s="33"/>
      <c r="D138" s="90" t="str">
        <f>IF(L135="","","（注）申請書には「先行技術調査結果」「開発品に必要な産業財産権」を記入する必要があります。")</f>
        <v/>
      </c>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c r="BB138" s="90"/>
      <c r="BC138" s="90"/>
      <c r="BD138" s="90"/>
      <c r="BE138" s="90"/>
      <c r="BF138" s="90"/>
      <c r="BG138" s="90"/>
      <c r="BH138" s="90"/>
      <c r="BI138" s="90"/>
      <c r="BJ138" s="90"/>
      <c r="BK138" s="33"/>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row>
    <row r="139" spans="1:133" s="37" customFormat="1" ht="22.5" customHeight="1" x14ac:dyDescent="0.55000000000000004">
      <c r="A139" s="32"/>
      <c r="B139" s="57" t="s">
        <v>148</v>
      </c>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row>
    <row r="140" spans="1:133" s="37" customFormat="1" ht="45" customHeight="1" x14ac:dyDescent="0.25">
      <c r="A140" s="32"/>
      <c r="B140" s="33"/>
      <c r="C140" s="33"/>
      <c r="D140" s="232" t="s">
        <v>137</v>
      </c>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c r="BA140" s="233"/>
      <c r="BB140" s="233"/>
      <c r="BC140" s="233"/>
      <c r="BD140" s="233"/>
      <c r="BE140" s="233"/>
      <c r="BF140" s="233"/>
      <c r="BG140" s="233"/>
      <c r="BH140" s="233"/>
      <c r="BI140" s="233"/>
      <c r="BJ140" s="233"/>
      <c r="BK140" s="43"/>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row>
    <row r="141" spans="1:133" s="37" customFormat="1" ht="22.5" customHeight="1" x14ac:dyDescent="0.25">
      <c r="A141" s="32"/>
      <c r="B141" s="33"/>
      <c r="C141" s="33"/>
      <c r="D141" s="207" t="s">
        <v>139</v>
      </c>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c r="AV141" s="207"/>
      <c r="AW141" s="207"/>
      <c r="AX141" s="207"/>
      <c r="AY141" s="207"/>
      <c r="AZ141" s="207"/>
      <c r="BA141" s="207"/>
      <c r="BB141" s="207"/>
      <c r="BC141" s="207"/>
      <c r="BD141" s="207"/>
      <c r="BE141" s="207"/>
      <c r="BF141" s="207"/>
      <c r="BG141" s="207"/>
      <c r="BH141" s="207"/>
      <c r="BI141" s="207"/>
      <c r="BJ141" s="207"/>
      <c r="BK141" s="43"/>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row>
    <row r="142" spans="1:133" s="37" customFormat="1" ht="22.5" customHeight="1" x14ac:dyDescent="0.25">
      <c r="A142" s="32"/>
      <c r="B142" s="33"/>
      <c r="C142" s="33"/>
      <c r="D142" s="208" t="s">
        <v>130</v>
      </c>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208"/>
      <c r="BD142" s="208"/>
      <c r="BE142" s="208"/>
      <c r="BF142" s="208"/>
      <c r="BG142" s="208"/>
      <c r="BH142" s="208"/>
      <c r="BI142" s="208"/>
      <c r="BJ142" s="208"/>
      <c r="BK142" s="43"/>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row>
    <row r="143" spans="1:133" s="36" customFormat="1" ht="22.5" customHeight="1" x14ac:dyDescent="0.55000000000000004">
      <c r="A143" s="32"/>
      <c r="B143" s="260" t="s">
        <v>149</v>
      </c>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33"/>
      <c r="AR143" s="33"/>
      <c r="AS143" s="33"/>
      <c r="AT143" s="33"/>
      <c r="AU143" s="33"/>
      <c r="AV143" s="33"/>
      <c r="AW143" s="33"/>
      <c r="AX143" s="33"/>
      <c r="AY143" s="33"/>
      <c r="AZ143" s="33"/>
      <c r="BA143" s="33"/>
      <c r="BB143" s="33"/>
      <c r="BC143" s="33"/>
      <c r="BD143" s="33"/>
      <c r="BE143" s="33"/>
      <c r="BF143" s="33"/>
      <c r="BG143" s="33"/>
      <c r="BH143" s="33"/>
      <c r="BI143" s="33"/>
      <c r="BJ143" s="33"/>
      <c r="BK143" s="33"/>
    </row>
    <row r="144" spans="1:133" s="36" customFormat="1" ht="22.5" customHeight="1" x14ac:dyDescent="0.55000000000000004">
      <c r="A144" s="32"/>
      <c r="B144" s="44"/>
      <c r="C144" s="33"/>
      <c r="D144" s="207" t="s">
        <v>140</v>
      </c>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29"/>
      <c r="AQ144" s="229"/>
      <c r="AR144" s="229"/>
      <c r="AS144" s="229"/>
      <c r="AT144" s="229"/>
      <c r="AU144" s="229"/>
      <c r="AV144" s="229"/>
      <c r="AW144" s="229"/>
      <c r="AX144" s="229"/>
      <c r="AY144" s="229"/>
      <c r="AZ144" s="229"/>
      <c r="BA144" s="229"/>
      <c r="BB144" s="229"/>
      <c r="BC144" s="229"/>
      <c r="BD144" s="229"/>
      <c r="BE144" s="229"/>
      <c r="BF144" s="229"/>
      <c r="BG144" s="229"/>
      <c r="BH144" s="229"/>
      <c r="BI144" s="229"/>
      <c r="BJ144" s="229"/>
      <c r="BK144" s="33"/>
    </row>
    <row r="145" spans="1:63" s="36" customFormat="1" ht="22.5" customHeight="1" x14ac:dyDescent="0.55000000000000004">
      <c r="A145" s="32"/>
      <c r="B145" s="33"/>
      <c r="C145" s="33"/>
      <c r="D145" s="207" t="s">
        <v>131</v>
      </c>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29"/>
      <c r="AM145" s="229"/>
      <c r="AN145" s="229"/>
      <c r="AO145" s="229"/>
      <c r="AP145" s="229"/>
      <c r="AQ145" s="229"/>
      <c r="AR145" s="229"/>
      <c r="AS145" s="229"/>
      <c r="AT145" s="229"/>
      <c r="AU145" s="229"/>
      <c r="AV145" s="229"/>
      <c r="AW145" s="229"/>
      <c r="AX145" s="229"/>
      <c r="AY145" s="229"/>
      <c r="AZ145" s="229"/>
      <c r="BA145" s="229"/>
      <c r="BB145" s="229"/>
      <c r="BC145" s="229"/>
      <c r="BD145" s="229"/>
      <c r="BE145" s="229"/>
      <c r="BF145" s="229"/>
      <c r="BG145" s="229"/>
      <c r="BH145" s="229"/>
      <c r="BI145" s="229"/>
      <c r="BJ145" s="229"/>
      <c r="BK145" s="33"/>
    </row>
    <row r="146" spans="1:63" ht="7.5" customHeight="1" x14ac:dyDescent="0.55000000000000004">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row>
    <row r="147" spans="1:63" ht="21.75" customHeight="1" x14ac:dyDescent="0.55000000000000004">
      <c r="B147" s="57" t="s">
        <v>159</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
      <c r="AR147" s="5"/>
      <c r="AS147" s="5"/>
      <c r="AT147" s="5"/>
      <c r="AU147" s="5"/>
      <c r="AV147" s="5"/>
      <c r="AW147" s="5"/>
      <c r="AX147" s="5"/>
      <c r="AY147" s="5"/>
      <c r="AZ147" s="5"/>
      <c r="BA147" s="5"/>
      <c r="BB147" s="5"/>
      <c r="BC147" s="5"/>
      <c r="BD147" s="5"/>
      <c r="BE147" s="5"/>
      <c r="BF147" s="5"/>
      <c r="BG147" s="5"/>
      <c r="BH147" s="5"/>
      <c r="BI147" s="5"/>
      <c r="BJ147" s="5"/>
      <c r="BK147" s="5"/>
    </row>
    <row r="148" spans="1:63" ht="21.75" customHeight="1" x14ac:dyDescent="0.55000000000000004">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
      <c r="AR148" s="5"/>
      <c r="AS148" s="5"/>
      <c r="AT148" s="5"/>
      <c r="AU148" s="5"/>
      <c r="AV148" s="5"/>
      <c r="AW148" s="5"/>
      <c r="AX148" s="5"/>
      <c r="AY148" s="5"/>
      <c r="AZ148" s="5"/>
      <c r="BA148" s="5"/>
      <c r="BB148" s="5"/>
      <c r="BC148" s="5"/>
      <c r="BD148" s="5"/>
      <c r="BE148" s="5"/>
      <c r="BF148" s="5"/>
      <c r="BG148" s="5"/>
      <c r="BH148" s="5"/>
      <c r="BI148" s="5"/>
      <c r="BJ148" s="5"/>
      <c r="BK148" s="5"/>
    </row>
    <row r="149" spans="1:63" ht="21.75" customHeight="1" x14ac:dyDescent="0.55000000000000004">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
      <c r="AR149" s="5"/>
      <c r="AS149" s="5"/>
      <c r="AT149" s="5"/>
      <c r="AU149" s="5"/>
      <c r="AV149" s="5"/>
      <c r="AW149" s="5"/>
      <c r="AX149" s="5"/>
      <c r="AY149" s="5"/>
      <c r="AZ149" s="5"/>
      <c r="BA149" s="5"/>
      <c r="BB149" s="5"/>
      <c r="BC149" s="5"/>
      <c r="BD149" s="5"/>
      <c r="BE149" s="5"/>
      <c r="BF149" s="5"/>
      <c r="BG149" s="5"/>
      <c r="BH149" s="5"/>
      <c r="BI149" s="5"/>
      <c r="BJ149" s="5"/>
      <c r="BK149" s="5"/>
    </row>
    <row r="150" spans="1:63" ht="21.75" customHeight="1" x14ac:dyDescent="0.55000000000000004">
      <c r="B150" s="52"/>
      <c r="C150" s="52"/>
      <c r="D150" s="52"/>
      <c r="E150" s="52"/>
      <c r="F150" s="52"/>
      <c r="G150" s="52"/>
      <c r="H150" s="52"/>
      <c r="I150" s="52"/>
      <c r="J150" s="52"/>
      <c r="K150" s="54" t="s">
        <v>160</v>
      </c>
      <c r="L150" s="56"/>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2"/>
      <c r="AM150" s="52"/>
      <c r="AN150" s="52"/>
      <c r="AO150" s="52"/>
      <c r="AP150" s="52"/>
      <c r="AQ150" s="5"/>
      <c r="AR150" s="5"/>
      <c r="AS150" s="5"/>
      <c r="AT150" s="5"/>
      <c r="AU150" s="5"/>
      <c r="AV150" s="5"/>
      <c r="AW150" s="5"/>
      <c r="AX150" s="5"/>
      <c r="AY150" s="5"/>
      <c r="AZ150" s="5"/>
      <c r="BA150" s="5"/>
      <c r="BB150" s="5"/>
      <c r="BC150" s="5"/>
      <c r="BD150" s="5"/>
      <c r="BE150" s="5"/>
      <c r="BF150" s="5"/>
      <c r="BG150" s="5"/>
      <c r="BH150" s="5"/>
      <c r="BI150" s="5"/>
      <c r="BJ150" s="5"/>
      <c r="BK150" s="5"/>
    </row>
    <row r="151" spans="1:63" ht="21.75" customHeight="1" x14ac:dyDescent="0.5500000000000000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1:63" ht="21.75" customHeight="1" x14ac:dyDescent="0.5500000000000000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1:63" ht="21.75" customHeight="1" x14ac:dyDescent="0.5500000000000000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row r="154" spans="1:63" ht="21.75" customHeight="1" x14ac:dyDescent="0.55000000000000004">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row>
    <row r="155" spans="1:63" ht="21.75" customHeight="1" x14ac:dyDescent="0.55000000000000004"/>
    <row r="156" spans="1:63" ht="21.75" customHeight="1" x14ac:dyDescent="0.55000000000000004"/>
    <row r="157" spans="1:63" ht="21.75" customHeight="1" x14ac:dyDescent="0.55000000000000004"/>
    <row r="158" spans="1:63" ht="21.75" customHeight="1" x14ac:dyDescent="0.55000000000000004"/>
    <row r="159" spans="1:63" ht="21.75" customHeight="1" x14ac:dyDescent="0.55000000000000004"/>
    <row r="160" spans="1:63" ht="21.75" customHeight="1" x14ac:dyDescent="0.55000000000000004"/>
    <row r="161" ht="21.75" customHeight="1" x14ac:dyDescent="0.55000000000000004"/>
  </sheetData>
  <sheetProtection algorithmName="SHA-512" hashValue="BJiDvHD0QuE401UHSzWDBYpUzYNGe0qI8klXOmhQgmjTE76kH1gKqZHAhTmmjEec5Aj817GQw0HKSyaoHK6ryw==" saltValue="j8FiCmqoyPClzkNVTNA+sg==" spinCount="100000" sheet="1" objects="1" scenarios="1"/>
  <mergeCells count="309">
    <mergeCell ref="K42:BJ42"/>
    <mergeCell ref="AA43:AE43"/>
    <mergeCell ref="D59:BJ59"/>
    <mergeCell ref="D52:J52"/>
    <mergeCell ref="AL62:AN62"/>
    <mergeCell ref="D61:BJ61"/>
    <mergeCell ref="D35:J35"/>
    <mergeCell ref="BF35:BK35"/>
    <mergeCell ref="C26:P26"/>
    <mergeCell ref="D34:J34"/>
    <mergeCell ref="K34:AM34"/>
    <mergeCell ref="AN34:AO34"/>
    <mergeCell ref="F28:BJ28"/>
    <mergeCell ref="F29:BJ29"/>
    <mergeCell ref="D27:AE27"/>
    <mergeCell ref="C33:AZ33"/>
    <mergeCell ref="AF27:AG27"/>
    <mergeCell ref="F30:BJ30"/>
    <mergeCell ref="F31:BJ31"/>
    <mergeCell ref="D32:BJ32"/>
    <mergeCell ref="D28:E29"/>
    <mergeCell ref="D30:E31"/>
    <mergeCell ref="X62:AK62"/>
    <mergeCell ref="Y51:AK51"/>
    <mergeCell ref="D90:BJ90"/>
    <mergeCell ref="C97:Z97"/>
    <mergeCell ref="AA97:BJ97"/>
    <mergeCell ref="D144:BJ144"/>
    <mergeCell ref="D142:BJ142"/>
    <mergeCell ref="D125:BJ125"/>
    <mergeCell ref="D127:BJ127"/>
    <mergeCell ref="D126:BJ126"/>
    <mergeCell ref="D130:BJ130"/>
    <mergeCell ref="D104:BJ104"/>
    <mergeCell ref="D138:BJ138"/>
    <mergeCell ref="D131:BJ131"/>
    <mergeCell ref="AI107:BJ107"/>
    <mergeCell ref="D109:J109"/>
    <mergeCell ref="K109:BJ109"/>
    <mergeCell ref="AA107:AH107"/>
    <mergeCell ref="D129:J129"/>
    <mergeCell ref="K129:AH129"/>
    <mergeCell ref="AI129:AP129"/>
    <mergeCell ref="AQ129:BJ129"/>
    <mergeCell ref="D120:BJ120"/>
    <mergeCell ref="K107:Z107"/>
    <mergeCell ref="B143:AP143"/>
    <mergeCell ref="K113:BJ113"/>
    <mergeCell ref="AP51:AU51"/>
    <mergeCell ref="D64:BJ64"/>
    <mergeCell ref="D48:BJ48"/>
    <mergeCell ref="D132:BJ132"/>
    <mergeCell ref="K101:AN101"/>
    <mergeCell ref="D76:AE76"/>
    <mergeCell ref="B122:K122"/>
    <mergeCell ref="K115:Z115"/>
    <mergeCell ref="U83:BJ83"/>
    <mergeCell ref="AA115:AH115"/>
    <mergeCell ref="U103:BJ103"/>
    <mergeCell ref="AI115:BJ115"/>
    <mergeCell ref="K103:L103"/>
    <mergeCell ref="D103:J103"/>
    <mergeCell ref="D91:J91"/>
    <mergeCell ref="D98:J98"/>
    <mergeCell ref="D99:J99"/>
    <mergeCell ref="Q103:T103"/>
    <mergeCell ref="D107:J107"/>
    <mergeCell ref="AF76:AH76"/>
    <mergeCell ref="B96:J96"/>
    <mergeCell ref="D92:BJ92"/>
    <mergeCell ref="D93:BJ93"/>
    <mergeCell ref="D94:BJ94"/>
    <mergeCell ref="K44:Y44"/>
    <mergeCell ref="D101:J101"/>
    <mergeCell ref="AO98:BJ98"/>
    <mergeCell ref="D44:D45"/>
    <mergeCell ref="E44:J44"/>
    <mergeCell ref="AL51:AO51"/>
    <mergeCell ref="BL47:DR47"/>
    <mergeCell ref="BL46:DO46"/>
    <mergeCell ref="C58:BJ58"/>
    <mergeCell ref="B46:C46"/>
    <mergeCell ref="B47:C47"/>
    <mergeCell ref="D56:I56"/>
    <mergeCell ref="D53:BJ53"/>
    <mergeCell ref="D62:G62"/>
    <mergeCell ref="D78:BJ78"/>
    <mergeCell ref="K99:AN99"/>
    <mergeCell ref="C67:AY67"/>
    <mergeCell ref="K73:L73"/>
    <mergeCell ref="D68:J68"/>
    <mergeCell ref="K69:AK69"/>
    <mergeCell ref="Q73:T73"/>
    <mergeCell ref="AO101:AS101"/>
    <mergeCell ref="AO99:AS99"/>
    <mergeCell ref="AT99:BJ99"/>
    <mergeCell ref="D36:BJ36"/>
    <mergeCell ref="D37:BJ37"/>
    <mergeCell ref="D38:BJ38"/>
    <mergeCell ref="D39:BJ39"/>
    <mergeCell ref="C4:BJ4"/>
    <mergeCell ref="C12:BA12"/>
    <mergeCell ref="D13:M13"/>
    <mergeCell ref="D145:BJ145"/>
    <mergeCell ref="B25:G25"/>
    <mergeCell ref="C82:BI82"/>
    <mergeCell ref="D50:BJ50"/>
    <mergeCell ref="D85:BJ85"/>
    <mergeCell ref="D140:BJ140"/>
    <mergeCell ref="B85:C85"/>
    <mergeCell ref="K98:AN98"/>
    <mergeCell ref="AG80:BD80"/>
    <mergeCell ref="Q83:T83"/>
    <mergeCell ref="K77:V77"/>
    <mergeCell ref="W77:AD77"/>
    <mergeCell ref="AE77:AK77"/>
    <mergeCell ref="AL77:AO77"/>
    <mergeCell ref="BC76:BD76"/>
    <mergeCell ref="D116:BJ116"/>
    <mergeCell ref="K105:BJ105"/>
    <mergeCell ref="AZ45:BJ45"/>
    <mergeCell ref="D63:BJ63"/>
    <mergeCell ref="D47:BJ47"/>
    <mergeCell ref="U62:W62"/>
    <mergeCell ref="D60:BJ60"/>
    <mergeCell ref="H62:T62"/>
    <mergeCell ref="AL69:AP69"/>
    <mergeCell ref="A2:BK2"/>
    <mergeCell ref="B3:BJ3"/>
    <mergeCell ref="D7:BJ7"/>
    <mergeCell ref="C8:AP8"/>
    <mergeCell ref="D9:J9"/>
    <mergeCell ref="K9:S9"/>
    <mergeCell ref="AJ43:AN43"/>
    <mergeCell ref="D42:J42"/>
    <mergeCell ref="D43:J43"/>
    <mergeCell ref="C41:N41"/>
    <mergeCell ref="K43:R43"/>
    <mergeCell ref="S43:W43"/>
    <mergeCell ref="X43:Z43"/>
    <mergeCell ref="AO43:BJ43"/>
    <mergeCell ref="D10:J10"/>
    <mergeCell ref="K10:S10"/>
    <mergeCell ref="A24:BK24"/>
    <mergeCell ref="D141:BJ141"/>
    <mergeCell ref="D121:BJ121"/>
    <mergeCell ref="D114:BJ114"/>
    <mergeCell ref="D106:BJ106"/>
    <mergeCell ref="D100:BJ100"/>
    <mergeCell ref="B139:AH139"/>
    <mergeCell ref="C123:S123"/>
    <mergeCell ref="AQ124:AY124"/>
    <mergeCell ref="AZ124:BJ124"/>
    <mergeCell ref="K124:AH124"/>
    <mergeCell ref="BG101:BJ101"/>
    <mergeCell ref="D124:J124"/>
    <mergeCell ref="K117:BJ117"/>
    <mergeCell ref="D115:J115"/>
    <mergeCell ref="D117:J117"/>
    <mergeCell ref="D113:J113"/>
    <mergeCell ref="B119:AG119"/>
    <mergeCell ref="M103:O103"/>
    <mergeCell ref="C112:BJ112"/>
    <mergeCell ref="D110:J110"/>
    <mergeCell ref="K110:BJ110"/>
    <mergeCell ref="AI124:AP124"/>
    <mergeCell ref="D111:BJ111"/>
    <mergeCell ref="D118:BJ118"/>
    <mergeCell ref="C54:BJ54"/>
    <mergeCell ref="C49:AN49"/>
    <mergeCell ref="D102:BJ102"/>
    <mergeCell ref="D105:J105"/>
    <mergeCell ref="AT101:BF101"/>
    <mergeCell ref="C87:AI87"/>
    <mergeCell ref="AY76:BB76"/>
    <mergeCell ref="AI76:AK76"/>
    <mergeCell ref="AF43:AI43"/>
    <mergeCell ref="AS44:AY44"/>
    <mergeCell ref="M73:O73"/>
    <mergeCell ref="D71:J71"/>
    <mergeCell ref="D73:J73"/>
    <mergeCell ref="K70:AK70"/>
    <mergeCell ref="D57:BJ57"/>
    <mergeCell ref="K71:L71"/>
    <mergeCell ref="M71:O71"/>
    <mergeCell ref="U71:BJ71"/>
    <mergeCell ref="U73:BJ73"/>
    <mergeCell ref="D46:BJ46"/>
    <mergeCell ref="B66:G66"/>
    <mergeCell ref="AO62:AY62"/>
    <mergeCell ref="D65:BJ65"/>
    <mergeCell ref="Z44:AR44"/>
    <mergeCell ref="D84:BJ84"/>
    <mergeCell ref="BE80:BJ80"/>
    <mergeCell ref="BE76:BG76"/>
    <mergeCell ref="BH76:BJ76"/>
    <mergeCell ref="P79:AF79"/>
    <mergeCell ref="D83:J83"/>
    <mergeCell ref="K83:L83"/>
    <mergeCell ref="AQ76:AR76"/>
    <mergeCell ref="AS76:AX76"/>
    <mergeCell ref="M83:O83"/>
    <mergeCell ref="D81:BJ81"/>
    <mergeCell ref="AT77:BJ77"/>
    <mergeCell ref="AA80:AF80"/>
    <mergeCell ref="D80:Z80"/>
    <mergeCell ref="AG79:AO79"/>
    <mergeCell ref="D77:J77"/>
    <mergeCell ref="AU79:AV79"/>
    <mergeCell ref="AW79:BC79"/>
    <mergeCell ref="AP77:AS77"/>
    <mergeCell ref="AL76:AM76"/>
    <mergeCell ref="AN76:AP76"/>
    <mergeCell ref="K35:BE35"/>
    <mergeCell ref="N13:U13"/>
    <mergeCell ref="D5:G5"/>
    <mergeCell ref="D6:G6"/>
    <mergeCell ref="H6:J6"/>
    <mergeCell ref="K6:U6"/>
    <mergeCell ref="V6:X6"/>
    <mergeCell ref="Y6:BJ6"/>
    <mergeCell ref="AW5:AY5"/>
    <mergeCell ref="AL5:AV5"/>
    <mergeCell ref="AI5:AK5"/>
    <mergeCell ref="AD5:AH5"/>
    <mergeCell ref="H5:AC5"/>
    <mergeCell ref="AZ5:BJ5"/>
    <mergeCell ref="T9:AL9"/>
    <mergeCell ref="AM9:AR9"/>
    <mergeCell ref="AS9:BJ9"/>
    <mergeCell ref="T10:AL10"/>
    <mergeCell ref="AM10:BJ10"/>
    <mergeCell ref="D11:J11"/>
    <mergeCell ref="K11:S11"/>
    <mergeCell ref="T11:AL11"/>
    <mergeCell ref="AM11:BJ11"/>
    <mergeCell ref="V13:AG13"/>
    <mergeCell ref="J55:O55"/>
    <mergeCell ref="AS45:AY45"/>
    <mergeCell ref="J56:O56"/>
    <mergeCell ref="AH13:AO13"/>
    <mergeCell ref="AP13:BA13"/>
    <mergeCell ref="BB13:BI13"/>
    <mergeCell ref="K52:N52"/>
    <mergeCell ref="O52:BJ52"/>
    <mergeCell ref="AZ44:BJ44"/>
    <mergeCell ref="E45:J45"/>
    <mergeCell ref="K45:Y45"/>
    <mergeCell ref="D14:BJ14"/>
    <mergeCell ref="C15:BJ15"/>
    <mergeCell ref="B21:C21"/>
    <mergeCell ref="D21:Q21"/>
    <mergeCell ref="R21:AF21"/>
    <mergeCell ref="AG21:AU21"/>
    <mergeCell ref="AV21:BJ21"/>
    <mergeCell ref="D22:BJ22"/>
    <mergeCell ref="D23:BJ23"/>
    <mergeCell ref="D16:BJ16"/>
    <mergeCell ref="D17:BJ17"/>
    <mergeCell ref="D18:BJ18"/>
    <mergeCell ref="Z45:AR45"/>
    <mergeCell ref="D128:BJ128"/>
    <mergeCell ref="D95:BJ95"/>
    <mergeCell ref="D108:BJ108"/>
    <mergeCell ref="D88:BJ88"/>
    <mergeCell ref="C19:BJ19"/>
    <mergeCell ref="D20:H20"/>
    <mergeCell ref="I20:Q20"/>
    <mergeCell ref="R20:W20"/>
    <mergeCell ref="X20:AF20"/>
    <mergeCell ref="AG20:AL20"/>
    <mergeCell ref="AM20:AU20"/>
    <mergeCell ref="AV20:BJ20"/>
    <mergeCell ref="D75:BJ75"/>
    <mergeCell ref="D74:BJ74"/>
    <mergeCell ref="D72:BJ72"/>
    <mergeCell ref="D69:J69"/>
    <mergeCell ref="AQ70:BJ70"/>
    <mergeCell ref="K68:AK68"/>
    <mergeCell ref="AQ69:BJ69"/>
    <mergeCell ref="D70:J70"/>
    <mergeCell ref="Q71:T71"/>
    <mergeCell ref="AL70:AP70"/>
    <mergeCell ref="AL68:BJ68"/>
    <mergeCell ref="D55:I55"/>
    <mergeCell ref="B147:AP147"/>
    <mergeCell ref="AP34:AY34"/>
    <mergeCell ref="AZ34:BE34"/>
    <mergeCell ref="D89:BJ89"/>
    <mergeCell ref="K91:BJ91"/>
    <mergeCell ref="BI79:BJ79"/>
    <mergeCell ref="D79:J79"/>
    <mergeCell ref="L135:BJ135"/>
    <mergeCell ref="L137:BJ137"/>
    <mergeCell ref="AU136:BJ136"/>
    <mergeCell ref="C134:S134"/>
    <mergeCell ref="D135:K135"/>
    <mergeCell ref="D136:K136"/>
    <mergeCell ref="L136:R136"/>
    <mergeCell ref="S136:T136"/>
    <mergeCell ref="U136:AE136"/>
    <mergeCell ref="AF136:AI136"/>
    <mergeCell ref="AJ136:AT136"/>
    <mergeCell ref="D137:K137"/>
    <mergeCell ref="AP79:AT79"/>
    <mergeCell ref="D86:BJ86"/>
    <mergeCell ref="K79:O79"/>
    <mergeCell ref="BD79:BH79"/>
    <mergeCell ref="B133:BA133"/>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BJ20">
    <cfRule type="cellIs" dxfId="56" priority="59" operator="equal">
      <formula>"（注）対面受付日はご希望に"</formula>
    </cfRule>
  </conditionalFormatting>
  <conditionalFormatting sqref="AV21:BJ21">
    <cfRule type="cellIs" dxfId="55" priority="58" operator="equal">
      <formula>"　　沿えない場合があります。"</formula>
    </cfRule>
  </conditionalFormatting>
  <conditionalFormatting sqref="D22:BJ22">
    <cfRule type="cellIs" dxfId="54" priority="57" operator="equal">
      <formula>"（注）事前ヒアリングで申請要件を満たしていないことが発覚した場合、申請できません。"</formula>
    </cfRule>
  </conditionalFormatting>
  <conditionalFormatting sqref="D23:BJ23">
    <cfRule type="cellIs" dxfId="53" priority="56" operator="equal">
      <formula>"（注）事前ヒアリングで申請要件の確認を終えた方から対面受付日を決めさせていただきます。"</formula>
    </cfRule>
  </conditionalFormatting>
  <conditionalFormatting sqref="D130:BJ130">
    <cfRule type="cellIs" dxfId="52" priority="55" operator="equal">
      <formula>"（注）「HUB機構のデータベース」は東京都医工連携HUB機構のデータベースを使用した場合のみ、選択してください。"</formula>
    </cfRule>
  </conditionalFormatting>
  <conditionalFormatting sqref="D132:BJ132">
    <cfRule type="cellIs" dxfId="51" priority="54" operator="equal">
      <formula>"　　　を記入する必要があります。"</formula>
    </cfRule>
  </conditionalFormatting>
  <conditionalFormatting sqref="D131">
    <cfRule type="cellIs" dxfId="50" priority="53" operator="equal">
      <formula>"（注）申請書には「ニーズの確認方法」「ニーズのヒアリング内容（臨床ニーズ、市場ニーズ）」「競合品の状況及び課題」"</formula>
    </cfRule>
  </conditionalFormatting>
  <conditionalFormatting sqref="D125:BJ125">
    <cfRule type="cellIs" dxfId="49" priority="52" operator="equal">
      <formula>"（注）組織名称には、医療提供施設名（病院、診療所等）の名前をご記入ください。大学医学部は該当しません。"</formula>
    </cfRule>
  </conditionalFormatting>
  <conditionalFormatting sqref="D128:BJ128">
    <cfRule type="cellIs" dxfId="48" priority="51" operator="equal">
      <formula>"（注）臨床ニーズに基づいた開発でなければ申請ができません。"</formula>
    </cfRule>
  </conditionalFormatting>
  <conditionalFormatting sqref="D126:BJ126">
    <cfRule type="cellIs" dxfId="47" priority="50" operator="equal">
      <formula>"（注）確認者の氏名は左側にご記入ください。確認者の同意を得たうえでご記入ください。"</formula>
    </cfRule>
  </conditionalFormatting>
  <conditionalFormatting sqref="D127:BJ127">
    <cfRule type="cellIs" dxfId="46" priority="49" operator="equal">
      <formula>"（注）右側には医療提供者の職業（医師、看護師、臨床工学技士等）をご記入ください。医学部の教授は該当しません。"</formula>
    </cfRule>
  </conditionalFormatting>
  <conditionalFormatting sqref="D118:BJ118">
    <cfRule type="cellIs" dxfId="45" priority="48" operator="equal">
      <formula>"（注）申請書には貴社の「直近売上高」「取扱製品、強み」「主要取引先、販路」「保有資格」等を記入する必要があります。"</formula>
    </cfRule>
  </conditionalFormatting>
  <conditionalFormatting sqref="D84:BJ84">
    <cfRule type="cellIs" dxfId="44" priority="47" operator="equal">
      <formula>"（注）開発の実施場所は自社の事業所等をご記入ください。所在地は首都圏であれば問題ありません。"</formula>
    </cfRule>
  </conditionalFormatting>
  <conditionalFormatting sqref="D86:BJ86">
    <cfRule type="cellIs" dxfId="43" priority="46" operator="equal">
      <formula>"　　　記入する必要があります。"</formula>
    </cfRule>
  </conditionalFormatting>
  <conditionalFormatting sqref="D85:BJ85">
    <cfRule type="cellIs" dxfId="42" priority="45" operator="equal">
      <formula>"（注）申請書には、開発実施場所の「名称」「面積」「実施業務」「開発者数」「機器設備」「最寄交通機関」を"</formula>
    </cfRule>
  </conditionalFormatting>
  <conditionalFormatting sqref="D57:BJ57">
    <cfRule type="cellIs" dxfId="41" priority="44" operator="equal">
      <formula>"（注）申請書には、申請する各経費について詳細に記入する必要があります。申請までにご検討ください。"</formula>
    </cfRule>
  </conditionalFormatting>
  <conditionalFormatting sqref="O52:BJ52">
    <cfRule type="cellIs" dxfId="40" priority="43" operator="equal">
      <formula>"（注）助成金交付申請額は5,000千円（500万円）以内にしてください。"</formula>
    </cfRule>
  </conditionalFormatting>
  <conditionalFormatting sqref="D53:BJ53">
    <cfRule type="cellIs" dxfId="39" priority="42" operator="equal">
      <formula>"（注）助成率が2/3のため、助成金交付申請額の1.5倍の助成対象経費が必要となります。"</formula>
    </cfRule>
  </conditionalFormatting>
  <conditionalFormatting sqref="D63:BJ63">
    <cfRule type="cellIs" dxfId="38" priority="41" operator="equal">
      <formula>"（注）期間内に契約～実施～支払を行った経費が助成金の対象経費になります。期間内の上市、量産、出荷はできません。"</formula>
    </cfRule>
  </conditionalFormatting>
  <conditionalFormatting sqref="D65:BJ65">
    <cfRule type="cellIs" dxfId="37" priority="40" operator="equal">
      <formula>"（注）目標を達成していない場合は助成金が交付されません。"</formula>
    </cfRule>
  </conditionalFormatting>
  <conditionalFormatting sqref="D64:BJ64">
    <cfRule type="cellIs" dxfId="36" priority="39" operator="equal">
      <formula>"（注）申請書には、達成目標と成果物、取組項目、実施スケジュール、実施方法を記入する必要があります。"</formula>
    </cfRule>
  </conditionalFormatting>
  <conditionalFormatting sqref="AL68:BJ68">
    <cfRule type="cellIs" dxfId="35" priority="38" operator="equal">
      <formula>"（注）申請時に会社概要の提出が必要です。"</formula>
    </cfRule>
  </conditionalFormatting>
  <conditionalFormatting sqref="D75:BJ75">
    <cfRule type="cellIs" dxfId="34" priority="37" operator="equal">
      <formula>"（注）申請書には、連絡先や連絡担当者の氏名、部署と役職、TEL、メールアドレスを記入する必要があります。"</formula>
    </cfRule>
  </conditionalFormatting>
  <conditionalFormatting sqref="D74:BJ74">
    <cfRule type="cellIs" dxfId="33" priority="36" operator="equal">
      <formula>"（注）都内に登記をしている必要があります（支店登記でも可）。登記簿謄本の住所をご記入ください。"</formula>
    </cfRule>
  </conditionalFormatting>
  <conditionalFormatting sqref="D72:BJ72">
    <cfRule type="cellIs" dxfId="32" priority="35" operator="equal">
      <formula>"（注）本店登記所在地は都外の所在地でも問題ありません。"</formula>
    </cfRule>
  </conditionalFormatting>
  <conditionalFormatting sqref="D78:BJ78">
    <cfRule type="cellIs" dxfId="31" priority="34" operator="equal">
      <formula>"（注）大企業、みなし大企業に該当する場合、申請することができません。"</formula>
    </cfRule>
  </conditionalFormatting>
  <conditionalFormatting sqref="D116:BJ116">
    <cfRule type="cellIs" dxfId="30" priority="33" operator="equal">
      <formula>"（注）申請までに東京都医工連携HUB機構に会員登録してください。"</formula>
    </cfRule>
  </conditionalFormatting>
  <conditionalFormatting sqref="D114:BJ114">
    <cfRule type="cellIs" dxfId="29" priority="32" operator="equal">
      <formula>"（注）本事業で開発する製品等の販路開拓を貴社が担う必要があります。"</formula>
    </cfRule>
  </conditionalFormatting>
  <conditionalFormatting sqref="D111:BJ111">
    <cfRule type="cellIs" dxfId="28" priority="31" operator="equal">
      <formula>"（注）申請書には連携相手のものづくり企業の「主要取引先」「保有資格・受賞歴」等も記入する必要があります。"</formula>
    </cfRule>
  </conditionalFormatting>
  <conditionalFormatting sqref="BA33:BJ33">
    <cfRule type="cellIs" dxfId="27" priority="30" operator="equal">
      <formula>"（注）申請時点では連携体を構築している必要はありません。"</formula>
    </cfRule>
  </conditionalFormatting>
  <conditionalFormatting sqref="D36:BJ36">
    <cfRule type="cellIs" dxfId="26" priority="29" operator="equal">
      <formula>"（注）●の試作、●の事前検証 という申請テーマにしてください。"</formula>
    </cfRule>
  </conditionalFormatting>
  <conditionalFormatting sqref="D39:BJ39">
    <cfRule type="cellIs" dxfId="25" priority="28" operator="equal">
      <formula>"（注）申請書には、具体的な達成目標を設定していただきます。目標が未達成の場合、助成金が交付されません。"</formula>
    </cfRule>
  </conditionalFormatting>
  <conditionalFormatting sqref="D38:BJ38">
    <cfRule type="cellIs" dxfId="24" priority="26" operator="equal">
      <formula>"　　　するものは申請テーマに設定できません（申請できません）。"</formula>
    </cfRule>
  </conditionalFormatting>
  <conditionalFormatting sqref="D37:BJ37">
    <cfRule type="cellIs" dxfId="23" priority="25" operator="equal">
      <formula>"（注）助成金に採択された場合、申請テーマは公社HPに公開されます。技術的な開発要素のないもの、既製品の模倣や改良を"</formula>
    </cfRule>
  </conditionalFormatting>
  <conditionalFormatting sqref="D46:BJ46">
    <cfRule type="cellIs" dxfId="22" priority="23" operator="equal">
      <formula>"（注）医療機器製造販売業または医療機器販売業（貸与業）のいずれかを持っている必要があります。"</formula>
    </cfRule>
    <cfRule type="cellIs" dxfId="21" priority="24" operator="equal">
      <formula>"（注）開発する医療機器のクラスに応じた医療機器製造販売業許可証（写）の提出が必要です。"</formula>
    </cfRule>
  </conditionalFormatting>
  <conditionalFormatting sqref="D48:BJ48">
    <cfRule type="cellIs" dxfId="20" priority="22" operator="equal">
      <formula>"（注）必要な業許可を持っていない場合、医療機器製販企業として申請することができません。"</formula>
    </cfRule>
  </conditionalFormatting>
  <conditionalFormatting sqref="D47:BJ47">
    <cfRule type="cellIs" dxfId="19" priority="18" operator="equal">
      <formula>"（注）第一種の医療機器製造販売業許可証（写）の提出が必要です。"</formula>
    </cfRule>
    <cfRule type="cellIs" dxfId="18" priority="19" operator="equal">
      <formula>"（注）第一種、第二種のいずれかの医療機器製造販売業許可証（写）の提出が必要です。"</formula>
    </cfRule>
    <cfRule type="cellIs" dxfId="17" priority="20" operator="equal">
      <formula>"（注）第一種、第二種、第三種のいずれかの医療機器製造販売業許可証（写）の提出が必要です。"</formula>
    </cfRule>
    <cfRule type="cellIs" dxfId="16" priority="21" operator="equal">
      <formula>"（注）臨床現場において診断・治療・予防等に使用される非医療機器が対象となります。"</formula>
    </cfRule>
  </conditionalFormatting>
  <conditionalFormatting sqref="D108:BJ108">
    <cfRule type="cellIs" dxfId="15" priority="17" operator="equal">
      <formula>"（注）申請までに医療機器産業参入支援事業（公社）に会員登録するように連携相手に依頼してください。"</formula>
    </cfRule>
  </conditionalFormatting>
  <conditionalFormatting sqref="D106:BJ106">
    <cfRule type="cellIs" dxfId="14" priority="16" operator="equal">
      <formula>"（注）連携相手のものづくり企業が本事業において開発の主たる部分を担う必要があります。"</formula>
    </cfRule>
  </conditionalFormatting>
  <conditionalFormatting sqref="D104:BJ104">
    <cfRule type="cellIs" dxfId="13" priority="15" operator="equal">
      <formula>"（注）連携相手は都内に登記をしている必要があります（支店登記でも可）。登記簿謄本の住所をご記入ください。"</formula>
    </cfRule>
  </conditionalFormatting>
  <conditionalFormatting sqref="D102:BJ102">
    <cfRule type="cellIs" dxfId="12" priority="14" operator="equal">
      <formula>"（注）連携相手は都内のものづくり中小企業でなければなりません。"</formula>
    </cfRule>
  </conditionalFormatting>
  <conditionalFormatting sqref="AA97:BJ97">
    <cfRule type="cellIs" dxfId="11" priority="12" operator="equal">
      <formula>"（注）連携相手の企業についてご記入ください。"</formula>
    </cfRule>
    <cfRule type="cellIs" dxfId="10" priority="13" operator="equal">
      <formula>"（注）連携予定の相手企業についてご記入ください。"</formula>
    </cfRule>
  </conditionalFormatting>
  <conditionalFormatting sqref="AO98:BJ98">
    <cfRule type="cellIs" dxfId="9" priority="11" operator="equal">
      <formula>"（注）申請時に会社概要の提出が必要です。"</formula>
    </cfRule>
  </conditionalFormatting>
  <conditionalFormatting sqref="D100:BJ100">
    <cfRule type="cellIs" dxfId="8" priority="10" operator="equal">
      <formula>"（注）貴社の関連会社（資本関係がある企業、役員を兼任する企業）を連携相手にすることはできません。"</formula>
    </cfRule>
  </conditionalFormatting>
  <conditionalFormatting sqref="D95:BJ95">
    <cfRule type="cellIs" dxfId="7" priority="9" operator="equal">
      <formula>"（注）申請書には公的な助成金の交付状況や申請状況を記入する必要があります。"</formula>
    </cfRule>
  </conditionalFormatting>
  <conditionalFormatting sqref="D92:BJ92">
    <cfRule type="cellIs" dxfId="6" priority="8" operator="equal">
      <formula>"（注）同一テーマで公的な助成金の交付決定を受けている場合は申請ができません。"</formula>
    </cfRule>
  </conditionalFormatting>
  <conditionalFormatting sqref="D93:BJ93">
    <cfRule type="cellIs" dxfId="5" priority="7" operator="equal">
      <formula>"（注）同一テーマで他の東京都中小企業振興公社の助成金を申請している場合は申請ができません。"</formula>
    </cfRule>
  </conditionalFormatting>
  <conditionalFormatting sqref="D94:BJ94">
    <cfRule type="cellIs" dxfId="4" priority="6" operator="equal">
      <formula>"（注）申請テーマ名の文言が異なっていても、開発内容が同じ場合は同一テーマとして扱います。"</formula>
    </cfRule>
  </conditionalFormatting>
  <conditionalFormatting sqref="D81:BJ81">
    <cfRule type="cellIs" dxfId="3" priority="4" operator="equal">
      <formula>"（注）大企業が実質的に経営に参画している場合、申請できません。募集要項でご確認ください。"</formula>
    </cfRule>
    <cfRule type="cellIs" dxfId="2" priority="5" operator="equal">
      <formula>"（注）大企業が実質的に経営に参画している場合、申請できません。募集要項でご確認ください。"</formula>
    </cfRule>
  </conditionalFormatting>
  <conditionalFormatting sqref="D138:BJ138">
    <cfRule type="cellIs" dxfId="1" priority="2" operator="equal">
      <formula>"（注）申請書には「先行技術調査」「開発品に必要な産業財産権」を記入する必要があります。"</formula>
    </cfRule>
  </conditionalFormatting>
  <conditionalFormatting sqref="D32:BJ32">
    <cfRule type="cellIs" dxfId="0" priority="1" operator="equal">
      <formula>"（注）申請時点では連携体を構築している必要はありません。"</formula>
    </cfRule>
  </conditionalFormatting>
  <dataValidations count="25">
    <dataValidation type="list" allowBlank="1" showInputMessage="1" showErrorMessage="1" sqref="BE80:BJ80 AA80:AF80">
      <formula1>"いない,いる"</formula1>
    </dataValidation>
    <dataValidation type="list" allowBlank="1" showInputMessage="1" showErrorMessage="1" sqref="K77:V77">
      <formula1>"業種を選択してください,製造業,建設業,運輸業,情報通信業,卸売業,サービス業,小売業,その他"</formula1>
    </dataValidation>
    <dataValidation type="list" allowBlank="1" showInputMessage="1" showErrorMessage="1" sqref="AQ69:BJ69">
      <formula1>"選択してください,中小企業者,中小企業団体,中小企業グループ（共同申請）"</formula1>
    </dataValidation>
    <dataValidation type="list" allowBlank="1" showInputMessage="1" showErrorMessage="1" sqref="AF76:AH76">
      <formula1>"昭和,平成,令和,大正,明治"</formula1>
    </dataValidation>
    <dataValidation type="list" allowBlank="1" showInputMessage="1" showErrorMessage="1" sqref="K107:Z107 K115:Z115">
      <formula1>"登録状況を選択してください,会員登録あり,会員登録なし"</formula1>
    </dataValidation>
    <dataValidation type="list" allowBlank="1" showInputMessage="1" showErrorMessage="1" sqref="AF43">
      <formula1>"新規,改良,後発"</formula1>
    </dataValidation>
    <dataValidation type="list" allowBlank="1" showInputMessage="1" showErrorMessage="1" sqref="K43:R43">
      <formula1>"医療機器,非医療機器"</formula1>
    </dataValidation>
    <dataValidation type="list" allowBlank="1" showInputMessage="1" showErrorMessage="1" sqref="X43">
      <formula1>"Ⅰ,Ⅱ,Ⅲ,Ⅳ"</formula1>
    </dataValidation>
    <dataValidation type="list" allowBlank="1" showInputMessage="1" showErrorMessage="1" sqref="AN76:AP76">
      <formula1>"1,2,3,4,5,6,7,8,9,10,11,12"</formula1>
    </dataValidation>
    <dataValidation type="list" allowBlank="1" showInputMessage="1" showErrorMessage="1" sqref="BE76:BG76">
      <formula1>"0,1,2,3,4,5,6,7,8,9,10,11"</formula1>
    </dataValidation>
    <dataValidation type="list" allowBlank="1" showInputMessage="1" showErrorMessage="1" sqref="Z45:AR45">
      <formula1>"選択してください,第一種医療機器製造販売業,第二種医療機器製造販売業,第三種医療機器製造販売業,業許可なし"</formula1>
    </dataValidation>
    <dataValidation imeMode="off" allowBlank="1" showInputMessage="1" showErrorMessage="1" sqref="AZ44:BJ45 K79:O79 BD79:BH79 AT101:BF101"/>
    <dataValidation type="list" allowBlank="1" showInputMessage="1" showErrorMessage="1" sqref="AS9">
      <formula1>"方法を選択してください,リモート（ZOOM）,対面実施"</formula1>
    </dataValidation>
    <dataValidation imeMode="disabled" allowBlank="1" showInputMessage="1" showErrorMessage="1" sqref="Q83:T83 D52:J52 M71:O71 Q71:T71 M73:O73 M103:O103 Q103:T103 Q73:T73 AI76:AK76 AY76:BB76 AE77:AK77 AP79:AT79 M83:O83 Y6:BJ6 K6:U6"/>
    <dataValidation type="list" allowBlank="1" showInputMessage="1" showErrorMessage="1" sqref="D56:O56">
      <formula1>"○"</formula1>
    </dataValidation>
    <dataValidation type="list" allowBlank="1" showInputMessage="1" showErrorMessage="1" sqref="AQ129:BJ129">
      <formula1>"臨床ニーズ元を選択してください,HUB機構データベース,その他"</formula1>
    </dataValidation>
    <dataValidation type="list" allowBlank="1" showInputMessage="1" showErrorMessage="1" sqref="AT99:BJ99">
      <formula1>"企業分類を選択してください,中小企業者,大企業またはみなし大企業"</formula1>
    </dataValidation>
    <dataValidation type="list" allowBlank="1" showInputMessage="1" showErrorMessage="1" sqref="K91:BJ91">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7:BJ77">
      <formula1>"分類を選択してください,中小企業者,大企業またはみなし大企業"</formula1>
    </dataValidation>
    <dataValidation type="list" allowBlank="1" showInputMessage="1" showErrorMessage="1" sqref="Z44:AR44">
      <formula1>"選択してください,第一種医療機器製造販売業,第二種医療機器製造販売業,第三種医療機器製造販売業,業許可なし"</formula1>
    </dataValidation>
    <dataValidation type="list" allowBlank="1" showInputMessage="1" showErrorMessage="1" sqref="AF27:AG27">
      <formula1>"1,2"</formula1>
    </dataValidation>
    <dataValidation type="textLength" operator="lessThanOrEqual" allowBlank="1" showInputMessage="1" showErrorMessage="1" errorTitle="文字数制限" error="20文字以内に修正してください。" sqref="K34:AM34">
      <formula1>20</formula1>
    </dataValidation>
    <dataValidation type="list" allowBlank="1" showInputMessage="1" showErrorMessage="1" sqref="BB13:BI13">
      <formula1>"選択してください,確認した,確認していない"</formula1>
    </dataValidation>
    <dataValidation type="list" allowBlank="1" showInputMessage="1" showErrorMessage="1" sqref="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s>
  <printOptions horizontalCentered="1"/>
  <pageMargins left="0" right="0" top="0" bottom="0" header="0" footer="0"/>
  <pageSetup paperSize="9" scale="105" orientation="portrait" r:id="rId1"/>
  <rowBreaks count="4" manualBreakCount="4">
    <brk id="32" max="62" man="1"/>
    <brk id="65" max="62" man="1"/>
    <brk id="95" max="62" man="1"/>
    <brk id="121"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0</xdr:colOff>
                    <xdr:row>147</xdr:row>
                    <xdr:rowOff>6350</xdr:rowOff>
                  </from>
                  <to>
                    <xdr:col>14</xdr:col>
                    <xdr:colOff>19050</xdr:colOff>
                    <xdr:row>147</xdr:row>
                    <xdr:rowOff>254000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18</xdr:col>
                    <xdr:colOff>12700</xdr:colOff>
                    <xdr:row>147</xdr:row>
                    <xdr:rowOff>0</xdr:rowOff>
                  </from>
                  <to>
                    <xdr:col>25</xdr:col>
                    <xdr:colOff>31750</xdr:colOff>
                    <xdr:row>147</xdr:row>
                    <xdr:rowOff>234950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30</xdr:col>
                    <xdr:colOff>88900</xdr:colOff>
                    <xdr:row>147</xdr:row>
                    <xdr:rowOff>0</xdr:rowOff>
                  </from>
                  <to>
                    <xdr:col>46</xdr:col>
                    <xdr:colOff>50800</xdr:colOff>
                    <xdr:row>147</xdr:row>
                    <xdr:rowOff>247650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0</xdr:colOff>
                    <xdr:row>148</xdr:row>
                    <xdr:rowOff>25400</xdr:rowOff>
                  </from>
                  <to>
                    <xdr:col>15</xdr:col>
                    <xdr:colOff>57150</xdr:colOff>
                    <xdr:row>148</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18</xdr:col>
                    <xdr:colOff>0</xdr:colOff>
                    <xdr:row>148</xdr:row>
                    <xdr:rowOff>6350</xdr:rowOff>
                  </from>
                  <to>
                    <xdr:col>34</xdr:col>
                    <xdr:colOff>38100</xdr:colOff>
                    <xdr:row>148</xdr:row>
                    <xdr:rowOff>254000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0</xdr:colOff>
                    <xdr:row>149</xdr:row>
                    <xdr:rowOff>25400</xdr:rowOff>
                  </from>
                  <to>
                    <xdr:col>9</xdr:col>
                    <xdr:colOff>0</xdr:colOff>
                    <xdr:row>150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事務局使用欄!$F$2:$F$10</xm:f>
          </x14:formula1>
          <xm:sqref>AM20:AU20 I20:Q20 X20:AF20</xm:sqref>
        </x14:dataValidation>
        <x14:dataValidation type="list" allowBlank="1" showInputMessage="1" showErrorMessage="1">
          <x14:formula1>
            <xm:f>事務局使用欄!$D$2:$D$5</xm:f>
          </x14:formula1>
          <xm:sqref>T9:AL11</xm:sqref>
        </x14:dataValidation>
        <x14:dataValidation type="list" allowBlank="1" showInputMessage="1" showErrorMessage="1">
          <x14:formula1>
            <xm:f>事務局使用欄!$B$2:$B$35</xm:f>
          </x14:formula1>
          <xm:sqref>K9:S11</xm:sqref>
        </x14:dataValidation>
        <x14:dataValidation type="list" allowBlank="1" showInputMessage="1" showErrorMessage="1">
          <x14:formula1>
            <xm:f>事務局使用欄!$I$3:$I$4</xm:f>
          </x14:formula1>
          <xm:sqref>AZ34:BE34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2"/>
  <sheetViews>
    <sheetView workbookViewId="0">
      <selection activeCell="B3" sqref="B3:B35"/>
    </sheetView>
  </sheetViews>
  <sheetFormatPr defaultColWidth="8.83203125" defaultRowHeight="18" x14ac:dyDescent="0.55000000000000004"/>
  <cols>
    <col min="1" max="1" width="2.58203125" customWidth="1"/>
    <col min="2" max="2" width="14.58203125" style="1" customWidth="1"/>
    <col min="3" max="3" width="1.83203125" customWidth="1"/>
    <col min="4" max="4" width="28.08203125" customWidth="1"/>
    <col min="5" max="5" width="1.83203125" customWidth="1"/>
    <col min="6" max="6" width="17.08203125" customWidth="1"/>
    <col min="7" max="7" width="26.08203125" style="1" customWidth="1"/>
    <col min="8" max="8" width="4.25" customWidth="1"/>
  </cols>
  <sheetData>
    <row r="2" spans="2:9" x14ac:dyDescent="0.55000000000000004">
      <c r="B2" s="1" t="s">
        <v>3</v>
      </c>
      <c r="C2" s="2"/>
      <c r="D2" s="1" t="s">
        <v>7</v>
      </c>
      <c r="E2" s="2"/>
      <c r="F2" s="1" t="s">
        <v>3</v>
      </c>
      <c r="G2" s="1" t="s">
        <v>0</v>
      </c>
      <c r="I2" s="1" t="s">
        <v>154</v>
      </c>
    </row>
    <row r="3" spans="2:9" x14ac:dyDescent="0.55000000000000004">
      <c r="B3" s="3">
        <v>44236</v>
      </c>
      <c r="C3" s="2"/>
      <c r="D3" s="2" t="s">
        <v>4</v>
      </c>
      <c r="E3" s="2"/>
      <c r="F3" s="3">
        <v>44328</v>
      </c>
      <c r="G3" s="1" t="s">
        <v>153</v>
      </c>
      <c r="I3" t="s">
        <v>155</v>
      </c>
    </row>
    <row r="4" spans="2:9" x14ac:dyDescent="0.55000000000000004">
      <c r="B4" s="3">
        <v>44238</v>
      </c>
      <c r="C4" s="2"/>
      <c r="D4" s="2" t="s">
        <v>5</v>
      </c>
      <c r="E4" s="2"/>
      <c r="F4" s="3">
        <v>44329</v>
      </c>
      <c r="G4" s="1" t="s">
        <v>153</v>
      </c>
      <c r="I4" t="s">
        <v>156</v>
      </c>
    </row>
    <row r="5" spans="2:9" x14ac:dyDescent="0.55000000000000004">
      <c r="B5" s="3">
        <v>44239</v>
      </c>
      <c r="C5" s="2"/>
      <c r="D5" s="2" t="s">
        <v>6</v>
      </c>
      <c r="E5" s="2"/>
      <c r="F5" s="3">
        <v>44330</v>
      </c>
      <c r="G5" s="1" t="s">
        <v>153</v>
      </c>
    </row>
    <row r="6" spans="2:9" x14ac:dyDescent="0.55000000000000004">
      <c r="B6" s="3">
        <v>44240</v>
      </c>
      <c r="C6" s="2"/>
      <c r="D6" s="2"/>
      <c r="E6" s="2"/>
      <c r="F6" s="3">
        <v>44331</v>
      </c>
      <c r="G6" s="1" t="s">
        <v>153</v>
      </c>
    </row>
    <row r="7" spans="2:9" x14ac:dyDescent="0.55000000000000004">
      <c r="B7" s="3">
        <v>44243</v>
      </c>
      <c r="C7" s="2"/>
      <c r="D7" s="2"/>
      <c r="E7" s="2"/>
      <c r="F7" s="3">
        <v>44334</v>
      </c>
      <c r="G7" s="1" t="s">
        <v>153</v>
      </c>
    </row>
    <row r="8" spans="2:9" x14ac:dyDescent="0.55000000000000004">
      <c r="B8" s="3">
        <v>44244</v>
      </c>
      <c r="C8" s="2"/>
      <c r="D8" s="2"/>
      <c r="E8" s="2"/>
      <c r="F8" s="3">
        <v>44335</v>
      </c>
      <c r="G8" s="1" t="s">
        <v>153</v>
      </c>
    </row>
    <row r="9" spans="2:9" x14ac:dyDescent="0.55000000000000004">
      <c r="B9" s="3">
        <v>44245</v>
      </c>
      <c r="C9" s="2"/>
      <c r="D9" s="2"/>
      <c r="E9" s="2"/>
      <c r="F9" s="3">
        <v>44336</v>
      </c>
      <c r="G9" s="1" t="s">
        <v>153</v>
      </c>
    </row>
    <row r="10" spans="2:9" x14ac:dyDescent="0.55000000000000004">
      <c r="B10" s="3">
        <v>44246</v>
      </c>
      <c r="C10" s="2"/>
      <c r="D10" s="2"/>
      <c r="E10" s="2"/>
      <c r="F10" s="3">
        <v>44337</v>
      </c>
      <c r="G10" s="1" t="s">
        <v>153</v>
      </c>
    </row>
    <row r="11" spans="2:9" x14ac:dyDescent="0.55000000000000004">
      <c r="B11" s="3">
        <v>44247</v>
      </c>
      <c r="C11" s="2"/>
      <c r="D11" s="2"/>
      <c r="E11" s="2"/>
      <c r="F11" s="3"/>
      <c r="G11" s="1" t="s">
        <v>153</v>
      </c>
    </row>
    <row r="12" spans="2:9" x14ac:dyDescent="0.55000000000000004">
      <c r="B12" s="3">
        <v>44251</v>
      </c>
      <c r="C12" s="2"/>
      <c r="D12" s="2"/>
      <c r="E12" s="2"/>
      <c r="F12" s="3"/>
      <c r="G12" s="1" t="s">
        <v>153</v>
      </c>
    </row>
    <row r="13" spans="2:9" x14ac:dyDescent="0.55000000000000004">
      <c r="B13" s="3">
        <v>44252</v>
      </c>
      <c r="C13" s="2"/>
      <c r="D13" s="2"/>
      <c r="E13" s="2"/>
      <c r="F13" s="3"/>
    </row>
    <row r="14" spans="2:9" x14ac:dyDescent="0.55000000000000004">
      <c r="B14" s="3">
        <v>44253</v>
      </c>
      <c r="C14" s="2"/>
      <c r="D14" s="2"/>
      <c r="E14" s="2"/>
      <c r="F14" s="3"/>
    </row>
    <row r="15" spans="2:9" x14ac:dyDescent="0.55000000000000004">
      <c r="B15" s="3">
        <v>44254</v>
      </c>
      <c r="C15" s="2"/>
      <c r="D15" s="2"/>
      <c r="E15" s="2"/>
      <c r="F15" s="2"/>
    </row>
    <row r="16" spans="2:9" x14ac:dyDescent="0.55000000000000004">
      <c r="B16" s="3">
        <v>44257</v>
      </c>
      <c r="C16" s="2"/>
      <c r="D16" s="2"/>
      <c r="E16" s="2"/>
      <c r="F16" s="2"/>
    </row>
    <row r="17" spans="2:6" x14ac:dyDescent="0.55000000000000004">
      <c r="B17" s="3">
        <v>44258</v>
      </c>
      <c r="C17" s="2"/>
      <c r="D17" s="2"/>
      <c r="E17" s="2"/>
      <c r="F17" s="2"/>
    </row>
    <row r="18" spans="2:6" x14ac:dyDescent="0.55000000000000004">
      <c r="B18" s="3">
        <v>44259</v>
      </c>
      <c r="C18" s="2"/>
      <c r="D18" s="2"/>
      <c r="E18" s="2"/>
      <c r="F18" s="2"/>
    </row>
    <row r="19" spans="2:6" x14ac:dyDescent="0.55000000000000004">
      <c r="B19" s="3">
        <v>44260</v>
      </c>
      <c r="C19" s="2"/>
      <c r="D19" s="2"/>
      <c r="E19" s="2"/>
      <c r="F19" s="2"/>
    </row>
    <row r="20" spans="2:6" x14ac:dyDescent="0.55000000000000004">
      <c r="B20" s="3">
        <v>44261</v>
      </c>
      <c r="C20" s="2"/>
      <c r="D20" s="2"/>
      <c r="E20" s="2"/>
      <c r="F20" s="2"/>
    </row>
    <row r="21" spans="2:6" x14ac:dyDescent="0.55000000000000004">
      <c r="B21" s="3">
        <v>44264</v>
      </c>
    </row>
    <row r="22" spans="2:6" x14ac:dyDescent="0.55000000000000004">
      <c r="B22" s="3">
        <v>44265</v>
      </c>
    </row>
    <row r="23" spans="2:6" x14ac:dyDescent="0.55000000000000004">
      <c r="B23" s="3">
        <v>44266</v>
      </c>
    </row>
    <row r="24" spans="2:6" x14ac:dyDescent="0.55000000000000004">
      <c r="B24" s="3">
        <v>44267</v>
      </c>
    </row>
    <row r="25" spans="2:6" x14ac:dyDescent="0.55000000000000004">
      <c r="B25" s="3">
        <v>44268</v>
      </c>
    </row>
    <row r="26" spans="2:6" x14ac:dyDescent="0.55000000000000004">
      <c r="B26" s="3">
        <v>44271</v>
      </c>
    </row>
    <row r="27" spans="2:6" x14ac:dyDescent="0.55000000000000004">
      <c r="B27" s="3">
        <v>44272</v>
      </c>
    </row>
    <row r="28" spans="2:6" x14ac:dyDescent="0.55000000000000004">
      <c r="B28" s="3">
        <v>44273</v>
      </c>
    </row>
    <row r="29" spans="2:6" x14ac:dyDescent="0.55000000000000004">
      <c r="B29" s="3">
        <v>44275</v>
      </c>
    </row>
    <row r="30" spans="2:6" x14ac:dyDescent="0.55000000000000004">
      <c r="B30" s="3">
        <v>44278</v>
      </c>
    </row>
    <row r="31" spans="2:6" x14ac:dyDescent="0.55000000000000004">
      <c r="B31" s="3">
        <v>44279</v>
      </c>
    </row>
    <row r="32" spans="2:6" x14ac:dyDescent="0.55000000000000004">
      <c r="B32" s="3">
        <v>44280</v>
      </c>
    </row>
    <row r="33" spans="2:2" x14ac:dyDescent="0.55000000000000004">
      <c r="B33" s="3">
        <v>44281</v>
      </c>
    </row>
    <row r="34" spans="2:2" x14ac:dyDescent="0.55000000000000004">
      <c r="B34" s="3">
        <v>44282</v>
      </c>
    </row>
    <row r="35" spans="2:2" x14ac:dyDescent="0.55000000000000004">
      <c r="B35" s="3">
        <v>44285</v>
      </c>
    </row>
    <row r="36" spans="2:2" x14ac:dyDescent="0.55000000000000004">
      <c r="B36" s="3"/>
    </row>
    <row r="37" spans="2:2" x14ac:dyDescent="0.55000000000000004">
      <c r="B37" s="3"/>
    </row>
    <row r="38" spans="2:2" x14ac:dyDescent="0.55000000000000004">
      <c r="B38" s="3"/>
    </row>
    <row r="39" spans="2:2" x14ac:dyDescent="0.55000000000000004">
      <c r="B39" s="3"/>
    </row>
    <row r="40" spans="2:2" x14ac:dyDescent="0.55000000000000004">
      <c r="B40" s="3"/>
    </row>
    <row r="41" spans="2:2" x14ac:dyDescent="0.55000000000000004">
      <c r="B41" s="3"/>
    </row>
    <row r="42" spans="2:2" x14ac:dyDescent="0.55000000000000004">
      <c r="B42" s="3"/>
    </row>
    <row r="43" spans="2:2" x14ac:dyDescent="0.55000000000000004">
      <c r="B43" s="3"/>
    </row>
    <row r="44" spans="2:2" x14ac:dyDescent="0.55000000000000004">
      <c r="B44" s="3"/>
    </row>
    <row r="45" spans="2:2" x14ac:dyDescent="0.55000000000000004">
      <c r="B45" s="3"/>
    </row>
    <row r="46" spans="2:2" x14ac:dyDescent="0.55000000000000004">
      <c r="B46" s="3"/>
    </row>
    <row r="47" spans="2:2" x14ac:dyDescent="0.55000000000000004">
      <c r="B47" s="3"/>
    </row>
    <row r="48" spans="2:2" x14ac:dyDescent="0.55000000000000004">
      <c r="B48" s="3"/>
    </row>
    <row r="49" spans="2:2" x14ac:dyDescent="0.55000000000000004">
      <c r="B49" s="3"/>
    </row>
    <row r="50" spans="2:2" x14ac:dyDescent="0.55000000000000004">
      <c r="B50" s="3"/>
    </row>
    <row r="51" spans="2:2" x14ac:dyDescent="0.55000000000000004">
      <c r="B51" s="3"/>
    </row>
    <row r="52" spans="2:2" x14ac:dyDescent="0.55000000000000004">
      <c r="B52" s="3"/>
    </row>
  </sheetData>
  <sheetProtection algorithmName="SHA-512" hashValue="X3aMaoN26MK663D0+PKNpRdN9kTv03alMceXlXGpTOjxzZ//WelOSnDt20ud5LOH39POxjQOoTZqVVpfaWqUMQ==" saltValue="W2wLNILCBp7dV6xvmv8Ja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製販×着手</vt:lpstr>
      <vt:lpstr>事務局使用欄</vt:lpstr>
      <vt:lpstr>製販×着手!Print_Area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2022-01-27T05:29:18Z</cp:lastPrinted>
  <dcterms:created xsi:type="dcterms:W3CDTF">2020-10-06T02:56:08Z</dcterms:created>
  <dcterms:modified xsi:type="dcterms:W3CDTF">2025-01-26T23:12:43Z</dcterms:modified>
</cp:coreProperties>
</file>