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kdfs01\公社文書2\300_事業戦略部\010_経営戦略課\1_新事業創出係\250_「新しい日常」対応型サービス創出支援事業\003_R5\025_募集要項・事務の手引き・様式等\020_助成金\03_様式・記入例・電子申請マニュアル\様式_新しい日常助成事業\"/>
    </mc:Choice>
  </mc:AlternateContent>
  <bookViews>
    <workbookView xWindow="0" yWindow="0" windowWidth="24000" windowHeight="9510" tabRatio="948"/>
  </bookViews>
  <sheets>
    <sheet name="様式第4-1号" sheetId="48" r:id="rId1"/>
    <sheet name="別紙1-1" sheetId="47" r:id="rId2"/>
    <sheet name="別紙２" sheetId="6" r:id="rId3"/>
    <sheet name="8-1_直接人件費" sheetId="24" r:id="rId4"/>
    <sheet name="8-2_外注・委託費" sheetId="37" r:id="rId5"/>
    <sheet name="8-3_システム及び設備導入費" sheetId="38" r:id="rId6"/>
    <sheet name="8-4_販売促進費" sheetId="39" r:id="rId7"/>
    <sheet name="8-5_規格認証費" sheetId="40" r:id="rId8"/>
    <sheet name="8-6_産業財産権出願費" sheetId="41" r:id="rId9"/>
    <sheet name="利用・導入計画書(1件100万円以上の費用は提出必要）" sheetId="33" r:id="rId10"/>
    <sheet name="選択肢" sheetId="35" state="hidden" r:id="rId11"/>
  </sheets>
  <externalReferences>
    <externalReference r:id="rId12"/>
    <externalReference r:id="rId13"/>
  </externalReferences>
  <definedNames>
    <definedName name="_9．資金支出明細">#REF!</definedName>
    <definedName name="ja">#REF!</definedName>
    <definedName name="kaidai">#REF!</definedName>
    <definedName name="koukoku">#REF!</definedName>
    <definedName name="_xlnm.Print_Area" localSheetId="3">'8-1_直接人件費'!$A$1:$I$12</definedName>
    <definedName name="_xlnm.Print_Area" localSheetId="1">'別紙1-1'!$A$1:$E$22</definedName>
    <definedName name="_xlnm.Print_Area" localSheetId="2">別紙２!$A$1:$H$18</definedName>
    <definedName name="_xlnm.Print_Area" localSheetId="0">'様式第4-1号'!$A$1:$J$33</definedName>
    <definedName name="_xlnm.Print_Area" localSheetId="9">'利用・導入計画書(1件100万円以上の費用は提出必要）'!$A$1:$S$15</definedName>
    <definedName name="_xlnm.Print_Titles" localSheetId="3">'8-1_直接人件費'!$1:$3</definedName>
    <definedName name="_xlnm.Print_Titles" localSheetId="4">'8-2_外注・委託費'!$1:$3</definedName>
    <definedName name="_xlnm.Print_Titles" localSheetId="5">'8-3_システム及び設備導入費'!$1:$3</definedName>
    <definedName name="_xlnm.Print_Titles" localSheetId="6">'8-4_販売促進費'!$1:$3</definedName>
    <definedName name="_xlnm.Print_Titles" localSheetId="7">'8-5_規格認証費'!$1:$3</definedName>
    <definedName name="_xlnm.Print_Titles" localSheetId="8">'8-6_産業財産権出願費'!$1:$3</definedName>
    <definedName name="_xlnm.Print_Titles" localSheetId="1">'別紙1-1'!$3:$4</definedName>
    <definedName name="_xlnm.Print_Titles" localSheetId="9">'利用・導入計画書(1件100万円以上の費用は提出必要）'!$1:$3</definedName>
    <definedName name="q">#REF!</definedName>
    <definedName name="S_公務〈他に分類されるものを除く〉">'[1]１申請者概要２セミナー３申請状況'!#REF!</definedName>
    <definedName name="T_分類不能の産業">'[1]１申請者概要２セミナー３申請状況'!#REF!</definedName>
    <definedName name="ｚ">#REF!</definedName>
    <definedName name="サービス業">#REF!</definedName>
    <definedName name="サンプル">#REF!</definedName>
    <definedName name="卸売業">#REF!</definedName>
    <definedName name="海外">#REF!</definedName>
    <definedName name="雑役・事務">'[2]個人別時間-入力'!$E$3</definedName>
    <definedName name="種別">#REF!</definedName>
    <definedName name="助成事業のフロー・スケジュール">#REF!</definedName>
    <definedName name="小売業">#REF!</definedName>
    <definedName name="製造業その他">#REF!</definedName>
    <definedName name="大分類">'[1]１申請者概要２セミナー３申請状況'!$AG$5:$AG$22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6" l="1"/>
  <c r="G9" i="6"/>
  <c r="G8" i="6"/>
  <c r="I4" i="24" l="1"/>
  <c r="H4" i="24" s="1"/>
  <c r="H7" i="24" l="1"/>
  <c r="H8" i="24"/>
  <c r="K4" i="41"/>
  <c r="B8" i="39" l="1"/>
  <c r="K8" i="39"/>
  <c r="J8" i="39" s="1"/>
  <c r="N4" i="38" l="1"/>
  <c r="J8" i="37"/>
  <c r="J7" i="37"/>
  <c r="J6" i="37"/>
  <c r="J5" i="37"/>
  <c r="B7" i="24" l="1"/>
  <c r="B4" i="41" l="1"/>
  <c r="B5" i="41"/>
  <c r="B6" i="41"/>
  <c r="B7" i="41"/>
  <c r="B8" i="41"/>
  <c r="B4" i="40"/>
  <c r="B5" i="40"/>
  <c r="B6" i="40"/>
  <c r="B7" i="40"/>
  <c r="B8" i="40"/>
  <c r="B4" i="39"/>
  <c r="B5" i="39"/>
  <c r="B6" i="39"/>
  <c r="B7" i="39"/>
  <c r="B4" i="38"/>
  <c r="B5" i="38"/>
  <c r="B6" i="38"/>
  <c r="B7" i="38"/>
  <c r="B8" i="38"/>
  <c r="B4" i="37"/>
  <c r="B5" i="37"/>
  <c r="B6" i="37"/>
  <c r="B7" i="37"/>
  <c r="B8" i="37"/>
  <c r="B4" i="24"/>
  <c r="B8" i="24"/>
  <c r="I8" i="24"/>
  <c r="B5" i="24"/>
  <c r="B6" i="24"/>
  <c r="K7" i="39"/>
  <c r="K6" i="39"/>
  <c r="K5" i="39"/>
  <c r="K4" i="39"/>
  <c r="K5" i="41" l="1"/>
  <c r="J5" i="41" s="1"/>
  <c r="K6" i="41"/>
  <c r="J6" i="41" s="1"/>
  <c r="K7" i="41"/>
  <c r="J7" i="41" s="1"/>
  <c r="K8" i="41"/>
  <c r="J8" i="41" s="1"/>
  <c r="K4" i="40"/>
  <c r="J4" i="40" s="1"/>
  <c r="J6" i="39"/>
  <c r="J7" i="39"/>
  <c r="J5" i="39"/>
  <c r="K5" i="40"/>
  <c r="J5" i="40" s="1"/>
  <c r="K6" i="40"/>
  <c r="J6" i="40" s="1"/>
  <c r="K7" i="40"/>
  <c r="J7" i="40" s="1"/>
  <c r="K8" i="40"/>
  <c r="J8" i="40" s="1"/>
  <c r="M4" i="38"/>
  <c r="N5" i="38"/>
  <c r="M5" i="38" s="1"/>
  <c r="N6" i="38"/>
  <c r="M6" i="38" s="1"/>
  <c r="N7" i="38"/>
  <c r="M7" i="38" s="1"/>
  <c r="N8" i="38"/>
  <c r="M8" i="38" s="1"/>
  <c r="I8" i="37"/>
  <c r="I7" i="37"/>
  <c r="I6" i="37"/>
  <c r="I5" i="37"/>
  <c r="J4" i="37"/>
  <c r="I4" i="37" s="1"/>
  <c r="K9" i="39"/>
  <c r="E9" i="6" s="1"/>
  <c r="J4" i="41" l="1"/>
  <c r="J9" i="41" s="1"/>
  <c r="D11" i="6" s="1"/>
  <c r="K9" i="41"/>
  <c r="E11" i="6" s="1"/>
  <c r="K9" i="40"/>
  <c r="E10" i="6" s="1"/>
  <c r="J9" i="37"/>
  <c r="E7" i="6" s="1"/>
  <c r="G7" i="6" s="1"/>
  <c r="I9" i="37"/>
  <c r="D7" i="6" s="1"/>
  <c r="M9" i="38"/>
  <c r="D8" i="6" s="1"/>
  <c r="N9" i="38"/>
  <c r="E8" i="6" s="1"/>
  <c r="J9" i="40"/>
  <c r="D10" i="6" s="1"/>
  <c r="J4" i="39"/>
  <c r="J9" i="39" s="1"/>
  <c r="D9" i="6" s="1"/>
  <c r="I5" i="24" l="1"/>
  <c r="H5" i="24" s="1"/>
  <c r="I6" i="24"/>
  <c r="H6" i="24" s="1"/>
  <c r="I7" i="24"/>
  <c r="I9" i="24" l="1"/>
  <c r="E6" i="6" s="1"/>
  <c r="G6" i="6" s="1"/>
  <c r="G13" i="6" s="1"/>
  <c r="C28" i="48" s="1"/>
  <c r="E13" i="6" l="1"/>
  <c r="H9" i="24"/>
  <c r="D6" i="6" l="1"/>
  <c r="D13" i="6" s="1"/>
</calcChain>
</file>

<file path=xl/sharedStrings.xml><?xml version="1.0" encoding="utf-8"?>
<sst xmlns="http://schemas.openxmlformats.org/spreadsheetml/2006/main" count="228" uniqueCount="156">
  <si>
    <t>A</t>
  </si>
  <si>
    <t>B=A-消費税等</t>
  </si>
  <si>
    <t>用途</t>
    <rPh sb="0" eb="2">
      <t>ヨウト</t>
    </rPh>
    <phoneticPr fontId="4"/>
  </si>
  <si>
    <t>助成対象経費
（税抜）</t>
    <rPh sb="0" eb="2">
      <t>ジョセイ</t>
    </rPh>
    <rPh sb="2" eb="4">
      <t>タイショウ</t>
    </rPh>
    <rPh sb="4" eb="6">
      <t>ケイヒ</t>
    </rPh>
    <rPh sb="8" eb="10">
      <t>ゼイヌキ</t>
    </rPh>
    <phoneticPr fontId="4"/>
  </si>
  <si>
    <t>数量</t>
    <rPh sb="0" eb="2">
      <t>スウリョウ</t>
    </rPh>
    <phoneticPr fontId="4"/>
  </si>
  <si>
    <t>単位</t>
    <rPh sb="0" eb="2">
      <t>タンイ</t>
    </rPh>
    <phoneticPr fontId="4"/>
  </si>
  <si>
    <t>業務内容</t>
    <rPh sb="0" eb="2">
      <t>ギョウム</t>
    </rPh>
    <rPh sb="2" eb="4">
      <t>ナイヨウ</t>
    </rPh>
    <phoneticPr fontId="4"/>
  </si>
  <si>
    <t>従事者名</t>
    <rPh sb="0" eb="3">
      <t>ジュウジシャ</t>
    </rPh>
    <rPh sb="3" eb="4">
      <t>メイ</t>
    </rPh>
    <phoneticPr fontId="4"/>
  </si>
  <si>
    <t>所属／役職</t>
    <rPh sb="0" eb="2">
      <t>ショゾク</t>
    </rPh>
    <rPh sb="3" eb="5">
      <t>ヤクショク</t>
    </rPh>
    <phoneticPr fontId="4"/>
  </si>
  <si>
    <t>購入</t>
    <rPh sb="0" eb="2">
      <t>コウニュウ</t>
    </rPh>
    <phoneticPr fontId="4"/>
  </si>
  <si>
    <t>取得理由</t>
    <rPh sb="0" eb="2">
      <t>シュトク</t>
    </rPh>
    <rPh sb="2" eb="4">
      <t>リユウ</t>
    </rPh>
    <phoneticPr fontId="4"/>
  </si>
  <si>
    <t>件名</t>
    <rPh sb="0" eb="2">
      <t>ケンメイ</t>
    </rPh>
    <phoneticPr fontId="4"/>
  </si>
  <si>
    <t>内容及び仕様</t>
    <rPh sb="0" eb="2">
      <t>ナイヨウ</t>
    </rPh>
    <rPh sb="2" eb="3">
      <t>オヨ</t>
    </rPh>
    <rPh sb="4" eb="6">
      <t>シヨウ</t>
    </rPh>
    <phoneticPr fontId="4"/>
  </si>
  <si>
    <t>品名</t>
    <rPh sb="0" eb="2">
      <t>ヒンメイ</t>
    </rPh>
    <phoneticPr fontId="4"/>
  </si>
  <si>
    <t>（単位：円）</t>
    <phoneticPr fontId="4"/>
  </si>
  <si>
    <t>経費区分</t>
    <phoneticPr fontId="4"/>
  </si>
  <si>
    <t>助成限度額</t>
    <rPh sb="0" eb="2">
      <t>ジョセイ</t>
    </rPh>
    <rPh sb="2" eb="5">
      <t>ゲンドガク</t>
    </rPh>
    <phoneticPr fontId="4"/>
  </si>
  <si>
    <t>750万円</t>
    <rPh sb="3" eb="5">
      <t>マンエン</t>
    </rPh>
    <phoneticPr fontId="4"/>
  </si>
  <si>
    <t>（ｱ）直接人件費</t>
    <phoneticPr fontId="4"/>
  </si>
  <si>
    <t>（ｲ）外注・委託費</t>
    <rPh sb="3" eb="5">
      <t>ガイチュウ</t>
    </rPh>
    <rPh sb="6" eb="9">
      <t>イタクヒ</t>
    </rPh>
    <phoneticPr fontId="4"/>
  </si>
  <si>
    <t>（ｳ）システム及び設備導入費</t>
    <rPh sb="7" eb="8">
      <t>オヨ</t>
    </rPh>
    <rPh sb="9" eb="11">
      <t>セツビ</t>
    </rPh>
    <rPh sb="11" eb="14">
      <t>ドウニュウヒ</t>
    </rPh>
    <phoneticPr fontId="4"/>
  </si>
  <si>
    <t>（ｴ）販売促進費</t>
    <rPh sb="3" eb="5">
      <t>ハンバイ</t>
    </rPh>
    <rPh sb="5" eb="8">
      <t>ソクシンヒ</t>
    </rPh>
    <phoneticPr fontId="4"/>
  </si>
  <si>
    <t>（ｵ）規格認証費</t>
    <rPh sb="3" eb="5">
      <t>キカク</t>
    </rPh>
    <rPh sb="5" eb="7">
      <t>ニンショウ</t>
    </rPh>
    <rPh sb="7" eb="8">
      <t>ヒ</t>
    </rPh>
    <phoneticPr fontId="4"/>
  </si>
  <si>
    <t>（ｶ）産業財産権出願費</t>
    <rPh sb="3" eb="5">
      <t>サンギョウ</t>
    </rPh>
    <rPh sb="5" eb="7">
      <t>ザイサン</t>
    </rPh>
    <rPh sb="7" eb="8">
      <t>ケン</t>
    </rPh>
    <rPh sb="8" eb="10">
      <t>シュツガン</t>
    </rPh>
    <rPh sb="10" eb="11">
      <t>ヒ</t>
    </rPh>
    <phoneticPr fontId="4"/>
  </si>
  <si>
    <t>（単位：円）</t>
    <phoneticPr fontId="4"/>
  </si>
  <si>
    <t>計</t>
    <rPh sb="0" eb="1">
      <t>ケイ</t>
    </rPh>
    <phoneticPr fontId="4"/>
  </si>
  <si>
    <t>費用内訳</t>
    <rPh sb="0" eb="2">
      <t>ヒヨウ</t>
    </rPh>
    <rPh sb="2" eb="4">
      <t>ウチワケ</t>
    </rPh>
    <phoneticPr fontId="4"/>
  </si>
  <si>
    <t>【 利用・導入計画書 】</t>
    <rPh sb="2" eb="4">
      <t>リヨウ</t>
    </rPh>
    <rPh sb="5" eb="7">
      <t>ドウニュウ</t>
    </rPh>
    <rPh sb="7" eb="10">
      <t>ケイカクショ</t>
    </rPh>
    <phoneticPr fontId="4"/>
  </si>
  <si>
    <t>費用番号</t>
    <rPh sb="0" eb="2">
      <t>ヒヨウ</t>
    </rPh>
    <rPh sb="2" eb="3">
      <t>バン</t>
    </rPh>
    <rPh sb="3" eb="4">
      <t>ゴウ</t>
    </rPh>
    <phoneticPr fontId="4"/>
  </si>
  <si>
    <t>委託・外注先
または
調達先</t>
    <rPh sb="0" eb="2">
      <t>イタク</t>
    </rPh>
    <rPh sb="3" eb="6">
      <t>ガイチュウサキ</t>
    </rPh>
    <rPh sb="13" eb="16">
      <t>チョウタツサキ</t>
    </rPh>
    <phoneticPr fontId="4"/>
  </si>
  <si>
    <t>代表者名</t>
    <rPh sb="0" eb="3">
      <t>ダイヒョウシャ</t>
    </rPh>
    <rPh sb="3" eb="4">
      <t>メイ</t>
    </rPh>
    <phoneticPr fontId="4"/>
  </si>
  <si>
    <t>電話番号</t>
    <rPh sb="0" eb="1">
      <t>デン</t>
    </rPh>
    <rPh sb="1" eb="2">
      <t>ハナシ</t>
    </rPh>
    <rPh sb="2" eb="4">
      <t>バンゴウ</t>
    </rPh>
    <phoneticPr fontId="4"/>
  </si>
  <si>
    <t>所 在 地</t>
    <rPh sb="0" eb="1">
      <t>ショ</t>
    </rPh>
    <rPh sb="2" eb="3">
      <t>ザイ</t>
    </rPh>
    <rPh sb="4" eb="5">
      <t>チ</t>
    </rPh>
    <phoneticPr fontId="4"/>
  </si>
  <si>
    <t>担当部署</t>
    <rPh sb="0" eb="2">
      <t>タントウ</t>
    </rPh>
    <rPh sb="2" eb="4">
      <t>ブショ</t>
    </rPh>
    <phoneticPr fontId="4"/>
  </si>
  <si>
    <t>担当者名</t>
    <rPh sb="0" eb="3">
      <t>タントウシャ</t>
    </rPh>
    <rPh sb="3" eb="4">
      <t>メイ</t>
    </rPh>
    <phoneticPr fontId="4"/>
  </si>
  <si>
    <t>事業内容</t>
    <rPh sb="0" eb="2">
      <t>ジギョウ</t>
    </rPh>
    <rPh sb="2" eb="4">
      <t>ナイヨウ</t>
    </rPh>
    <phoneticPr fontId="4"/>
  </si>
  <si>
    <t>経歴・実績</t>
    <rPh sb="0" eb="2">
      <t>ケイレキ</t>
    </rPh>
    <rPh sb="3" eb="5">
      <t>ジッセキ</t>
    </rPh>
    <phoneticPr fontId="4"/>
  </si>
  <si>
    <t>西暦</t>
    <rPh sb="0" eb="2">
      <t>セイレキ</t>
    </rPh>
    <phoneticPr fontId="4"/>
  </si>
  <si>
    <t>年</t>
    <rPh sb="0" eb="1">
      <t>ネン</t>
    </rPh>
    <phoneticPr fontId="5"/>
  </si>
  <si>
    <t>月</t>
    <rPh sb="0" eb="1">
      <t>ツキ</t>
    </rPh>
    <phoneticPr fontId="4"/>
  </si>
  <si>
    <t>～</t>
    <phoneticPr fontId="5"/>
  </si>
  <si>
    <t>年</t>
    <rPh sb="0" eb="1">
      <t>ネン</t>
    </rPh>
    <phoneticPr fontId="4"/>
  </si>
  <si>
    <t>円</t>
    <rPh sb="0" eb="1">
      <t>エン</t>
    </rPh>
    <phoneticPr fontId="5"/>
  </si>
  <si>
    <t>納品される
成果物</t>
    <rPh sb="0" eb="2">
      <t>ノウヒン</t>
    </rPh>
    <rPh sb="6" eb="9">
      <t>セイカブツ</t>
    </rPh>
    <phoneticPr fontId="5"/>
  </si>
  <si>
    <t>目‐1</t>
    <rPh sb="0" eb="1">
      <t>モク</t>
    </rPh>
    <phoneticPr fontId="4"/>
  </si>
  <si>
    <t>目‐2</t>
    <rPh sb="0" eb="1">
      <t>モク</t>
    </rPh>
    <phoneticPr fontId="4"/>
  </si>
  <si>
    <t>目‐3</t>
    <rPh sb="0" eb="1">
      <t>モク</t>
    </rPh>
    <phoneticPr fontId="4"/>
  </si>
  <si>
    <t>目‐4</t>
    <rPh sb="0" eb="1">
      <t>モク</t>
    </rPh>
    <phoneticPr fontId="4"/>
  </si>
  <si>
    <t>経費項目</t>
    <rPh sb="0" eb="2">
      <t>ケイヒ</t>
    </rPh>
    <rPh sb="2" eb="4">
      <t>コウモク</t>
    </rPh>
    <phoneticPr fontId="4"/>
  </si>
  <si>
    <t>その他助成対象外経費【注4】</t>
    <rPh sb="2" eb="3">
      <t>ホカ</t>
    </rPh>
    <rPh sb="3" eb="5">
      <t>ジョセイ</t>
    </rPh>
    <rPh sb="5" eb="7">
      <t>タイショウ</t>
    </rPh>
    <rPh sb="7" eb="8">
      <t>ソト</t>
    </rPh>
    <rPh sb="8" eb="10">
      <t>ケイヒ</t>
    </rPh>
    <rPh sb="11" eb="12">
      <t>チュウ</t>
    </rPh>
    <phoneticPr fontId="4"/>
  </si>
  <si>
    <t>注１</t>
    <rPh sb="0" eb="1">
      <t>チュウ</t>
    </rPh>
    <phoneticPr fontId="4"/>
  </si>
  <si>
    <t>注2</t>
    <rPh sb="0" eb="1">
      <t>チュウ</t>
    </rPh>
    <phoneticPr fontId="4"/>
  </si>
  <si>
    <t>注3</t>
    <rPh sb="0" eb="1">
      <t>チュウ</t>
    </rPh>
    <phoneticPr fontId="4"/>
  </si>
  <si>
    <t>注4</t>
    <rPh sb="0" eb="1">
      <t>チュウ</t>
    </rPh>
    <phoneticPr fontId="4"/>
  </si>
  <si>
    <t>「助成事業に要する経費」とは、当該助成事業を遂行するために必要な経費の金額です。</t>
    <phoneticPr fontId="4"/>
  </si>
  <si>
    <t>「助成対象経費」とは、「助成事業に要する経費」から消費税、振込手数料、通信費、光熱費等の間接経費を除いた金額です。</t>
    <phoneticPr fontId="4"/>
  </si>
  <si>
    <t>「助成金交付申請額」とは、助成対象経費のうち助成金の交付を希望する金額で、助成対象経費（１／２）を乗じた額（千円未満切り捨て）です。その総額は７５０万円が上限です。</t>
    <phoneticPr fontId="4"/>
  </si>
  <si>
    <t>合計</t>
    <phoneticPr fontId="4"/>
  </si>
  <si>
    <t>助成事業に要する経費
（税込）</t>
    <rPh sb="12" eb="14">
      <t>ゼイコ</t>
    </rPh>
    <phoneticPr fontId="4"/>
  </si>
  <si>
    <t>外注・委託先</t>
    <rPh sb="0" eb="2">
      <t>ガイチュウ</t>
    </rPh>
    <rPh sb="3" eb="5">
      <t>イタク</t>
    </rPh>
    <rPh sb="5" eb="6">
      <t>サキ</t>
    </rPh>
    <phoneticPr fontId="4"/>
  </si>
  <si>
    <t>購入・依頼先</t>
    <rPh sb="0" eb="2">
      <t>コウニュウ</t>
    </rPh>
    <rPh sb="3" eb="6">
      <t>イライサキ</t>
    </rPh>
    <phoneticPr fontId="4"/>
  </si>
  <si>
    <t>●</t>
    <phoneticPr fontId="4"/>
  </si>
  <si>
    <t>販促方法</t>
    <rPh sb="0" eb="2">
      <t>ハンソク</t>
    </rPh>
    <rPh sb="2" eb="4">
      <t>ホウホウ</t>
    </rPh>
    <phoneticPr fontId="4"/>
  </si>
  <si>
    <t>内容及び仕様</t>
    <phoneticPr fontId="4"/>
  </si>
  <si>
    <t>依頼先
（支払い先）</t>
    <rPh sb="0" eb="3">
      <t>イライサキ</t>
    </rPh>
    <rPh sb="5" eb="7">
      <t>シハラ</t>
    </rPh>
    <rPh sb="8" eb="9">
      <t>サキ</t>
    </rPh>
    <phoneticPr fontId="4"/>
  </si>
  <si>
    <t>権利名称</t>
    <rPh sb="0" eb="4">
      <t>ケンリメイショウ</t>
    </rPh>
    <phoneticPr fontId="4"/>
  </si>
  <si>
    <t>単価
（税抜）</t>
    <rPh sb="0" eb="2">
      <t>タンカ</t>
    </rPh>
    <rPh sb="4" eb="6">
      <t>ゼイヌ</t>
    </rPh>
    <phoneticPr fontId="4"/>
  </si>
  <si>
    <t>時間単価（税抜）</t>
    <rPh sb="0" eb="2">
      <t>ジカン</t>
    </rPh>
    <rPh sb="2" eb="4">
      <t>タンカ</t>
    </rPh>
    <rPh sb="5" eb="7">
      <t>ゼイヌ</t>
    </rPh>
    <phoneticPr fontId="4"/>
  </si>
  <si>
    <t>従事時間</t>
    <rPh sb="0" eb="2">
      <t>ジュウジ</t>
    </rPh>
    <rPh sb="2" eb="4">
      <t>ジカン</t>
    </rPh>
    <phoneticPr fontId="4"/>
  </si>
  <si>
    <t>経費番号</t>
    <phoneticPr fontId="4"/>
  </si>
  <si>
    <t>URL</t>
    <phoneticPr fontId="4"/>
  </si>
  <si>
    <t>目‐5</t>
    <rPh sb="0" eb="1">
      <t>モク</t>
    </rPh>
    <phoneticPr fontId="4"/>
  </si>
  <si>
    <t>目‐6</t>
    <rPh sb="0" eb="1">
      <t>モク</t>
    </rPh>
    <phoneticPr fontId="4"/>
  </si>
  <si>
    <t>目‐7</t>
    <rPh sb="0" eb="1">
      <t>モク</t>
    </rPh>
    <phoneticPr fontId="4"/>
  </si>
  <si>
    <t>目‐8</t>
    <rPh sb="0" eb="1">
      <t>モク</t>
    </rPh>
    <phoneticPr fontId="4"/>
  </si>
  <si>
    <t>目‐9</t>
    <rPh sb="0" eb="1">
      <t>モク</t>
    </rPh>
    <phoneticPr fontId="4"/>
  </si>
  <si>
    <t>目‐10</t>
    <rPh sb="0" eb="1">
      <t>モク</t>
    </rPh>
    <phoneticPr fontId="4"/>
  </si>
  <si>
    <t>目‐11</t>
    <rPh sb="0" eb="1">
      <t>モク</t>
    </rPh>
    <phoneticPr fontId="4"/>
  </si>
  <si>
    <t>リース・レンタル</t>
    <phoneticPr fontId="4"/>
  </si>
  <si>
    <t>250万円</t>
    <rPh sb="3" eb="5">
      <t>マンエン</t>
    </rPh>
    <phoneticPr fontId="4"/>
  </si>
  <si>
    <t>別紙２</t>
    <rPh sb="0" eb="2">
      <t>ベッシ</t>
    </rPh>
    <phoneticPr fontId="4"/>
  </si>
  <si>
    <t>７ 助成事業資金計画書</t>
    <rPh sb="2" eb="4">
      <t>ジョセイ</t>
    </rPh>
    <rPh sb="4" eb="6">
      <t>ジギョウ</t>
    </rPh>
    <rPh sb="10" eb="11">
      <t>ショ</t>
    </rPh>
    <phoneticPr fontId="4"/>
  </si>
  <si>
    <t>　７-１ 経費区分別内訳</t>
    <phoneticPr fontId="4"/>
  </si>
  <si>
    <t>８ 資金支出明細</t>
    <rPh sb="2" eb="4">
      <t>シキン</t>
    </rPh>
    <rPh sb="4" eb="6">
      <t>シシュツ</t>
    </rPh>
    <rPh sb="6" eb="8">
      <t>メイサイ</t>
    </rPh>
    <phoneticPr fontId="4"/>
  </si>
  <si>
    <t>　８-１ 直接人件費</t>
    <rPh sb="5" eb="7">
      <t>チョクセツ</t>
    </rPh>
    <rPh sb="7" eb="10">
      <t>ジンケンヒ</t>
    </rPh>
    <phoneticPr fontId="4"/>
  </si>
  <si>
    <r>
      <t xml:space="preserve">375万円
</t>
    </r>
    <r>
      <rPr>
        <sz val="9"/>
        <rFont val="Meiryo UI"/>
        <family val="3"/>
        <charset val="128"/>
      </rPr>
      <t xml:space="preserve">（ｴ）＋（ｵ）＋（ｶ）の合計
</t>
    </r>
    <rPh sb="3" eb="5">
      <t>マンエン</t>
    </rPh>
    <rPh sb="18" eb="20">
      <t>ゴウケイ</t>
    </rPh>
    <phoneticPr fontId="4"/>
  </si>
  <si>
    <t>　８-２ 外注・委託費</t>
    <rPh sb="5" eb="7">
      <t>ガイチュウ</t>
    </rPh>
    <rPh sb="8" eb="10">
      <t>イタク</t>
    </rPh>
    <rPh sb="10" eb="11">
      <t>ヒ</t>
    </rPh>
    <phoneticPr fontId="4"/>
  </si>
  <si>
    <t>６.助成事業実施計画書</t>
    <rPh sb="2" eb="4">
      <t>ジョセイ</t>
    </rPh>
    <rPh sb="4" eb="6">
      <t>ジギョウ</t>
    </rPh>
    <rPh sb="6" eb="8">
      <t>ジッシ</t>
    </rPh>
    <rPh sb="8" eb="11">
      <t>ケイカクショ</t>
    </rPh>
    <phoneticPr fontId="10"/>
  </si>
  <si>
    <t>※2　1契約あたり１行で記載してください。</t>
    <rPh sb="4" eb="6">
      <t>ケイヤク</t>
    </rPh>
    <rPh sb="10" eb="11">
      <t>ギョウ</t>
    </rPh>
    <rPh sb="12" eb="14">
      <t>キサイ</t>
    </rPh>
    <phoneticPr fontId="4"/>
  </si>
  <si>
    <t>※4　行を追加する場合は、「計」の行を一度クリックした後、右クリックで「挿入」をクリックして追加してください。</t>
    <rPh sb="19" eb="21">
      <t>イチド</t>
    </rPh>
    <rPh sb="27" eb="28">
      <t>ノチ</t>
    </rPh>
    <phoneticPr fontId="4"/>
  </si>
  <si>
    <t>※3　行を追加する場合は、「計」の行を一度クリックした後、右クリックで「挿入」をクリックして追加してください。</t>
    <phoneticPr fontId="4"/>
  </si>
  <si>
    <t>　８-3 システム及び設備導入費</t>
    <rPh sb="9" eb="10">
      <t>オヨ</t>
    </rPh>
    <rPh sb="11" eb="13">
      <t>セツビ</t>
    </rPh>
    <rPh sb="13" eb="15">
      <t>ドウニュウ</t>
    </rPh>
    <rPh sb="15" eb="16">
      <t>ヒ</t>
    </rPh>
    <phoneticPr fontId="4"/>
  </si>
  <si>
    <t>別紙２</t>
    <phoneticPr fontId="4"/>
  </si>
  <si>
    <t>　８-4 販売促進費</t>
    <rPh sb="5" eb="7">
      <t>ハンバイ</t>
    </rPh>
    <rPh sb="7" eb="9">
      <t>ソクシン</t>
    </rPh>
    <rPh sb="9" eb="10">
      <t>ヒ</t>
    </rPh>
    <phoneticPr fontId="4"/>
  </si>
  <si>
    <t>　８-5 規格認証費</t>
    <rPh sb="5" eb="7">
      <t>キカク</t>
    </rPh>
    <rPh sb="7" eb="9">
      <t>ニンショウ</t>
    </rPh>
    <rPh sb="9" eb="10">
      <t>ヒ</t>
    </rPh>
    <phoneticPr fontId="4"/>
  </si>
  <si>
    <t>　８-6 産業財産権出願費</t>
    <rPh sb="5" eb="7">
      <t>サンギョウ</t>
    </rPh>
    <rPh sb="7" eb="10">
      <t>ザイサンケン</t>
    </rPh>
    <rPh sb="10" eb="12">
      <t>シュツガン</t>
    </rPh>
    <rPh sb="12" eb="13">
      <t>ヒ</t>
    </rPh>
    <phoneticPr fontId="4"/>
  </si>
  <si>
    <t>事業者名</t>
    <rPh sb="0" eb="3">
      <t>ジギョウシャ</t>
    </rPh>
    <rPh sb="3" eb="4">
      <t>メイ</t>
    </rPh>
    <phoneticPr fontId="4"/>
  </si>
  <si>
    <t>選定理由</t>
    <rPh sb="0" eb="4">
      <t>センテイリユウ</t>
    </rPh>
    <phoneticPr fontId="5"/>
  </si>
  <si>
    <t>契約期間（予定）</t>
    <rPh sb="0" eb="2">
      <t>ケイヤク</t>
    </rPh>
    <rPh sb="2" eb="4">
      <t>キカン</t>
    </rPh>
    <rPh sb="5" eb="7">
      <t>ヨテイ</t>
    </rPh>
    <phoneticPr fontId="2"/>
  </si>
  <si>
    <r>
      <t>※1　「従事時間」は、本助成事業のサービス開発に従事した時間のみを入力してください。　なお、</t>
    </r>
    <r>
      <rPr>
        <sz val="10.5"/>
        <color rgb="FFFF0000"/>
        <rFont val="Meiryo UI"/>
        <family val="3"/>
        <charset val="128"/>
      </rPr>
      <t>１名あたり年間1,500時間</t>
    </r>
    <r>
      <rPr>
        <sz val="10.5"/>
        <rFont val="Meiryo UI"/>
        <family val="3"/>
        <charset val="128"/>
      </rPr>
      <t>までとし、</t>
    </r>
    <r>
      <rPr>
        <sz val="10.5"/>
        <color rgb="FFFF0000"/>
        <rFont val="Meiryo UI"/>
        <family val="3"/>
        <charset val="128"/>
      </rPr>
      <t>１日あたり８時間が上限</t>
    </r>
    <r>
      <rPr>
        <sz val="10.5"/>
        <rFont val="Meiryo UI"/>
        <family val="3"/>
        <charset val="128"/>
      </rPr>
      <t>となります。</t>
    </r>
    <rPh sb="4" eb="8">
      <t>ジュウジジカン</t>
    </rPh>
    <rPh sb="11" eb="12">
      <t>ホン</t>
    </rPh>
    <rPh sb="12" eb="14">
      <t>ジョセイ</t>
    </rPh>
    <rPh sb="14" eb="16">
      <t>ジギョウ</t>
    </rPh>
    <rPh sb="21" eb="23">
      <t>カイハツ</t>
    </rPh>
    <rPh sb="24" eb="26">
      <t>ジュウジ</t>
    </rPh>
    <rPh sb="28" eb="30">
      <t>ジカン</t>
    </rPh>
    <rPh sb="33" eb="35">
      <t>ニュウリョク</t>
    </rPh>
    <rPh sb="47" eb="48">
      <t>メイ</t>
    </rPh>
    <rPh sb="51" eb="53">
      <t>ネンカン</t>
    </rPh>
    <rPh sb="58" eb="60">
      <t>ジカン</t>
    </rPh>
    <rPh sb="66" eb="67">
      <t>ヒ</t>
    </rPh>
    <rPh sb="71" eb="73">
      <t>ジカン</t>
    </rPh>
    <rPh sb="74" eb="76">
      <t>ジョウゲン</t>
    </rPh>
    <phoneticPr fontId="4"/>
  </si>
  <si>
    <t>６-1　助成事業の取り組み内容</t>
    <rPh sb="4" eb="6">
      <t>ジョセイ</t>
    </rPh>
    <rPh sb="6" eb="8">
      <t>ジギョウ</t>
    </rPh>
    <rPh sb="9" eb="10">
      <t>ト</t>
    </rPh>
    <rPh sb="11" eb="12">
      <t>ク</t>
    </rPh>
    <rPh sb="13" eb="15">
      <t>ナイヨウ</t>
    </rPh>
    <phoneticPr fontId="10"/>
  </si>
  <si>
    <t>NO</t>
    <phoneticPr fontId="5"/>
  </si>
  <si>
    <t>取組内容</t>
    <rPh sb="0" eb="2">
      <t>トリク</t>
    </rPh>
    <rPh sb="2" eb="4">
      <t>ナイヨウ</t>
    </rPh>
    <phoneticPr fontId="5"/>
  </si>
  <si>
    <t>開始月</t>
    <rPh sb="0" eb="2">
      <t>カイシ</t>
    </rPh>
    <rPh sb="2" eb="3">
      <t>ツキ</t>
    </rPh>
    <phoneticPr fontId="5"/>
  </si>
  <si>
    <t>終了月</t>
    <rPh sb="0" eb="2">
      <t>シュウリョウ</t>
    </rPh>
    <rPh sb="2" eb="3">
      <t>ツキ</t>
    </rPh>
    <phoneticPr fontId="5"/>
  </si>
  <si>
    <t>費用番号</t>
    <rPh sb="0" eb="2">
      <t>ヒヨウ</t>
    </rPh>
    <rPh sb="2" eb="4">
      <t>バンゴウ</t>
    </rPh>
    <phoneticPr fontId="5"/>
  </si>
  <si>
    <t>別紙1-1</t>
    <phoneticPr fontId="4"/>
  </si>
  <si>
    <t>見積金額（税抜き）</t>
    <rPh sb="0" eb="2">
      <t>ミツモリ</t>
    </rPh>
    <rPh sb="2" eb="4">
      <t>キンガク</t>
    </rPh>
    <rPh sb="5" eb="7">
      <t>ゼイヌ</t>
    </rPh>
    <phoneticPr fontId="5"/>
  </si>
  <si>
    <t>※3　１件100万円以上（税抜き）は、「２社以上の見積書」と「利用・導入計画書」の提出が必要です。</t>
    <rPh sb="4" eb="5">
      <t>ケン</t>
    </rPh>
    <rPh sb="13" eb="15">
      <t>ゼイヌ</t>
    </rPh>
    <rPh sb="21" eb="22">
      <t>シャ</t>
    </rPh>
    <rPh sb="22" eb="24">
      <t>イジョウ</t>
    </rPh>
    <rPh sb="25" eb="28">
      <t>ミツモリショ</t>
    </rPh>
    <phoneticPr fontId="4"/>
  </si>
  <si>
    <t>A</t>
    <phoneticPr fontId="4"/>
  </si>
  <si>
    <t>B</t>
    <phoneticPr fontId="4"/>
  </si>
  <si>
    <t>C</t>
    <phoneticPr fontId="4"/>
  </si>
  <si>
    <t>（ア）～（カ）以外に本助成事業に要する経費です。</t>
    <phoneticPr fontId="4"/>
  </si>
  <si>
    <t>委託または調達
する必要性</t>
    <rPh sb="0" eb="2">
      <t>イタク</t>
    </rPh>
    <rPh sb="5" eb="7">
      <t>チョウタツ</t>
    </rPh>
    <rPh sb="10" eb="13">
      <t>ヒツヨウセイ</t>
    </rPh>
    <phoneticPr fontId="4"/>
  </si>
  <si>
    <t>※1　「単価（税抜き）」の欄には、消費税、振込手数料、通信費、光熱費等の間接経費を除いた額を入力してください。</t>
    <rPh sb="4" eb="6">
      <t>タンカ</t>
    </rPh>
    <rPh sb="46" eb="48">
      <t>ニュウリョク</t>
    </rPh>
    <phoneticPr fontId="4"/>
  </si>
  <si>
    <t>※1　「単価（税抜き）」の欄には、消費税、振込手数料、通信費、光熱費等の間接経費を除いた額を入力してください。</t>
    <phoneticPr fontId="4"/>
  </si>
  <si>
    <t>助成事業に要する経費</t>
    <phoneticPr fontId="4"/>
  </si>
  <si>
    <t>助成対象経費</t>
    <rPh sb="0" eb="2">
      <t>ジョセイ</t>
    </rPh>
    <rPh sb="2" eb="4">
      <t>タイショウ</t>
    </rPh>
    <rPh sb="4" eb="6">
      <t>ケイヒ</t>
    </rPh>
    <phoneticPr fontId="4"/>
  </si>
  <si>
    <t>変更後の
助成事業に要する経費
（税込）【注1】</t>
    <rPh sb="0" eb="3">
      <t>ヘンコウゴ</t>
    </rPh>
    <rPh sb="21" eb="22">
      <t>チュウ</t>
    </rPh>
    <phoneticPr fontId="4"/>
  </si>
  <si>
    <t>変更後の
助成対象経費
（税抜）【注2】</t>
    <rPh sb="0" eb="3">
      <t>ヘンコウゴ</t>
    </rPh>
    <rPh sb="5" eb="7">
      <t>ジョセイ</t>
    </rPh>
    <rPh sb="7" eb="9">
      <t>タイショウ</t>
    </rPh>
    <rPh sb="9" eb="11">
      <t>ケイヒ</t>
    </rPh>
    <rPh sb="13" eb="15">
      <t>ゼイヌキ</t>
    </rPh>
    <rPh sb="17" eb="18">
      <t>チュウ</t>
    </rPh>
    <phoneticPr fontId="4"/>
  </si>
  <si>
    <t>助成金交付決定額または、
前回変更後の助成予定額
（千円未満切捨）
【注3】</t>
    <rPh sb="0" eb="3">
      <t>ジョセイキン</t>
    </rPh>
    <rPh sb="3" eb="5">
      <t>コウフ</t>
    </rPh>
    <rPh sb="5" eb="7">
      <t>ケッテイ</t>
    </rPh>
    <rPh sb="7" eb="8">
      <t>ガク</t>
    </rPh>
    <rPh sb="13" eb="15">
      <t>ゼンカイ</t>
    </rPh>
    <rPh sb="15" eb="17">
      <t>ヘンコウ</t>
    </rPh>
    <rPh sb="17" eb="18">
      <t>ゴ</t>
    </rPh>
    <rPh sb="19" eb="21">
      <t>ジョセイ</t>
    </rPh>
    <rPh sb="21" eb="23">
      <t>ヨテイ</t>
    </rPh>
    <rPh sb="23" eb="24">
      <t>ガク</t>
    </rPh>
    <rPh sb="26" eb="27">
      <t>セン</t>
    </rPh>
    <rPh sb="27" eb="28">
      <t>エン</t>
    </rPh>
    <rPh sb="28" eb="30">
      <t>ミマン</t>
    </rPh>
    <rPh sb="30" eb="31">
      <t>キリ</t>
    </rPh>
    <rPh sb="31" eb="32">
      <t>シャ</t>
    </rPh>
    <rPh sb="35" eb="36">
      <t>チュウ</t>
    </rPh>
    <phoneticPr fontId="4"/>
  </si>
  <si>
    <t>変更後の助成予定額
（千円未満切捨）</t>
    <rPh sb="0" eb="3">
      <t>ヘンコウゴ</t>
    </rPh>
    <rPh sb="4" eb="6">
      <t>ジョセイ</t>
    </rPh>
    <rPh sb="6" eb="8">
      <t>ヨテイ</t>
    </rPh>
    <rPh sb="8" eb="9">
      <t>ガク</t>
    </rPh>
    <rPh sb="11" eb="13">
      <t>センエン</t>
    </rPh>
    <rPh sb="13" eb="15">
      <t>ミマン</t>
    </rPh>
    <rPh sb="15" eb="17">
      <t>キリス</t>
    </rPh>
    <phoneticPr fontId="4"/>
  </si>
  <si>
    <t>C=B×(1/2)
※助成限度額が上限となります</t>
    <phoneticPr fontId="4"/>
  </si>
  <si>
    <t>様式第４－１号（第10条関係）</t>
  </si>
  <si>
    <t>公益財団法人 東京都中小企業振興公社</t>
  </si>
  <si>
    <t>理事長　 殿</t>
  </si>
  <si>
    <t>所在地</t>
  </si>
  <si>
    <t>名称</t>
  </si>
  <si>
    <t>代表者名</t>
  </si>
  <si>
    <t>変更承認申請書</t>
  </si>
  <si>
    <t>助成事業の内容を下記のとおり変更したいので承認願います。</t>
  </si>
  <si>
    <t>１ </t>
  </si>
  <si>
    <t>申請テーマ</t>
  </si>
  <si>
    <t>２ </t>
  </si>
  <si>
    <t>交付決定</t>
  </si>
  <si>
    <t>３ </t>
  </si>
  <si>
    <t>助成予定額の変更の有無</t>
  </si>
  <si>
    <t>４ </t>
  </si>
  <si>
    <t>変更後の助成予定額</t>
  </si>
  <si>
    <t>５ </t>
  </si>
  <si>
    <t>変更する内容及び理由</t>
  </si>
  <si>
    <t>６ </t>
  </si>
  <si>
    <t>資金計画書</t>
  </si>
  <si>
    <t>様式第１－１別紙２の助成事業資金計画書のとおり</t>
  </si>
  <si>
    <t>のサービス創出</t>
  </si>
  <si>
    <t>新しい日常に対応する</t>
    <phoneticPr fontId="4"/>
  </si>
  <si>
    <t>月</t>
    <rPh sb="0" eb="1">
      <t>ガツ</t>
    </rPh>
    <phoneticPr fontId="4"/>
  </si>
  <si>
    <t>日</t>
    <rPh sb="0" eb="1">
      <t>ニチ</t>
    </rPh>
    <phoneticPr fontId="4"/>
  </si>
  <si>
    <t>記</t>
    <rPh sb="0" eb="1">
      <t>キ</t>
    </rPh>
    <phoneticPr fontId="4"/>
  </si>
  <si>
    <t>〒</t>
    <phoneticPr fontId="4"/>
  </si>
  <si>
    <t>円</t>
    <rPh sb="0" eb="1">
      <t>エン</t>
    </rPh>
    <phoneticPr fontId="4"/>
  </si>
  <si>
    <t>令和</t>
    <rPh sb="0" eb="2">
      <t>レイワ</t>
    </rPh>
    <phoneticPr fontId="4"/>
  </si>
  <si>
    <t>令和５年度「新しい日常」対応型サービス創出支援助成事業助成金</t>
    <phoneticPr fontId="4"/>
  </si>
  <si>
    <t>令和６年２月１日付５東中事経第３０５５号</t>
    <phoneticPr fontId="4"/>
  </si>
  <si>
    <r>
      <t>　「１件100万円以上（税抜き）の経費（直接人件費は除く）毎に、</t>
    </r>
    <r>
      <rPr>
        <b/>
        <sz val="11"/>
        <color theme="1"/>
        <rFont val="Meiryo UI"/>
        <family val="3"/>
        <charset val="128"/>
      </rPr>
      <t>本計画書を1部作成</t>
    </r>
    <r>
      <rPr>
        <sz val="11"/>
        <color theme="1"/>
        <rFont val="Meiryo UI"/>
        <family val="3"/>
        <charset val="128"/>
      </rPr>
      <t>してください。なお、</t>
    </r>
    <r>
      <rPr>
        <b/>
        <sz val="11"/>
        <color theme="1"/>
        <rFont val="Meiryo UI"/>
        <family val="3"/>
        <charset val="128"/>
      </rPr>
      <t>計画書が足りない場合は本シートを複製して</t>
    </r>
    <r>
      <rPr>
        <sz val="11"/>
        <color theme="1"/>
        <rFont val="Meiryo UI"/>
        <family val="3"/>
        <charset val="128"/>
      </rPr>
      <t>ください。
　</t>
    </r>
    <r>
      <rPr>
        <b/>
        <sz val="11"/>
        <color theme="1"/>
        <rFont val="Meiryo UI"/>
        <family val="3"/>
        <charset val="128"/>
      </rPr>
      <t>※</t>
    </r>
    <r>
      <rPr>
        <sz val="11"/>
        <color theme="1"/>
        <rFont val="Meiryo UI"/>
        <family val="3"/>
        <charset val="128"/>
      </rPr>
      <t xml:space="preserve"> </t>
    </r>
    <r>
      <rPr>
        <sz val="11"/>
        <color rgb="FFFF0000"/>
        <rFont val="Meiryo UI"/>
        <family val="3"/>
        <charset val="128"/>
      </rPr>
      <t>１件100万円以上（税抜き）は、「２社以上の見積書」の提出も必要となります。</t>
    </r>
    <rPh sb="3" eb="4">
      <t>ケン</t>
    </rPh>
    <rPh sb="7" eb="9">
      <t>マンエン</t>
    </rPh>
    <rPh sb="9" eb="11">
      <t>イジョウ</t>
    </rPh>
    <rPh sb="12" eb="14">
      <t>ゼイヌ</t>
    </rPh>
    <rPh sb="17" eb="19">
      <t>ケイヒ</t>
    </rPh>
    <rPh sb="29" eb="30">
      <t>ゴト</t>
    </rPh>
    <rPh sb="38" eb="39">
      <t>ブ</t>
    </rPh>
    <rPh sb="62" eb="63">
      <t>ホン</t>
    </rPh>
    <phoneticPr fontId="4"/>
  </si>
  <si>
    <t>※2　時間単価は、募集要項・事務の手引きに記載する「人件費単価一覧表 」を参照してください。</t>
    <rPh sb="3" eb="5">
      <t>ジカン</t>
    </rPh>
    <rPh sb="5" eb="7">
      <t>タンカ</t>
    </rPh>
    <rPh sb="9" eb="13">
      <t>ボシュウヨウコウ</t>
    </rPh>
    <rPh sb="14" eb="16">
      <t>ジム</t>
    </rPh>
    <rPh sb="17" eb="19">
      <t>テビ</t>
    </rPh>
    <rPh sb="21" eb="23">
      <t>キサイ</t>
    </rPh>
    <rPh sb="26" eb="29">
      <t>ジンケンヒ</t>
    </rPh>
    <rPh sb="29" eb="31">
      <t>タンカ</t>
    </rPh>
    <rPh sb="31" eb="33">
      <t>イチラン</t>
    </rPh>
    <rPh sb="33" eb="34">
      <t>ヒョウ</t>
    </rPh>
    <rPh sb="37" eb="39">
      <t>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</si>
</sst>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lt;=99999999]####\-####;\(00\)\ ####\-####"/>
    <numFmt numFmtId="179" formatCode="&quot;チ&quot;\-General"/>
    <numFmt numFmtId="180" formatCode="&quot;ガ&quot;\-General"/>
    <numFmt numFmtId="181" formatCode="&quot;シ&quot;\-General"/>
    <numFmt numFmtId="182" formatCode="&quot;ハ&quot;\-General"/>
    <numFmt numFmtId="183" formatCode="&quot;キ&quot;\-General"/>
    <numFmt numFmtId="184" formatCode="&quot;サ&quot;\-General"/>
    <numFmt numFmtId="185" formatCode="#,##0.0_ ;[Red]\-#,##0.0\ "/>
    <numFmt numFmtId="186" formatCode="0_);[Red]\(0\)"/>
    <numFmt numFmtId="187" formatCode="General&quot;月&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3"/>
      <charset val="128"/>
      <scheme val="minor"/>
    </font>
    <font>
      <sz val="10.5"/>
      <name val="Meiryo UI"/>
      <family val="3"/>
      <charset val="128"/>
    </font>
    <font>
      <sz val="10"/>
      <name val="Meiryo UI"/>
      <family val="3"/>
      <charset val="128"/>
    </font>
    <font>
      <sz val="9"/>
      <name val="Meiryo UI"/>
      <family val="3"/>
      <charset val="128"/>
    </font>
    <font>
      <sz val="6"/>
      <name val="ＭＳ Ｐゴシック"/>
      <family val="3"/>
      <charset val="128"/>
      <scheme val="minor"/>
    </font>
    <font>
      <b/>
      <sz val="10"/>
      <name val="Meiryo UI"/>
      <family val="3"/>
      <charset val="128"/>
    </font>
    <font>
      <sz val="10"/>
      <color theme="1"/>
      <name val="Meiryo UI"/>
      <family val="3"/>
      <charset val="128"/>
    </font>
    <font>
      <b/>
      <sz val="14"/>
      <color theme="1"/>
      <name val="Meiryo UI"/>
      <family val="3"/>
      <charset val="128"/>
    </font>
    <font>
      <b/>
      <sz val="11"/>
      <color theme="1"/>
      <name val="Meiryo UI"/>
      <family val="3"/>
      <charset val="128"/>
    </font>
    <font>
      <sz val="11"/>
      <name val="Meiryo UI"/>
      <family val="3"/>
      <charset val="128"/>
    </font>
    <font>
      <sz val="11"/>
      <color theme="1"/>
      <name val="ＭＳ Ｐゴシック"/>
      <family val="2"/>
      <scheme val="minor"/>
    </font>
    <font>
      <sz val="11"/>
      <color theme="1"/>
      <name val="Meiryo UI"/>
      <family val="2"/>
      <charset val="128"/>
    </font>
    <font>
      <b/>
      <sz val="11"/>
      <name val="Meiryo UI"/>
      <family val="3"/>
      <charset val="128"/>
    </font>
    <font>
      <b/>
      <sz val="9"/>
      <color theme="1"/>
      <name val="Meiryo UI"/>
      <family val="3"/>
      <charset val="128"/>
    </font>
    <font>
      <sz val="9"/>
      <color theme="1"/>
      <name val="Meiryo UI"/>
      <family val="3"/>
      <charset val="128"/>
    </font>
    <font>
      <b/>
      <sz val="10"/>
      <color theme="1"/>
      <name val="Meiryo UI"/>
      <family val="3"/>
      <charset val="128"/>
    </font>
    <font>
      <sz val="10.5"/>
      <color rgb="FFFF0000"/>
      <name val="Meiryo UI"/>
      <family val="3"/>
      <charset val="128"/>
    </font>
    <font>
      <sz val="11"/>
      <color rgb="FFFF0000"/>
      <name val="Meiryo UI"/>
      <family val="3"/>
      <charset val="128"/>
    </font>
    <font>
      <sz val="14"/>
      <color theme="1"/>
      <name val="Meiryo UI"/>
      <family val="3"/>
      <charset val="128"/>
    </font>
    <font>
      <sz val="14"/>
      <name val="Meiryo UI"/>
      <family val="3"/>
      <charset val="128"/>
    </font>
    <font>
      <sz val="14"/>
      <name val="ＭＳ Ｐゴシック"/>
      <family val="3"/>
      <charset val="128"/>
    </font>
    <font>
      <b/>
      <sz val="14"/>
      <name val="Meiryo UI"/>
      <family val="3"/>
      <charset val="128"/>
    </font>
    <font>
      <sz val="11"/>
      <color rgb="FF0070C0"/>
      <name val="Meiryo UI"/>
      <family val="3"/>
      <charset val="128"/>
    </font>
    <font>
      <sz val="11"/>
      <color theme="1"/>
      <name val="Meiryo UI"/>
      <family val="3"/>
      <charset val="128"/>
    </font>
    <font>
      <sz val="11"/>
      <color rgb="FF0070C0"/>
      <name val="ＭＳ Ｐゴシック"/>
      <family val="3"/>
      <charset val="128"/>
    </font>
    <font>
      <sz val="14"/>
      <color theme="1"/>
      <name val="ＭＳ Ｐゴシック"/>
      <family val="3"/>
      <charset val="128"/>
    </font>
    <font>
      <sz val="12"/>
      <name val="Meiryo UI"/>
      <family val="3"/>
      <charset val="128"/>
    </font>
    <font>
      <b/>
      <sz val="12"/>
      <name val="Meiryo UI"/>
      <family val="3"/>
      <charset val="128"/>
    </font>
    <font>
      <sz val="12"/>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0.14999847407452621"/>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hair">
        <color indexed="64"/>
      </left>
      <right style="thin">
        <color indexed="64"/>
      </right>
      <top style="double">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8">
    <xf numFmtId="0" fontId="0" fillId="0" borderId="0">
      <alignment vertical="center"/>
    </xf>
    <xf numFmtId="0" fontId="3" fillId="0" borderId="0"/>
    <xf numFmtId="38" fontId="3"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0" fontId="16" fillId="0" borderId="0"/>
    <xf numFmtId="0" fontId="17" fillId="0" borderId="0">
      <alignment vertical="center"/>
    </xf>
  </cellStyleXfs>
  <cellXfs count="245">
    <xf numFmtId="0" fontId="0" fillId="0" borderId="0" xfId="0">
      <alignment vertical="center"/>
    </xf>
    <xf numFmtId="0" fontId="0" fillId="0" borderId="0" xfId="0" applyAlignment="1">
      <alignment horizontal="center" vertical="center"/>
    </xf>
    <xf numFmtId="0" fontId="15" fillId="0" borderId="0" xfId="0" applyFont="1">
      <alignment vertical="center"/>
    </xf>
    <xf numFmtId="0" fontId="15" fillId="0" borderId="0" xfId="0" applyFont="1" applyProtection="1">
      <alignment vertical="center"/>
      <protection locked="0"/>
    </xf>
    <xf numFmtId="0" fontId="18" fillId="0" borderId="0" xfId="0" applyFont="1" applyProtection="1">
      <alignment vertical="center"/>
    </xf>
    <xf numFmtId="0" fontId="15" fillId="0" borderId="0" xfId="0" applyFont="1" applyProtection="1">
      <alignment vertical="center"/>
    </xf>
    <xf numFmtId="0" fontId="18" fillId="0" borderId="0" xfId="0" applyFont="1" applyAlignment="1" applyProtection="1">
      <alignment horizontal="right" vertical="center"/>
    </xf>
    <xf numFmtId="0" fontId="11" fillId="0" borderId="15"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0" xfId="0" applyFont="1" applyAlignment="1" applyProtection="1">
      <alignment horizontal="right" vertical="center"/>
    </xf>
    <xf numFmtId="0" fontId="8" fillId="3" borderId="8"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wrapText="1" shrinkToFit="1"/>
    </xf>
    <xf numFmtId="0" fontId="15" fillId="3" borderId="2" xfId="0" applyFont="1" applyFill="1" applyBorder="1" applyAlignment="1" applyProtection="1">
      <alignment horizontal="center" vertical="center" wrapText="1"/>
    </xf>
    <xf numFmtId="0" fontId="15" fillId="3" borderId="2" xfId="0" applyFont="1" applyFill="1" applyBorder="1" applyAlignment="1" applyProtection="1">
      <alignment vertical="center" wrapText="1"/>
    </xf>
    <xf numFmtId="0" fontId="15" fillId="3" borderId="6" xfId="0" applyFont="1" applyFill="1" applyBorder="1" applyAlignment="1" applyProtection="1">
      <alignment horizontal="center" vertical="center" wrapText="1"/>
    </xf>
    <xf numFmtId="177" fontId="8" fillId="3" borderId="6" xfId="0" applyNumberFormat="1" applyFont="1" applyFill="1" applyBorder="1" applyAlignment="1" applyProtection="1">
      <alignment horizontal="right" vertical="center" shrinkToFit="1"/>
    </xf>
    <xf numFmtId="177" fontId="8" fillId="3" borderId="2" xfId="0" applyNumberFormat="1" applyFont="1" applyFill="1" applyBorder="1" applyAlignment="1" applyProtection="1">
      <alignment horizontal="right" vertical="center" shrinkToFit="1"/>
    </xf>
    <xf numFmtId="0" fontId="15" fillId="3" borderId="2" xfId="0" applyFont="1" applyFill="1" applyBorder="1" applyAlignment="1" applyProtection="1">
      <alignment horizontal="left" vertical="center" shrinkToFit="1"/>
    </xf>
    <xf numFmtId="0" fontId="15" fillId="3" borderId="6" xfId="0" applyFont="1" applyFill="1" applyBorder="1" applyAlignment="1" applyProtection="1">
      <alignment horizontal="center" vertical="center" shrinkToFit="1"/>
    </xf>
    <xf numFmtId="0" fontId="15" fillId="3" borderId="2" xfId="0" applyFont="1" applyFill="1" applyBorder="1" applyAlignment="1" applyProtection="1">
      <alignment horizontal="left" vertical="center" wrapText="1" shrinkToFit="1"/>
    </xf>
    <xf numFmtId="0" fontId="15" fillId="3" borderId="19" xfId="0" applyFont="1" applyFill="1" applyBorder="1" applyAlignment="1" applyProtection="1">
      <alignment horizontal="center" vertical="center" shrinkToFit="1"/>
    </xf>
    <xf numFmtId="177" fontId="8" fillId="3" borderId="19" xfId="0" applyNumberFormat="1" applyFont="1" applyFill="1" applyBorder="1" applyAlignment="1" applyProtection="1">
      <alignment horizontal="right" vertical="center" shrinkToFit="1"/>
    </xf>
    <xf numFmtId="177" fontId="8" fillId="3" borderId="20" xfId="0" applyNumberFormat="1" applyFont="1" applyFill="1" applyBorder="1" applyAlignment="1" applyProtection="1">
      <alignment horizontal="right" vertical="center" shrinkToFit="1"/>
    </xf>
    <xf numFmtId="0" fontId="15" fillId="3" borderId="7" xfId="0" applyFont="1" applyFill="1" applyBorder="1" applyAlignment="1" applyProtection="1">
      <alignment horizontal="center" vertical="center" wrapText="1"/>
    </xf>
    <xf numFmtId="177" fontId="8" fillId="3" borderId="7" xfId="0" applyNumberFormat="1" applyFont="1" applyFill="1" applyBorder="1" applyAlignment="1" applyProtection="1">
      <alignment horizontal="right" vertical="center" shrinkToFit="1"/>
    </xf>
    <xf numFmtId="0" fontId="15" fillId="0" borderId="0" xfId="0" applyFont="1" applyFill="1" applyBorder="1" applyAlignment="1" applyProtection="1">
      <alignment horizontal="center" vertical="center" wrapText="1"/>
    </xf>
    <xf numFmtId="177" fontId="8" fillId="0" borderId="0" xfId="0" applyNumberFormat="1" applyFont="1" applyFill="1" applyBorder="1" applyAlignment="1" applyProtection="1">
      <alignment horizontal="right" vertical="center" shrinkToFit="1"/>
    </xf>
    <xf numFmtId="0" fontId="9" fillId="3" borderId="2"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18" fillId="0" borderId="0" xfId="0" applyFont="1" applyAlignment="1" applyProtection="1">
      <alignment vertical="center"/>
    </xf>
    <xf numFmtId="0" fontId="15" fillId="0" borderId="0" xfId="0" applyFont="1" applyAlignment="1" applyProtection="1">
      <alignment vertical="center" shrinkToFit="1"/>
    </xf>
    <xf numFmtId="0" fontId="15" fillId="0" borderId="0" xfId="0" applyFont="1" applyAlignment="1" applyProtection="1">
      <alignment horizontal="right" vertical="center"/>
    </xf>
    <xf numFmtId="0" fontId="21" fillId="3" borderId="21" xfId="0" applyFont="1" applyFill="1" applyBorder="1" applyAlignment="1" applyProtection="1">
      <alignment horizontal="center" vertical="center" wrapText="1"/>
    </xf>
    <xf numFmtId="179" fontId="12" fillId="3" borderId="16" xfId="0" applyNumberFormat="1"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left" vertical="center" wrapText="1"/>
      <protection locked="0"/>
    </xf>
    <xf numFmtId="176" fontId="12" fillId="0" borderId="13" xfId="0" applyNumberFormat="1" applyFont="1" applyFill="1" applyBorder="1" applyAlignment="1" applyProtection="1">
      <alignment horizontal="right" vertical="center" wrapText="1" shrinkToFit="1"/>
      <protection locked="0"/>
    </xf>
    <xf numFmtId="177" fontId="12" fillId="3" borderId="13" xfId="0" applyNumberFormat="1" applyFont="1" applyFill="1" applyBorder="1" applyAlignment="1" applyProtection="1">
      <alignment horizontal="right" vertical="center" shrinkToFit="1"/>
      <protection locked="0"/>
    </xf>
    <xf numFmtId="179" fontId="12" fillId="3" borderId="8" xfId="0" applyNumberFormat="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left" vertical="center" wrapText="1"/>
      <protection locked="0"/>
    </xf>
    <xf numFmtId="176" fontId="12" fillId="0" borderId="1" xfId="0" applyNumberFormat="1" applyFont="1" applyFill="1" applyBorder="1" applyAlignment="1" applyProtection="1">
      <alignment horizontal="right" vertical="center" wrapText="1" shrinkToFit="1"/>
      <protection locked="0"/>
    </xf>
    <xf numFmtId="177" fontId="12" fillId="3" borderId="1" xfId="0" applyNumberFormat="1" applyFont="1" applyFill="1" applyBorder="1" applyAlignment="1" applyProtection="1">
      <alignment horizontal="right" vertical="center" shrinkToFit="1"/>
      <protection locked="0"/>
    </xf>
    <xf numFmtId="177" fontId="12" fillId="3" borderId="16" xfId="0" applyNumberFormat="1" applyFont="1" applyFill="1" applyBorder="1" applyAlignment="1" applyProtection="1">
      <alignment horizontal="right" vertical="center" shrinkToFit="1"/>
      <protection locked="0"/>
    </xf>
    <xf numFmtId="0" fontId="12" fillId="3" borderId="23"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right" vertical="center" wrapText="1" shrinkToFit="1"/>
      <protection locked="0"/>
    </xf>
    <xf numFmtId="0" fontId="12" fillId="0" borderId="24" xfId="0" applyFont="1" applyFill="1" applyBorder="1" applyAlignment="1" applyProtection="1">
      <alignment horizontal="right" vertical="center" wrapText="1" shrinkToFit="1"/>
      <protection locked="0"/>
    </xf>
    <xf numFmtId="177" fontId="12" fillId="0" borderId="22" xfId="0" applyNumberFormat="1" applyFont="1" applyFill="1" applyBorder="1" applyAlignment="1" applyProtection="1">
      <alignment horizontal="right" vertical="center" shrinkToFit="1"/>
      <protection locked="0"/>
    </xf>
    <xf numFmtId="0" fontId="15" fillId="0" borderId="0" xfId="0" applyFont="1" applyAlignment="1">
      <alignment vertical="center" shrinkToFit="1"/>
    </xf>
    <xf numFmtId="0" fontId="21" fillId="3" borderId="0" xfId="0" applyFont="1" applyFill="1" applyBorder="1" applyAlignment="1" applyProtection="1">
      <alignment horizontal="center" vertical="center" wrapText="1" shrinkToFit="1"/>
    </xf>
    <xf numFmtId="0" fontId="21" fillId="3" borderId="21" xfId="0" applyFont="1" applyFill="1" applyBorder="1" applyAlignment="1" applyProtection="1">
      <alignment horizontal="center" vertical="center" shrinkToFit="1"/>
    </xf>
    <xf numFmtId="0" fontId="18" fillId="0" borderId="0" xfId="0" applyFont="1" applyAlignment="1">
      <alignment vertical="center"/>
    </xf>
    <xf numFmtId="0" fontId="15" fillId="0" borderId="0" xfId="0" applyFont="1" applyAlignment="1">
      <alignment horizontal="right" vertical="center"/>
    </xf>
    <xf numFmtId="0" fontId="14" fillId="3" borderId="21" xfId="0" applyFont="1" applyFill="1" applyBorder="1" applyAlignment="1">
      <alignment horizontal="center" vertical="center" wrapText="1"/>
    </xf>
    <xf numFmtId="0" fontId="14" fillId="3" borderId="21" xfId="0" applyFont="1" applyFill="1" applyBorder="1" applyAlignment="1">
      <alignment horizontal="center" vertical="center" shrinkToFit="1"/>
    </xf>
    <xf numFmtId="0" fontId="14" fillId="3" borderId="21" xfId="0" applyFont="1" applyFill="1" applyBorder="1" applyAlignment="1">
      <alignment horizontal="center" vertical="center" wrapText="1" shrinkToFit="1"/>
    </xf>
    <xf numFmtId="0" fontId="21" fillId="3" borderId="21" xfId="0" applyFont="1" applyFill="1" applyBorder="1" applyAlignment="1">
      <alignment horizontal="center" vertical="center" wrapText="1"/>
    </xf>
    <xf numFmtId="180" fontId="12" fillId="3" borderId="2" xfId="0" applyNumberFormat="1" applyFont="1" applyFill="1" applyBorder="1" applyAlignment="1" applyProtection="1">
      <alignment horizontal="center" vertical="center" shrinkToFit="1"/>
      <protection locked="0"/>
    </xf>
    <xf numFmtId="38" fontId="20" fillId="0" borderId="13" xfId="2" applyFont="1" applyFill="1" applyBorder="1" applyAlignment="1" applyProtection="1">
      <alignment horizontal="right" vertical="center" wrapText="1"/>
      <protection locked="0"/>
    </xf>
    <xf numFmtId="185" fontId="12" fillId="0" borderId="13" xfId="2" applyNumberFormat="1" applyFont="1" applyFill="1" applyBorder="1" applyAlignment="1" applyProtection="1">
      <alignment horizontal="center" vertical="center" wrapText="1" shrinkToFit="1"/>
      <protection locked="0"/>
    </xf>
    <xf numFmtId="0" fontId="12" fillId="0" borderId="13" xfId="2" applyNumberFormat="1" applyFont="1" applyFill="1" applyBorder="1" applyAlignment="1" applyProtection="1">
      <alignment horizontal="center" vertical="center" wrapText="1" shrinkToFit="1"/>
      <protection locked="0"/>
    </xf>
    <xf numFmtId="180" fontId="12" fillId="3" borderId="16" xfId="0" applyNumberFormat="1" applyFont="1" applyFill="1" applyBorder="1" applyAlignment="1" applyProtection="1">
      <alignment horizontal="center" vertical="center" shrinkToFit="1"/>
      <protection locked="0"/>
    </xf>
    <xf numFmtId="0" fontId="21" fillId="3" borderId="2" xfId="0" applyFont="1" applyFill="1" applyBorder="1" applyAlignment="1">
      <alignment horizontal="center" vertical="center" wrapText="1" shrinkToFit="1"/>
    </xf>
    <xf numFmtId="0" fontId="21" fillId="3" borderId="21" xfId="0" applyFont="1" applyFill="1" applyBorder="1" applyAlignment="1">
      <alignment horizontal="center" vertical="center" shrinkToFit="1"/>
    </xf>
    <xf numFmtId="0" fontId="21" fillId="3" borderId="21" xfId="0" applyFont="1" applyFill="1" applyBorder="1" applyAlignment="1">
      <alignment horizontal="center" vertical="center" wrapText="1" shrinkToFit="1"/>
    </xf>
    <xf numFmtId="0" fontId="19" fillId="3" borderId="0" xfId="0" applyFont="1" applyFill="1" applyBorder="1" applyAlignment="1">
      <alignment horizontal="center" vertical="center" wrapText="1" shrinkToFit="1"/>
    </xf>
    <xf numFmtId="181" fontId="12" fillId="3" borderId="16" xfId="0" applyNumberFormat="1"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left" vertical="center" wrapText="1" shrinkToFit="1"/>
      <protection locked="0"/>
    </xf>
    <xf numFmtId="0" fontId="12" fillId="0" borderId="18" xfId="0" applyFont="1" applyFill="1" applyBorder="1" applyAlignment="1" applyProtection="1">
      <alignment horizontal="left" vertical="center" wrapText="1" shrinkToFit="1"/>
      <protection locked="0"/>
    </xf>
    <xf numFmtId="0" fontId="21" fillId="3" borderId="0" xfId="0" applyFont="1" applyFill="1" applyBorder="1" applyAlignment="1">
      <alignment horizontal="center" vertical="center" wrapText="1" shrinkToFit="1"/>
    </xf>
    <xf numFmtId="0" fontId="21" fillId="3" borderId="26" xfId="0" applyFont="1" applyFill="1" applyBorder="1" applyAlignment="1">
      <alignment horizontal="center" vertical="center" shrinkToFit="1"/>
    </xf>
    <xf numFmtId="0" fontId="11" fillId="0" borderId="0" xfId="0" applyFont="1" applyAlignment="1">
      <alignment horizontal="right" vertical="center"/>
    </xf>
    <xf numFmtId="0" fontId="8" fillId="0" borderId="0" xfId="0" applyFont="1">
      <alignment vertical="center"/>
    </xf>
    <xf numFmtId="182" fontId="12" fillId="3" borderId="16" xfId="0" applyNumberFormat="1" applyFont="1" applyFill="1" applyBorder="1" applyAlignment="1" applyProtection="1">
      <alignment horizontal="center" vertical="center" shrinkToFit="1"/>
      <protection locked="0"/>
    </xf>
    <xf numFmtId="183" fontId="12" fillId="3" borderId="16" xfId="0" applyNumberFormat="1"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left" vertical="center" wrapText="1"/>
      <protection locked="0"/>
    </xf>
    <xf numFmtId="38" fontId="12" fillId="0" borderId="13" xfId="2" applyFont="1" applyFill="1" applyBorder="1" applyAlignment="1" applyProtection="1">
      <alignment horizontal="right" vertical="center" wrapText="1"/>
      <protection locked="0"/>
    </xf>
    <xf numFmtId="185" fontId="20" fillId="0" borderId="13" xfId="2" applyNumberFormat="1" applyFont="1" applyFill="1" applyBorder="1" applyAlignment="1" applyProtection="1">
      <alignment horizontal="center" vertical="center" wrapText="1"/>
      <protection locked="0"/>
    </xf>
    <xf numFmtId="0" fontId="20" fillId="0" borderId="13" xfId="2" applyNumberFormat="1" applyFont="1" applyFill="1" applyBorder="1" applyAlignment="1" applyProtection="1">
      <alignment horizontal="center" vertical="center" wrapText="1"/>
      <protection locked="0"/>
    </xf>
    <xf numFmtId="184" fontId="12" fillId="3" borderId="16" xfId="0" applyNumberFormat="1" applyFont="1" applyFill="1" applyBorder="1" applyAlignment="1" applyProtection="1">
      <alignment horizontal="center" vertical="center" shrinkToFit="1"/>
      <protection locked="0"/>
    </xf>
    <xf numFmtId="0" fontId="15" fillId="3" borderId="2" xfId="0" applyFont="1" applyFill="1" applyBorder="1" applyAlignment="1" applyProtection="1">
      <alignment vertical="center" shrinkToFit="1"/>
    </xf>
    <xf numFmtId="0" fontId="13" fillId="0" borderId="0" xfId="3" applyFont="1" applyFill="1" applyBorder="1" applyAlignment="1">
      <alignment horizontal="left" vertical="center" wrapText="1"/>
    </xf>
    <xf numFmtId="0" fontId="13" fillId="0" borderId="0" xfId="3" applyFont="1" applyFill="1" applyBorder="1" applyAlignment="1">
      <alignment horizontal="right" vertical="center" wrapText="1"/>
    </xf>
    <xf numFmtId="0" fontId="24" fillId="0" borderId="0" xfId="3" applyFont="1" applyFill="1" applyBorder="1" applyAlignment="1">
      <alignment vertical="center"/>
    </xf>
    <xf numFmtId="0" fontId="25" fillId="3" borderId="2" xfId="0" applyFont="1" applyFill="1" applyBorder="1" applyAlignment="1">
      <alignment horizontal="center" vertical="center"/>
    </xf>
    <xf numFmtId="0" fontId="26" fillId="0" borderId="0" xfId="0" applyFont="1">
      <alignment vertical="center"/>
    </xf>
    <xf numFmtId="0" fontId="13" fillId="0" borderId="0" xfId="3" applyFont="1" applyFill="1" applyBorder="1" applyAlignment="1">
      <alignment horizontal="center" vertical="center"/>
    </xf>
    <xf numFmtId="0" fontId="13" fillId="2" borderId="0" xfId="3" applyFont="1" applyFill="1" applyBorder="1" applyAlignment="1" applyProtection="1">
      <alignment vertical="center" wrapText="1"/>
    </xf>
    <xf numFmtId="0" fontId="13" fillId="2" borderId="0" xfId="3" applyFont="1" applyFill="1" applyBorder="1" applyAlignment="1" applyProtection="1">
      <alignment vertical="center" wrapText="1" readingOrder="1"/>
    </xf>
    <xf numFmtId="0" fontId="27" fillId="0" borderId="0" xfId="0" applyFont="1" applyAlignment="1">
      <alignment horizontal="center" vertical="center"/>
    </xf>
    <xf numFmtId="182" fontId="12" fillId="3" borderId="8" xfId="0" applyNumberFormat="1" applyFont="1" applyFill="1" applyBorder="1" applyAlignment="1" applyProtection="1">
      <alignment horizontal="center" vertical="center" shrinkToFit="1"/>
      <protection locked="0"/>
    </xf>
    <xf numFmtId="177" fontId="12" fillId="3" borderId="8" xfId="0" applyNumberFormat="1" applyFont="1" applyFill="1" applyBorder="1" applyAlignment="1" applyProtection="1">
      <alignment horizontal="right" vertical="center" shrinkToFit="1"/>
      <protection locked="0"/>
    </xf>
    <xf numFmtId="178" fontId="29" fillId="2" borderId="2" xfId="1" applyNumberFormat="1" applyFont="1" applyFill="1" applyBorder="1" applyAlignment="1" applyProtection="1">
      <alignment horizontal="center" vertical="center" shrinkToFit="1"/>
    </xf>
    <xf numFmtId="0" fontId="29" fillId="2" borderId="5" xfId="1" applyFont="1" applyFill="1" applyBorder="1" applyAlignment="1" applyProtection="1">
      <alignment horizontal="center" vertical="center"/>
    </xf>
    <xf numFmtId="0" fontId="29" fillId="2" borderId="13" xfId="1" applyFont="1" applyFill="1" applyBorder="1" applyAlignment="1" applyProtection="1">
      <alignment horizontal="center" vertical="center"/>
    </xf>
    <xf numFmtId="0" fontId="29" fillId="2" borderId="0" xfId="1" applyFont="1" applyFill="1" applyBorder="1" applyAlignment="1" applyProtection="1">
      <alignment horizontal="center" vertical="center"/>
    </xf>
    <xf numFmtId="0" fontId="29" fillId="2" borderId="12" xfId="1" applyFont="1" applyFill="1" applyBorder="1" applyAlignment="1" applyProtection="1">
      <alignment horizontal="center" vertical="center" wrapText="1" shrinkToFit="1"/>
    </xf>
    <xf numFmtId="0" fontId="29" fillId="2" borderId="5" xfId="1" applyFont="1" applyFill="1" applyBorder="1" applyAlignment="1" applyProtection="1">
      <alignment horizontal="center" vertical="center" wrapText="1"/>
    </xf>
    <xf numFmtId="0" fontId="29" fillId="2" borderId="13" xfId="1" applyFont="1" applyFill="1" applyBorder="1" applyAlignment="1" applyProtection="1">
      <alignment horizontal="center" vertical="center" wrapText="1"/>
    </xf>
    <xf numFmtId="0" fontId="29" fillId="2" borderId="2" xfId="1" applyFont="1" applyFill="1" applyBorder="1" applyAlignment="1" applyProtection="1">
      <alignment horizontal="center" vertical="center" wrapText="1"/>
    </xf>
    <xf numFmtId="0" fontId="29" fillId="2" borderId="2" xfId="1" applyFont="1" applyFill="1" applyBorder="1" applyAlignment="1" applyProtection="1">
      <alignment horizontal="left" vertical="center" wrapText="1"/>
    </xf>
    <xf numFmtId="186" fontId="28" fillId="0" borderId="0" xfId="1" applyNumberFormat="1" applyFont="1" applyBorder="1" applyAlignment="1" applyProtection="1">
      <alignment horizontal="right" vertical="center"/>
      <protection locked="0"/>
    </xf>
    <xf numFmtId="186" fontId="28" fillId="0" borderId="0" xfId="1" applyNumberFormat="1" applyFont="1" applyBorder="1" applyAlignment="1" applyProtection="1">
      <alignment horizontal="center" vertical="center"/>
      <protection locked="0"/>
    </xf>
    <xf numFmtId="0" fontId="12" fillId="3" borderId="9" xfId="0" applyFont="1" applyFill="1" applyBorder="1" applyAlignment="1" applyProtection="1">
      <alignment horizontal="center" vertical="center" shrinkToFit="1"/>
      <protection locked="0"/>
    </xf>
    <xf numFmtId="0" fontId="20" fillId="4" borderId="25" xfId="0" applyFont="1" applyFill="1" applyBorder="1" applyAlignment="1" applyProtection="1">
      <alignment horizontal="left" vertical="center" wrapText="1"/>
      <protection locked="0"/>
    </xf>
    <xf numFmtId="0" fontId="12" fillId="4" borderId="25" xfId="0" applyFont="1" applyFill="1" applyBorder="1" applyAlignment="1" applyProtection="1">
      <alignment horizontal="right" vertical="center" wrapText="1" shrinkToFit="1"/>
      <protection locked="0"/>
    </xf>
    <xf numFmtId="0" fontId="12" fillId="4" borderId="24" xfId="0" applyFont="1" applyFill="1" applyBorder="1" applyAlignment="1" applyProtection="1">
      <alignment horizontal="right" vertical="center" wrapText="1" shrinkToFit="1"/>
      <protection locked="0"/>
    </xf>
    <xf numFmtId="177" fontId="12" fillId="4" borderId="22" xfId="0" applyNumberFormat="1" applyFont="1" applyFill="1" applyBorder="1" applyAlignment="1" applyProtection="1">
      <alignment horizontal="right" vertical="center" shrinkToFit="1"/>
      <protection locked="0"/>
    </xf>
    <xf numFmtId="0" fontId="20" fillId="4" borderId="28" xfId="0" applyFont="1" applyFill="1" applyBorder="1" applyAlignment="1" applyProtection="1">
      <alignment horizontal="left" vertical="center" wrapText="1"/>
      <protection locked="0"/>
    </xf>
    <xf numFmtId="0" fontId="24" fillId="0" borderId="0" xfId="0" applyFont="1">
      <alignment vertical="center"/>
    </xf>
    <xf numFmtId="0" fontId="31" fillId="0" borderId="0" xfId="0" applyFont="1">
      <alignment vertical="center"/>
    </xf>
    <xf numFmtId="0" fontId="24" fillId="0" borderId="0" xfId="3" applyFont="1" applyFill="1" applyBorder="1" applyAlignment="1">
      <alignment horizontal="left" vertical="center"/>
    </xf>
    <xf numFmtId="0" fontId="24" fillId="0" borderId="0" xfId="0" applyFont="1" applyAlignment="1">
      <alignment horizontal="left" vertical="center"/>
    </xf>
    <xf numFmtId="0" fontId="31" fillId="0" borderId="0" xfId="0" applyFont="1" applyAlignment="1">
      <alignment horizontal="left" vertical="center"/>
    </xf>
    <xf numFmtId="0" fontId="24" fillId="0" borderId="0" xfId="3" applyFont="1" applyFill="1" applyBorder="1" applyAlignment="1">
      <alignment horizontal="left" vertical="center" wrapText="1"/>
    </xf>
    <xf numFmtId="0" fontId="24" fillId="0" borderId="0" xfId="0" applyFont="1" applyAlignment="1">
      <alignment horizontal="left" vertical="center" wrapText="1"/>
    </xf>
    <xf numFmtId="0" fontId="31" fillId="0" borderId="0" xfId="0" applyFont="1" applyAlignment="1">
      <alignment horizontal="left" vertical="center" wrapText="1"/>
    </xf>
    <xf numFmtId="0" fontId="24" fillId="0" borderId="16" xfId="3" applyFont="1" applyFill="1" applyBorder="1" applyAlignment="1">
      <alignment horizontal="left" vertical="center"/>
    </xf>
    <xf numFmtId="177" fontId="12" fillId="0" borderId="18" xfId="0" applyNumberFormat="1" applyFont="1" applyFill="1" applyBorder="1" applyAlignment="1" applyProtection="1">
      <alignment horizontal="right" vertical="center" shrinkToFit="1"/>
      <protection locked="0"/>
    </xf>
    <xf numFmtId="185" fontId="12" fillId="0" borderId="1" xfId="2" applyNumberFormat="1" applyFont="1" applyFill="1" applyBorder="1" applyAlignment="1" applyProtection="1">
      <alignment horizontal="center" vertical="center" wrapText="1" shrinkToFit="1"/>
      <protection locked="0"/>
    </xf>
    <xf numFmtId="0" fontId="20" fillId="0" borderId="13"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38" fontId="20" fillId="0" borderId="16" xfId="2" applyFont="1" applyFill="1" applyBorder="1" applyAlignment="1" applyProtection="1">
      <alignment horizontal="right" vertical="center" wrapText="1"/>
      <protection locked="0"/>
    </xf>
    <xf numFmtId="0" fontId="12" fillId="0" borderId="2" xfId="0" applyFont="1" applyFill="1" applyBorder="1" applyAlignment="1" applyProtection="1">
      <alignment horizontal="center" vertical="center" wrapText="1" shrinkToFit="1"/>
      <protection locked="0"/>
    </xf>
    <xf numFmtId="0" fontId="20" fillId="0" borderId="8" xfId="0" applyFont="1" applyFill="1" applyBorder="1" applyAlignment="1" applyProtection="1">
      <alignment horizontal="left" vertical="center" wrapText="1"/>
      <protection locked="0"/>
    </xf>
    <xf numFmtId="38" fontId="20" fillId="0" borderId="1" xfId="2" applyFont="1" applyFill="1" applyBorder="1" applyAlignment="1" applyProtection="1">
      <alignment horizontal="right" vertical="center" wrapText="1"/>
      <protection locked="0"/>
    </xf>
    <xf numFmtId="185" fontId="12" fillId="0" borderId="8" xfId="2" applyNumberFormat="1" applyFont="1" applyFill="1" applyBorder="1" applyAlignment="1" applyProtection="1">
      <alignment horizontal="center" vertical="center" wrapText="1" shrinkToFit="1"/>
      <protection locked="0"/>
    </xf>
    <xf numFmtId="0" fontId="12" fillId="0" borderId="8" xfId="2" applyNumberFormat="1" applyFont="1" applyFill="1" applyBorder="1" applyAlignment="1" applyProtection="1">
      <alignment horizontal="center" vertical="center" wrapText="1" shrinkToFit="1"/>
      <protection locked="0"/>
    </xf>
    <xf numFmtId="0" fontId="8" fillId="3" borderId="32" xfId="0" applyFont="1" applyFill="1" applyBorder="1" applyAlignment="1" applyProtection="1">
      <alignment horizontal="center" vertical="center" wrapText="1" shrinkToFit="1"/>
    </xf>
    <xf numFmtId="0" fontId="23" fillId="0" borderId="0" xfId="0" applyFont="1">
      <alignment vertical="center"/>
    </xf>
    <xf numFmtId="0" fontId="23" fillId="0" borderId="21" xfId="0" applyFont="1" applyBorder="1" applyAlignment="1">
      <alignment vertical="center"/>
    </xf>
    <xf numFmtId="0" fontId="32" fillId="0" borderId="0" xfId="0" applyFont="1">
      <alignment vertical="center"/>
    </xf>
    <xf numFmtId="0" fontId="32" fillId="0" borderId="0" xfId="0" applyFont="1" applyAlignment="1">
      <alignment horizontal="right"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32" fillId="0" borderId="0" xfId="0" applyFont="1" applyFill="1">
      <alignment vertical="center"/>
    </xf>
    <xf numFmtId="0" fontId="32" fillId="0" borderId="0" xfId="0" applyFont="1" applyAlignment="1">
      <alignment horizontal="center" vertical="center"/>
    </xf>
    <xf numFmtId="0" fontId="32" fillId="0" borderId="0" xfId="0" applyFont="1" applyAlignment="1">
      <alignment horizontal="left" vertical="center" indent="1"/>
    </xf>
    <xf numFmtId="0" fontId="32" fillId="0" borderId="0" xfId="0" applyFont="1" applyAlignment="1">
      <alignment horizontal="left" vertical="center" indent="2"/>
    </xf>
    <xf numFmtId="0" fontId="32" fillId="0" borderId="0" xfId="0" applyFont="1" applyAlignment="1">
      <alignment vertical="center"/>
    </xf>
    <xf numFmtId="0" fontId="33" fillId="2"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Border="1" applyAlignment="1">
      <alignment horizontal="center" vertical="center"/>
    </xf>
    <xf numFmtId="0" fontId="32" fillId="0" borderId="0" xfId="0" applyFont="1" applyBorder="1">
      <alignment vertical="center"/>
    </xf>
    <xf numFmtId="0" fontId="32" fillId="0" borderId="0" xfId="0" applyFont="1" applyFill="1" applyBorder="1">
      <alignment vertical="center"/>
    </xf>
    <xf numFmtId="0" fontId="8" fillId="0" borderId="0" xfId="0" applyFont="1" applyFill="1" applyBorder="1" applyAlignment="1">
      <alignment vertical="top" wrapText="1"/>
    </xf>
    <xf numFmtId="0" fontId="18" fillId="2" borderId="2" xfId="0" applyFont="1" applyFill="1" applyBorder="1" applyAlignment="1">
      <alignment horizontal="center" vertical="center"/>
    </xf>
    <xf numFmtId="0" fontId="15" fillId="0" borderId="0" xfId="0" applyFont="1" applyFill="1" applyBorder="1" applyAlignment="1">
      <alignment vertical="top"/>
    </xf>
    <xf numFmtId="177" fontId="15" fillId="0" borderId="2" xfId="0" applyNumberFormat="1" applyFont="1" applyFill="1" applyBorder="1" applyAlignment="1" applyProtection="1">
      <alignment horizontal="right" vertical="center" shrinkToFit="1"/>
    </xf>
    <xf numFmtId="0" fontId="32" fillId="3" borderId="2" xfId="0" applyFont="1" applyFill="1" applyBorder="1" applyAlignment="1">
      <alignment horizontal="center" vertical="center"/>
    </xf>
    <xf numFmtId="0" fontId="32" fillId="3" borderId="2" xfId="0" applyFont="1" applyFill="1" applyBorder="1" applyAlignment="1">
      <alignment horizontal="center" vertical="center" wrapText="1"/>
    </xf>
    <xf numFmtId="0" fontId="34" fillId="0" borderId="2" xfId="0" applyFont="1" applyBorder="1" applyAlignment="1">
      <alignment horizontal="left" vertical="center" wrapText="1"/>
    </xf>
    <xf numFmtId="187" fontId="34" fillId="0" borderId="2" xfId="0" applyNumberFormat="1" applyFont="1" applyBorder="1" applyAlignment="1">
      <alignment horizontal="center" vertical="center"/>
    </xf>
    <xf numFmtId="177" fontId="15" fillId="3" borderId="6" xfId="0" applyNumberFormat="1" applyFont="1" applyFill="1" applyBorder="1" applyAlignment="1" applyProtection="1">
      <alignment vertical="center" shrinkToFit="1"/>
    </xf>
    <xf numFmtId="0" fontId="15" fillId="0" borderId="2" xfId="0" applyFont="1" applyFill="1" applyBorder="1" applyAlignment="1">
      <alignment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2" xfId="0" applyFont="1" applyFill="1" applyBorder="1" applyAlignment="1">
      <alignment vertical="top" wrapText="1"/>
    </xf>
    <xf numFmtId="0" fontId="27" fillId="0" borderId="0" xfId="0" applyFont="1" applyAlignment="1">
      <alignment horizontal="center" vertical="center" shrinkToFit="1"/>
    </xf>
    <xf numFmtId="0" fontId="27" fillId="0" borderId="0" xfId="0" applyFont="1" applyAlignment="1">
      <alignment horizontal="center" vertical="center"/>
    </xf>
    <xf numFmtId="0" fontId="8" fillId="0" borderId="2" xfId="0" applyFont="1" applyFill="1" applyBorder="1" applyAlignment="1">
      <alignment vertical="top" wrapText="1"/>
    </xf>
    <xf numFmtId="0" fontId="32" fillId="0" borderId="2" xfId="0" applyFont="1" applyFill="1" applyBorder="1">
      <alignment vertical="center"/>
    </xf>
    <xf numFmtId="0" fontId="18" fillId="2" borderId="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5" fillId="0" borderId="5" xfId="0" applyFont="1" applyFill="1" applyBorder="1" applyAlignment="1">
      <alignment vertical="center" wrapText="1"/>
    </xf>
    <xf numFmtId="0" fontId="15" fillId="0" borderId="12" xfId="0" applyFont="1" applyFill="1" applyBorder="1" applyAlignment="1">
      <alignment vertical="center" wrapText="1"/>
    </xf>
    <xf numFmtId="0" fontId="15" fillId="0" borderId="6" xfId="0" applyFont="1" applyFill="1" applyBorder="1" applyAlignment="1">
      <alignment vertical="center" wrapText="1"/>
    </xf>
    <xf numFmtId="38" fontId="32" fillId="0" borderId="5" xfId="2" applyFont="1" applyFill="1" applyBorder="1" applyAlignment="1">
      <alignment horizontal="center" vertical="center"/>
    </xf>
    <xf numFmtId="38" fontId="32" fillId="0" borderId="6" xfId="2" applyFont="1" applyFill="1" applyBorder="1" applyAlignment="1">
      <alignment horizontal="center" vertical="center"/>
    </xf>
    <xf numFmtId="0" fontId="13" fillId="0" borderId="0" xfId="3" applyFont="1" applyFill="1" applyBorder="1" applyAlignment="1">
      <alignment horizontal="left" vertical="center" wrapText="1"/>
    </xf>
    <xf numFmtId="177" fontId="15" fillId="0" borderId="1" xfId="0" applyNumberFormat="1" applyFont="1" applyFill="1" applyBorder="1" applyAlignment="1" applyProtection="1">
      <alignment horizontal="right" vertical="center" shrinkToFit="1"/>
    </xf>
    <xf numFmtId="177" fontId="15" fillId="0" borderId="11" xfId="0" applyNumberFormat="1" applyFont="1" applyFill="1" applyBorder="1" applyAlignment="1" applyProtection="1">
      <alignment horizontal="right" vertical="center" shrinkToFit="1"/>
    </xf>
    <xf numFmtId="177" fontId="15" fillId="0" borderId="10" xfId="0" applyNumberFormat="1" applyFont="1" applyFill="1" applyBorder="1" applyAlignment="1" applyProtection="1">
      <alignment horizontal="right" vertical="center" shrinkToFit="1"/>
    </xf>
    <xf numFmtId="0" fontId="15" fillId="3" borderId="1"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1" xfId="0" applyFont="1" applyFill="1" applyBorder="1" applyAlignment="1" applyProtection="1">
      <alignment horizontal="center" vertical="center" wrapText="1" shrinkToFit="1"/>
    </xf>
    <xf numFmtId="0" fontId="15" fillId="3" borderId="11" xfId="0" applyFont="1" applyFill="1" applyBorder="1" applyAlignment="1" applyProtection="1">
      <alignment horizontal="center" vertical="center" wrapText="1" shrinkToFit="1"/>
    </xf>
    <xf numFmtId="0" fontId="15" fillId="3" borderId="10" xfId="0" applyFont="1" applyFill="1" applyBorder="1" applyAlignment="1" applyProtection="1">
      <alignment horizontal="center" vertical="center" wrapText="1" shrinkToFit="1"/>
    </xf>
    <xf numFmtId="177" fontId="15" fillId="3" borderId="1" xfId="0" applyNumberFormat="1" applyFont="1" applyFill="1" applyBorder="1" applyAlignment="1" applyProtection="1">
      <alignment vertical="center" shrinkToFit="1"/>
    </xf>
    <xf numFmtId="177" fontId="15" fillId="3" borderId="11" xfId="0" applyNumberFormat="1" applyFont="1" applyFill="1" applyBorder="1" applyAlignment="1" applyProtection="1">
      <alignment vertical="center" shrinkToFit="1"/>
    </xf>
    <xf numFmtId="177" fontId="15" fillId="3" borderId="10" xfId="0" applyNumberFormat="1" applyFont="1" applyFill="1" applyBorder="1" applyAlignment="1" applyProtection="1">
      <alignment vertical="center" shrinkToFit="1"/>
    </xf>
    <xf numFmtId="0" fontId="9" fillId="0" borderId="5"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5"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15" fillId="3" borderId="14" xfId="0" applyFont="1" applyFill="1" applyBorder="1" applyAlignment="1" applyProtection="1">
      <alignment horizontal="center" vertical="center"/>
    </xf>
    <xf numFmtId="0" fontId="15" fillId="3" borderId="17" xfId="0" applyFont="1" applyFill="1" applyBorder="1" applyAlignment="1" applyProtection="1">
      <alignment horizontal="center" vertical="center"/>
    </xf>
    <xf numFmtId="0" fontId="15" fillId="3" borderId="4"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15" fillId="0" borderId="0" xfId="0" applyFont="1" applyBorder="1" applyAlignment="1">
      <alignment horizontal="left" vertical="center" shrinkToFit="1"/>
    </xf>
    <xf numFmtId="0" fontId="23" fillId="0" borderId="0" xfId="0" applyFont="1" applyAlignment="1">
      <alignment horizontal="left" vertical="center" wrapText="1" shrinkToFit="1"/>
    </xf>
    <xf numFmtId="0" fontId="15" fillId="0" borderId="0" xfId="0" applyFont="1" applyAlignment="1">
      <alignment horizontal="left" vertical="center" shrinkToFit="1"/>
    </xf>
    <xf numFmtId="38" fontId="28" fillId="0" borderId="2" xfId="2" applyFont="1" applyBorder="1" applyAlignment="1" applyProtection="1">
      <alignment horizontal="center" vertical="center" wrapText="1"/>
      <protection locked="0"/>
    </xf>
    <xf numFmtId="0" fontId="29" fillId="2" borderId="29" xfId="1" applyFont="1" applyFill="1" applyBorder="1" applyAlignment="1" applyProtection="1">
      <alignment horizontal="center" vertical="center" shrinkToFit="1"/>
    </xf>
    <xf numFmtId="0" fontId="29" fillId="2" borderId="30" xfId="1" applyFont="1" applyFill="1" applyBorder="1" applyAlignment="1" applyProtection="1">
      <alignment horizontal="center" vertical="center" shrinkToFit="1"/>
    </xf>
    <xf numFmtId="0" fontId="29" fillId="2" borderId="31" xfId="1" applyFont="1" applyFill="1" applyBorder="1" applyAlignment="1" applyProtection="1">
      <alignment horizontal="center" vertical="center" shrinkToFit="1"/>
    </xf>
    <xf numFmtId="0" fontId="29" fillId="2" borderId="5" xfId="1" applyFont="1" applyFill="1" applyBorder="1" applyAlignment="1" applyProtection="1">
      <alignment horizontal="center" vertical="center" wrapText="1"/>
    </xf>
    <xf numFmtId="0" fontId="29" fillId="2" borderId="12" xfId="1" applyFont="1" applyFill="1" applyBorder="1" applyAlignment="1" applyProtection="1">
      <alignment horizontal="center" vertical="center" wrapText="1"/>
    </xf>
    <xf numFmtId="0" fontId="29" fillId="2" borderId="6" xfId="1" applyFont="1" applyFill="1" applyBorder="1" applyAlignment="1" applyProtection="1">
      <alignment horizontal="center" vertical="center" wrapText="1"/>
    </xf>
    <xf numFmtId="0" fontId="14" fillId="0" borderId="0" xfId="1" applyFont="1" applyAlignment="1" applyProtection="1">
      <alignment vertical="center"/>
    </xf>
    <xf numFmtId="0" fontId="29" fillId="0" borderId="15" xfId="1" applyFont="1" applyBorder="1" applyAlignment="1" applyProtection="1">
      <alignment vertical="center" wrapText="1"/>
    </xf>
    <xf numFmtId="0" fontId="29" fillId="0" borderId="0" xfId="1" applyFont="1" applyBorder="1" applyAlignment="1" applyProtection="1">
      <alignment vertical="center" wrapText="1"/>
    </xf>
    <xf numFmtId="0" fontId="23" fillId="2" borderId="29" xfId="1" applyFont="1" applyFill="1" applyBorder="1" applyAlignment="1" applyProtection="1">
      <alignment horizontal="center" vertical="center" shrinkToFit="1"/>
    </xf>
    <xf numFmtId="0" fontId="23" fillId="2" borderId="30" xfId="1" applyFont="1" applyFill="1" applyBorder="1" applyAlignment="1" applyProtection="1">
      <alignment horizontal="center" vertical="center" shrinkToFit="1"/>
    </xf>
    <xf numFmtId="0" fontId="23" fillId="2" borderId="31" xfId="1" applyFont="1" applyFill="1" applyBorder="1" applyAlignment="1" applyProtection="1">
      <alignment horizontal="center" vertical="center" shrinkToFit="1"/>
    </xf>
    <xf numFmtId="0" fontId="30" fillId="0" borderId="5"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28" fillId="0" borderId="2" xfId="1" applyFont="1" applyBorder="1" applyAlignment="1" applyProtection="1">
      <alignment horizontal="center" vertical="center" wrapText="1"/>
      <protection locked="0"/>
    </xf>
    <xf numFmtId="178" fontId="29" fillId="2" borderId="5" xfId="1" applyNumberFormat="1" applyFont="1" applyFill="1" applyBorder="1" applyAlignment="1" applyProtection="1">
      <alignment horizontal="center" vertical="center" shrinkToFit="1"/>
    </xf>
    <xf numFmtId="178" fontId="29" fillId="2" borderId="12" xfId="1" applyNumberFormat="1" applyFont="1" applyFill="1" applyBorder="1" applyAlignment="1" applyProtection="1">
      <alignment horizontal="center" vertical="center" shrinkToFit="1"/>
    </xf>
    <xf numFmtId="178" fontId="29" fillId="2" borderId="6" xfId="1" applyNumberFormat="1" applyFont="1" applyFill="1" applyBorder="1" applyAlignment="1" applyProtection="1">
      <alignment horizontal="center" vertical="center" shrinkToFit="1"/>
    </xf>
    <xf numFmtId="0" fontId="28" fillId="0" borderId="2" xfId="1" applyFont="1" applyBorder="1" applyAlignment="1" applyProtection="1">
      <alignment horizontal="left" vertical="center" wrapText="1"/>
      <protection locked="0"/>
    </xf>
    <xf numFmtId="0" fontId="28" fillId="0" borderId="5" xfId="1" applyFont="1" applyBorder="1" applyAlignment="1" applyProtection="1">
      <alignment horizontal="center" vertical="center" wrapText="1"/>
      <protection locked="0"/>
    </xf>
    <xf numFmtId="0" fontId="28" fillId="0" borderId="12" xfId="1" applyFont="1" applyBorder="1" applyAlignment="1" applyProtection="1">
      <alignment horizontal="center" vertical="center" wrapText="1"/>
      <protection locked="0"/>
    </xf>
    <xf numFmtId="0" fontId="28" fillId="0" borderId="6" xfId="1" applyFont="1" applyBorder="1" applyAlignment="1" applyProtection="1">
      <alignment horizontal="center" vertical="center" wrapText="1"/>
      <protection locked="0"/>
    </xf>
    <xf numFmtId="0" fontId="29" fillId="2" borderId="5" xfId="1" applyFont="1" applyFill="1" applyBorder="1" applyAlignment="1" applyProtection="1">
      <alignment horizontal="center" vertical="center" shrinkToFit="1"/>
    </xf>
    <xf numFmtId="0" fontId="29" fillId="2" borderId="6" xfId="1" applyFont="1" applyFill="1" applyBorder="1" applyAlignment="1" applyProtection="1">
      <alignment horizontal="center" vertical="center" shrinkToFit="1"/>
    </xf>
    <xf numFmtId="0" fontId="28" fillId="0" borderId="5" xfId="1" applyFont="1" applyBorder="1" applyAlignment="1" applyProtection="1">
      <alignment horizontal="left" vertical="center" wrapText="1"/>
      <protection locked="0"/>
    </xf>
    <xf numFmtId="0" fontId="28" fillId="0" borderId="12" xfId="1" applyFont="1" applyBorder="1" applyAlignment="1" applyProtection="1">
      <alignment horizontal="left" vertical="center" wrapText="1"/>
      <protection locked="0"/>
    </xf>
    <xf numFmtId="0" fontId="28" fillId="0" borderId="6" xfId="1" applyFont="1" applyBorder="1" applyAlignment="1" applyProtection="1">
      <alignment horizontal="left" vertical="center" wrapText="1"/>
      <protection locked="0"/>
    </xf>
    <xf numFmtId="0" fontId="29" fillId="2" borderId="12" xfId="1" applyFont="1" applyFill="1" applyBorder="1" applyAlignment="1" applyProtection="1">
      <alignment horizontal="center" vertical="center"/>
    </xf>
    <xf numFmtId="186" fontId="28" fillId="0" borderId="12" xfId="1" applyNumberFormat="1" applyFont="1" applyFill="1" applyBorder="1" applyAlignment="1" applyProtection="1">
      <alignment horizontal="center" vertical="center" wrapText="1" shrinkToFit="1"/>
      <protection locked="0"/>
    </xf>
    <xf numFmtId="0" fontId="29" fillId="2" borderId="1" xfId="1" applyFont="1" applyFill="1" applyBorder="1" applyAlignment="1" applyProtection="1">
      <alignment horizontal="center" vertical="center" wrapText="1"/>
    </xf>
    <xf numFmtId="0" fontId="29" fillId="2" borderId="11" xfId="1" applyFont="1" applyFill="1" applyBorder="1" applyAlignment="1" applyProtection="1">
      <alignment horizontal="center" vertical="center" wrapText="1"/>
    </xf>
    <xf numFmtId="0" fontId="29" fillId="2" borderId="10" xfId="1" applyFont="1" applyFill="1" applyBorder="1" applyAlignment="1" applyProtection="1">
      <alignment horizontal="center" vertical="center" wrapText="1"/>
    </xf>
    <xf numFmtId="0" fontId="29" fillId="2" borderId="5" xfId="1" applyFont="1" applyFill="1" applyBorder="1" applyAlignment="1" applyProtection="1">
      <alignment horizontal="center" vertical="center"/>
    </xf>
    <xf numFmtId="0" fontId="29" fillId="2" borderId="6" xfId="1" applyFont="1" applyFill="1" applyBorder="1" applyAlignment="1" applyProtection="1">
      <alignment horizontal="center" vertical="center"/>
    </xf>
    <xf numFmtId="0" fontId="28" fillId="0" borderId="5" xfId="1" applyFont="1" applyFill="1" applyBorder="1" applyAlignment="1" applyProtection="1">
      <alignment horizontal="center" vertical="center"/>
      <protection locked="0"/>
    </xf>
    <xf numFmtId="0" fontId="28" fillId="0" borderId="12" xfId="1" applyFont="1" applyFill="1" applyBorder="1" applyAlignment="1" applyProtection="1">
      <alignment horizontal="center" vertical="center"/>
      <protection locked="0"/>
    </xf>
    <xf numFmtId="0" fontId="28" fillId="0" borderId="6" xfId="1" applyFont="1" applyFill="1" applyBorder="1" applyAlignment="1" applyProtection="1">
      <alignment horizontal="center" vertical="center"/>
      <protection locked="0"/>
    </xf>
    <xf numFmtId="0" fontId="28" fillId="0" borderId="2" xfId="1" applyNumberFormat="1" applyFont="1" applyBorder="1" applyAlignment="1" applyProtection="1">
      <alignment horizontal="center" vertical="center" shrinkToFit="1"/>
      <protection locked="0"/>
    </xf>
    <xf numFmtId="177" fontId="15" fillId="3" borderId="7" xfId="0" applyNumberFormat="1" applyFont="1" applyFill="1" applyBorder="1" applyAlignment="1" applyProtection="1">
      <alignment horizontal="right" vertical="center" shrinkToFit="1"/>
    </xf>
    <xf numFmtId="177" fontId="18" fillId="3" borderId="7" xfId="0" applyNumberFormat="1" applyFont="1" applyFill="1" applyBorder="1" applyAlignment="1" applyProtection="1">
      <alignment horizontal="right" vertical="center" shrinkToFit="1"/>
    </xf>
  </cellXfs>
  <cellStyles count="8">
    <cellStyle name="桁区切り" xfId="2" builtinId="6"/>
    <cellStyle name="桁区切り 2" xfId="5"/>
    <cellStyle name="標準" xfId="0" builtinId="0"/>
    <cellStyle name="標準 2" xfId="1"/>
    <cellStyle name="標準 2 2" xfId="3"/>
    <cellStyle name="標準 2 2 2" xfId="6"/>
    <cellStyle name="標準 3" xfId="4"/>
    <cellStyle name="標準 4" xfId="7"/>
  </cellStyles>
  <dxfs count="153">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185" formatCode="#,##0.0_ ;[Red]\-#,##0.0\ "/>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1" diagonalDown="0" outline="0">
        <left style="thin">
          <color indexed="64"/>
        </left>
        <right style="thin">
          <color indexed="64"/>
        </right>
        <top style="double">
          <color indexed="64"/>
        </top>
        <bottom style="thin">
          <color indexed="64"/>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4" formatCode="&quot;サ&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185" formatCode="#,##0.0_ ;[Red]\-#,##0.0\ "/>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1" diagonalDown="0">
        <left style="thin">
          <color indexed="64"/>
        </left>
        <right style="thin">
          <color indexed="64"/>
        </right>
        <top style="double">
          <color indexed="64"/>
        </top>
        <bottom style="thin">
          <color indexed="64"/>
        </bottom>
        <diagonal style="thin">
          <color indexed="64"/>
        </diagonal>
        <vertical/>
        <horizont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3" formatCode="&quot;キ&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sz val="10"/>
        <name val="Meiryo UI"/>
        <scheme val="none"/>
      </font>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4.9989318521683403E-2"/>
        </patternFill>
      </fill>
      <alignment horizontal="right" vertical="center" textRotation="0" wrapText="1" indent="0" justifyLastLine="0" shrinkToFit="1" readingOrder="0"/>
      <border diagonalUp="1" diagonalDown="0" outline="0">
        <left style="thin">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0" formatCode="General"/>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4.9989318521683403E-2"/>
        </patternFill>
      </fill>
      <alignment horizontal="right" vertical="center" textRotation="0" wrapText="1" indent="0" justifyLastLine="0" shrinkToFit="1"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185" formatCode="#,##0.0_ ;[Red]\-#,##0.0\ "/>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1" diagonalDown="0" outline="0">
        <left style="thin">
          <color indexed="64"/>
        </left>
        <right style="thin">
          <color indexed="64"/>
        </right>
        <top style="double">
          <color indexed="64"/>
        </top>
        <bottom style="thin">
          <color indexed="64"/>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2" formatCode="&quot;ハ&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name val="Meiryo UI"/>
        <scheme val="none"/>
      </font>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4.9989318521683403E-2"/>
        </patternFill>
      </fill>
      <alignment horizontal="right" vertical="center" textRotation="0" wrapText="1" indent="0" justifyLastLine="0" shrinkToFit="1" readingOrder="0"/>
      <border diagonalUp="1" diagonalDown="0" outline="0">
        <left style="thin">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0" formatCode="General"/>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4.9989318521683403E-2"/>
        </patternFill>
      </fill>
      <alignment horizontal="right" vertical="center" textRotation="0" wrapText="1" indent="0" justifyLastLine="0" shrinkToFit="1"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185" formatCode="#,##0.0_ ;[Red]\-#,##0.0\ "/>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hair">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hair">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1" diagonalDown="0" outline="0">
        <left style="thin">
          <color indexed="64"/>
        </left>
        <right style="thin">
          <color indexed="64"/>
        </right>
        <top style="double">
          <color indexed="64"/>
        </top>
        <bottom style="thin">
          <color indexed="64"/>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1" formatCode="&quot;シ&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theme="0" tint="-0.14999847407452621"/>
          <bgColor theme="0" tint="-4.9989318521683403E-2"/>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4.9989318521683403E-2"/>
        </patternFill>
      </fill>
      <alignment horizontal="right" vertical="center" textRotation="0" wrapText="1" indent="0" justifyLastLine="0" shrinkToFit="1" readingOrder="0"/>
      <border diagonalUp="1" diagonalDown="0" outline="0">
        <left style="thin">
          <color indexed="64"/>
        </left>
        <right style="thin">
          <color indexed="64"/>
        </right>
        <top style="double">
          <color indexed="64"/>
        </top>
        <bottom/>
        <diagonal style="thin">
          <color indexed="64"/>
        </diagonal>
      </border>
      <protection locked="0" hidden="0"/>
    </dxf>
    <dxf>
      <font>
        <strike val="0"/>
        <outline val="0"/>
        <shadow val="0"/>
        <u val="none"/>
        <vertAlign val="baseline"/>
        <color theme="1"/>
        <name val="Meiryo UI"/>
        <scheme val="none"/>
      </font>
      <alignment horizontal="center" vertical="center" textRotation="0" wrapText="1" indent="0" justifyLastLine="0" shrinkToFit="1" readingOrder="0"/>
    </dxf>
    <dxf>
      <font>
        <b val="0"/>
        <i val="0"/>
        <strike val="0"/>
        <condense val="0"/>
        <extend val="0"/>
        <outline val="0"/>
        <shadow val="0"/>
        <u val="none"/>
        <vertAlign val="baseline"/>
        <sz val="10"/>
        <color theme="1"/>
        <name val="Meiryo UI"/>
        <scheme val="none"/>
      </font>
      <fill>
        <patternFill patternType="solid">
          <fgColor theme="0" tint="-0.14999847407452621"/>
          <bgColor theme="0" tint="-4.9989318521683403E-2"/>
        </patternFill>
      </fill>
      <alignment horizontal="right" vertical="center" textRotation="0" wrapText="1" indent="0" justifyLastLine="0" shrinkToFit="1" readingOrder="0"/>
      <border diagonalUp="1" diagonalDown="0" outline="0">
        <left style="thin">
          <color indexed="64"/>
        </left>
        <right/>
        <top style="double">
          <color indexed="64"/>
        </top>
        <bottom/>
        <diagonal style="thin">
          <color indexed="64"/>
        </diagonal>
      </border>
      <protection locked="0" hidden="0"/>
    </dxf>
    <dxf>
      <font>
        <strike val="0"/>
        <outline val="0"/>
        <shadow val="0"/>
        <u val="none"/>
        <vertAlign val="baseline"/>
        <color theme="1"/>
        <name val="Meiryo UI"/>
        <scheme val="none"/>
      </font>
      <alignment horizontal="center" vertical="center" textRotation="0" wrapText="1" indent="0" justifyLastLine="0" shrinkToFit="1" readingOrder="0"/>
      <border outline="0">
        <right style="thin">
          <color indexed="64"/>
        </right>
      </border>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strike val="0"/>
        <outline val="0"/>
        <shadow val="0"/>
        <u val="none"/>
        <vertAlign val="baseline"/>
        <color theme="1"/>
        <name val="Meiryo UI"/>
        <scheme val="none"/>
      </font>
      <border outline="0">
        <right style="thin">
          <color indexed="64"/>
        </right>
      </border>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strike val="0"/>
        <outline val="0"/>
        <shadow val="0"/>
        <u val="none"/>
        <vertAlign val="baseline"/>
        <color theme="1"/>
        <name val="Meiryo UI"/>
        <scheme val="none"/>
      </font>
      <border outline="0">
        <right style="thin">
          <color indexed="64"/>
        </right>
      </border>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strike val="0"/>
        <outline val="0"/>
        <shadow val="0"/>
        <u val="none"/>
        <vertAlign val="baseline"/>
        <color theme="1"/>
        <name val="Meiryo UI"/>
        <scheme val="none"/>
      </font>
      <border outline="0">
        <right style="thin">
          <color indexed="64"/>
        </right>
      </border>
    </dxf>
    <dxf>
      <font>
        <b val="0"/>
        <i val="0"/>
        <strike val="0"/>
        <condense val="0"/>
        <extend val="0"/>
        <outline val="0"/>
        <shadow val="0"/>
        <u val="none"/>
        <vertAlign val="baseline"/>
        <sz val="9"/>
        <color theme="1"/>
        <name val="Meiryo UI"/>
        <scheme val="none"/>
      </font>
      <fill>
        <patternFill patternType="solid">
          <fgColor theme="0" tint="-0.14999847407452621"/>
          <bgColor theme="0" tint="-4.9989318521683403E-2"/>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strike val="0"/>
        <outline val="0"/>
        <shadow val="0"/>
        <u val="none"/>
        <vertAlign val="baseline"/>
        <color theme="1"/>
        <name val="Meiryo UI"/>
        <scheme val="none"/>
      </font>
      <border outline="0">
        <right style="thin">
          <color indexed="64"/>
        </right>
      </border>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0" formatCode="&quot;ガ&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sz val="10"/>
        <color theme="1"/>
        <name val="Meiryo UI"/>
        <scheme val="none"/>
      </font>
    </dxf>
    <dxf>
      <font>
        <b val="0"/>
        <i val="0"/>
        <strike val="0"/>
        <condense val="0"/>
        <extend val="0"/>
        <outline val="0"/>
        <shadow val="0"/>
        <u val="none"/>
        <vertAlign val="baseline"/>
        <sz val="10"/>
        <color theme="1"/>
        <name val="Meiryo UI"/>
        <scheme val="none"/>
      </font>
      <numFmt numFmtId="177" formatCode="#,##0_);[Red]\(#,##0\)"/>
      <fill>
        <patternFill patternType="none">
          <fgColor indexed="64"/>
          <bgColor indexed="65"/>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none">
          <fgColor indexed="64"/>
          <bgColor indexed="65"/>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0_);[Red]\(#,##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none">
          <fgColor indexed="64"/>
          <bgColor indexed="65"/>
        </patternFill>
      </fill>
      <alignment horizontal="right" vertical="center" textRotation="0" wrapText="1" indent="0" justifyLastLine="0" shrinkToFit="1" readingOrder="0"/>
      <border diagonalUp="1" diagonalDown="0" outline="0">
        <left style="thin">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185" formatCode="#,##0.0_ ;[Red]\-#,##0.0\ "/>
      <fill>
        <patternFill patternType="none">
          <fgColor indexed="64"/>
          <bgColor auto="1"/>
        </patternFill>
      </fill>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none">
          <fgColor indexed="64"/>
          <bgColor indexed="65"/>
        </patternFill>
      </fill>
      <alignment horizontal="right" vertical="center" textRotation="0" wrapText="1" indent="0" justifyLastLine="0" shrinkToFit="1"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176" formatCode="#,##0_ "/>
      <fill>
        <patternFill patternType="none">
          <fgColor indexed="64"/>
          <bgColor auto="1"/>
        </patternFill>
      </fill>
      <alignment horizontal="right"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9" formatCode="&quot;チ&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protection locked="1" hidden="0"/>
    </dxf>
    <dxf>
      <border outline="0">
        <left style="thin">
          <color indexed="64"/>
        </left>
        <right style="thin">
          <color indexed="64"/>
        </right>
        <top style="thin">
          <color indexed="64"/>
        </top>
        <bottom style="thin">
          <color indexed="64"/>
        </bottom>
      </border>
    </dxf>
    <dxf>
      <font>
        <strike val="0"/>
        <outline val="0"/>
        <shadow val="0"/>
        <u val="none"/>
        <vertAlign val="baseline"/>
        <name val="Meiryo UI"/>
        <scheme val="none"/>
      </font>
      <protection locked="1" hidden="0"/>
    </dxf>
    <dxf>
      <font>
        <strike val="0"/>
        <outline val="0"/>
        <shadow val="0"/>
        <u val="none"/>
        <vertAlign val="baseline"/>
        <sz val="10"/>
        <color theme="1"/>
        <name val="Meiryo UI"/>
        <scheme val="none"/>
      </font>
      <protection locked="1" hidden="0"/>
    </dxf>
    <dxf>
      <fill>
        <patternFill>
          <bgColor rgb="FFFEFFCD"/>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1" defaultTableStyle="TableStyleMedium9" defaultPivotStyle="PivotStyleLight16">
    <tableStyle name="テーブル スタイル 1" pivot="0" count="5">
      <tableStyleElement type="headerRow" dxfId="152"/>
      <tableStyleElement type="totalRow" dxfId="151"/>
      <tableStyleElement type="lastColumn" dxfId="150"/>
      <tableStyleElement type="firstColumnStripe" dxfId="149"/>
      <tableStyleElement type="secondColumnStripe" size="5"/>
    </tableStyle>
  </tableStyles>
  <colors>
    <mruColors>
      <color rgb="FFFEFFCD"/>
      <color rgb="FFF7FBDD"/>
      <color rgb="FFFAFA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akgp01\&#26032;&#20844;&#31038;&#25991;&#26360;\2005&#26481;&#20140;&#37117;&#12418;&#12398;&#12389;&#12367;&#12426;&#26032;&#38598;&#31309;&#25903;&#25588;&#20107;&#26989;\&#25552;&#20986;&#26360;&#39006;\&#20316;&#26989;&#26085;&#22577;&#38598;&#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別時間-入力"/>
      <sheetName val="打ち合わせマトリックス"/>
      <sheetName val="人件費計算"/>
    </sheetNames>
    <sheetDataSet>
      <sheetData sheetId="0">
        <row r="3">
          <cell r="E3">
            <v>1000</v>
          </cell>
        </row>
      </sheetData>
      <sheetData sheetId="1"/>
      <sheetData sheetId="2"/>
    </sheetDataSet>
  </externalBook>
</externalLink>
</file>

<file path=xl/tables/table1.xml><?xml version="1.0" encoding="utf-8"?>
<table xmlns="http://schemas.openxmlformats.org/spreadsheetml/2006/main" id="6" name="直接人件費" displayName="直接人件費" ref="B3:I9" totalsRowCount="1" headerRowDxfId="147" dataDxfId="146" totalsRowDxfId="144" tableBorderDxfId="145" totalsRowBorderDxfId="143">
  <autoFilter ref="B3:I8"/>
  <tableColumns count="8">
    <tableColumn id="1" name="経費番号" totalsRowLabel="計" dataDxfId="142" totalsRowDxfId="141">
      <calculatedColumnFormula>ROW()-ROW(直接人件費[[#Headers],[経費番号]])</calculatedColumnFormula>
    </tableColumn>
    <tableColumn id="2" name="業務内容" dataDxfId="140" totalsRowDxfId="139"/>
    <tableColumn id="3" name="従事者名" dataDxfId="138" totalsRowDxfId="137"/>
    <tableColumn id="4" name="所属／役職" dataDxfId="136" totalsRowDxfId="135"/>
    <tableColumn id="5" name="時間単価（税抜）" dataDxfId="134" totalsRowDxfId="133"/>
    <tableColumn id="6" name="従事時間" dataDxfId="132" totalsRowDxfId="131" dataCellStyle="桁区切り"/>
    <tableColumn id="7" name="助成事業に要する経費" totalsRowFunction="sum" dataDxfId="130" totalsRowDxfId="129">
      <calculatedColumnFormula>直接人件費[[#This Row],[助成対象経費]]</calculatedColumnFormula>
    </tableColumn>
    <tableColumn id="8" name="助成対象経費" totalsRowFunction="sum" dataDxfId="128" totalsRowDxfId="127">
      <calculatedColumnFormula>直接人件費[[#This Row],[時間単価（税抜）]]*直接人件費[[#This Row],[従事時間]]</calculatedColumnFormula>
    </tableColumn>
  </tableColumns>
  <tableStyleInfo name="テーブル スタイル 1" showFirstColumn="0" showLastColumn="0" showRowStripes="1" showColumnStripes="0"/>
</table>
</file>

<file path=xl/tables/table2.xml><?xml version="1.0" encoding="utf-8"?>
<table xmlns="http://schemas.openxmlformats.org/spreadsheetml/2006/main" id="7" name="外注・委託費" displayName="外注・委託費" ref="B3:J9" totalsRowCount="1" headerRowDxfId="126" dataDxfId="125" totalsRowDxfId="123" tableBorderDxfId="124" totalsRowBorderDxfId="122">
  <autoFilter ref="B3:J8"/>
  <tableColumns count="9">
    <tableColumn id="1" name="経費番号" totalsRowLabel="計" dataDxfId="121" totalsRowDxfId="120">
      <calculatedColumnFormula>ROW()-ROW(外注・委託費[[#Headers],[経費番号]])</calculatedColumnFormula>
    </tableColumn>
    <tableColumn id="2" name="内容及び仕様" dataDxfId="119" totalsRowDxfId="118"/>
    <tableColumn id="3" name="用途" dataDxfId="117" totalsRowDxfId="116"/>
    <tableColumn id="4" name="外注・委託先" dataDxfId="115" totalsRowDxfId="114"/>
    <tableColumn id="9" name="単価_x000a_（税抜）" dataDxfId="113" totalsRowDxfId="112" dataCellStyle="桁区切り"/>
    <tableColumn id="5" name="数量" dataDxfId="111" totalsRowDxfId="110" dataCellStyle="桁区切り"/>
    <tableColumn id="6" name="単位" dataDxfId="109" totalsRowDxfId="108" dataCellStyle="桁区切り"/>
    <tableColumn id="7" name="助成事業に要する経費_x000a_（税込）" totalsRowFunction="sum" totalsRowDxfId="107">
      <calculatedColumnFormula>ROUNDDOWN(外注・委託費[[#This Row],[助成対象経費
（税抜）]]*1.1,0)</calculatedColumnFormula>
    </tableColumn>
    <tableColumn id="8" name="助成対象経費_x000a_（税抜）" totalsRowFunction="sum" totalsRowDxfId="106">
      <calculatedColumnFormula>外注・委託費[[#This Row],[単価
（税抜）]]*外注・委託費[[#This Row],[数量]]</calculatedColumnFormula>
    </tableColumn>
  </tableColumns>
  <tableStyleInfo name="テーブル スタイル 1" showFirstColumn="0" showLastColumn="0" showRowStripes="1" showColumnStripes="0"/>
</table>
</file>

<file path=xl/tables/table3.xml><?xml version="1.0" encoding="utf-8"?>
<table xmlns="http://schemas.openxmlformats.org/spreadsheetml/2006/main" id="8" name="システム及び設備導入費" displayName="システム及び設備導入費" ref="B3:N9" totalsRowCount="1" headerRowDxfId="105" dataDxfId="104" totalsRowDxfId="102" tableBorderDxfId="103" totalsRowBorderDxfId="101">
  <autoFilter ref="B3:N8"/>
  <tableColumns count="13">
    <tableColumn id="1" name="経費番号" totalsRowLabel="計" dataDxfId="100" totalsRowDxfId="99">
      <calculatedColumnFormula>ROW()-ROW(システム及び設備導入費[[#Headers],[経費番号]])</calculatedColumnFormula>
    </tableColumn>
    <tableColumn id="9" name="品名" dataDxfId="98" totalsRowDxfId="97"/>
    <tableColumn id="2" name="内容及び仕様" dataDxfId="96" totalsRowDxfId="95"/>
    <tableColumn id="3" name="用途" dataDxfId="94" totalsRowDxfId="93"/>
    <tableColumn id="4" name="購入・依頼先" dataDxfId="92" totalsRowDxfId="91"/>
    <tableColumn id="10" name="購入" dataDxfId="90" totalsRowDxfId="89"/>
    <tableColumn id="11" name="リース・レンタル" dataDxfId="88" totalsRowDxfId="87"/>
    <tableColumn id="12" name="月" dataDxfId="86" totalsRowDxfId="85"/>
    <tableColumn id="13" name="単価_x000a_（税抜）" dataDxfId="84" totalsRowDxfId="83" dataCellStyle="桁区切り"/>
    <tableColumn id="5" name="数量" dataDxfId="82" totalsRowDxfId="81" dataCellStyle="桁区切り"/>
    <tableColumn id="6" name="単位" dataDxfId="80" totalsRowDxfId="79" dataCellStyle="桁区切り"/>
    <tableColumn id="7" name="助成事業に要する経費_x000a_（税込）" totalsRowFunction="sum" dataDxfId="78" totalsRowDxfId="77">
      <calculatedColumnFormula>ROUNDDOWN(システム及び設備導入費[[#This Row],[助成対象経費
（税抜）]]*1.1,0)</calculatedColumnFormula>
    </tableColumn>
    <tableColumn id="8" name="助成対象経費_x000a_（税抜）" totalsRowFunction="sum" dataDxfId="76" totalsRowDxfId="75">
      <calculatedColumnFormula>システム及び設備導入費[[#This Row],[単価
（税抜）]]*システム及び設備導入費[[#This Row],[数量]]</calculatedColumnFormula>
    </tableColumn>
  </tableColumns>
  <tableStyleInfo name="テーブル スタイル 1" showFirstColumn="0" showLastColumn="0" showRowStripes="1" showColumnStripes="0"/>
</table>
</file>

<file path=xl/tables/table4.xml><?xml version="1.0" encoding="utf-8"?>
<table xmlns="http://schemas.openxmlformats.org/spreadsheetml/2006/main" id="9" name="販売促進費" displayName="販売促進費" ref="B3:K9" totalsRowCount="1" headerRowDxfId="74" dataDxfId="73" totalsRowDxfId="71" tableBorderDxfId="72" totalsRowBorderDxfId="70">
  <autoFilter ref="B3:K8"/>
  <tableColumns count="10">
    <tableColumn id="1" name="経費番号" totalsRowLabel="計" dataDxfId="69" totalsRowDxfId="68">
      <calculatedColumnFormula>ROW()-ROW(販売促進費[[#Headers],[経費番号]])</calculatedColumnFormula>
    </tableColumn>
    <tableColumn id="9" name="販促方法" dataDxfId="67" totalsRowDxfId="66"/>
    <tableColumn id="2" name="費用内訳" dataDxfId="65" totalsRowDxfId="64"/>
    <tableColumn id="3" name="内容及び仕様" dataDxfId="63" totalsRowDxfId="62"/>
    <tableColumn id="4" name="依頼先_x000a_（支払い先）" dataDxfId="61" totalsRowDxfId="60"/>
    <tableColumn id="13" name="単価_x000a_（税抜）" dataDxfId="59" totalsRowDxfId="58" dataCellStyle="桁区切り"/>
    <tableColumn id="5" name="数量" dataDxfId="57" totalsRowDxfId="56" dataCellStyle="桁区切り"/>
    <tableColumn id="6" name="単位" dataDxfId="55" totalsRowDxfId="54" dataCellStyle="桁区切り"/>
    <tableColumn id="7" name="助成事業に要する経費_x000a_（税込）" totalsRowFunction="sum" dataDxfId="53" totalsRowDxfId="52">
      <calculatedColumnFormula>ROUNDDOWN(販売促進費[[#This Row],[助成対象経費
（税抜）]]*1.1,0)</calculatedColumnFormula>
    </tableColumn>
    <tableColumn id="8" name="助成対象経費_x000a_（税抜）" totalsRowFunction="sum" dataDxfId="51" totalsRowDxfId="50">
      <calculatedColumnFormula>販売促進費[[#This Row],[単価
（税抜）]]*販売促進費[[#This Row],[数量]]</calculatedColumnFormula>
    </tableColumn>
  </tableColumns>
  <tableStyleInfo name="テーブル スタイル 1" showFirstColumn="0" showLastColumn="0" showRowStripes="1" showColumnStripes="0"/>
</table>
</file>

<file path=xl/tables/table5.xml><?xml version="1.0" encoding="utf-8"?>
<table xmlns="http://schemas.openxmlformats.org/spreadsheetml/2006/main" id="10" name="規格認証費" displayName="規格認証費" ref="B3:K9" totalsRowCount="1" headerRowDxfId="49" dataDxfId="48" totalsRowDxfId="46" tableBorderDxfId="47" totalsRowBorderDxfId="45">
  <autoFilter ref="B3:K8"/>
  <tableColumns count="10">
    <tableColumn id="1" name="経費番号" totalsRowLabel="計" dataDxfId="44" totalsRowDxfId="43">
      <calculatedColumnFormula>ROW()-ROW(規格認証費[[#Headers],[経費番号]])</calculatedColumnFormula>
    </tableColumn>
    <tableColumn id="9" name="件名" dataDxfId="42" totalsRowDxfId="41"/>
    <tableColumn id="2" name="費用内訳" dataDxfId="40" totalsRowDxfId="39"/>
    <tableColumn id="3" name="取得理由" dataDxfId="38" totalsRowDxfId="37"/>
    <tableColumn id="4" name="依頼先_x000a_（支払い先）" dataDxfId="36" totalsRowDxfId="35"/>
    <tableColumn id="15" name="単価_x000a_（税抜）" dataDxfId="34" totalsRowDxfId="33" dataCellStyle="桁区切り"/>
    <tableColumn id="14" name="数量" dataDxfId="32" totalsRowDxfId="31" dataCellStyle="桁区切り"/>
    <tableColumn id="13" name="単位" dataDxfId="30" totalsRowDxfId="29" dataCellStyle="桁区切り"/>
    <tableColumn id="7" name="助成事業に要する経費_x000a_（税込）" totalsRowFunction="sum" dataDxfId="28" totalsRowDxfId="27">
      <calculatedColumnFormula>ROUNDDOWN(規格認証費[[#This Row],[助成対象経費
（税抜）]]*1.1,0)</calculatedColumnFormula>
    </tableColumn>
    <tableColumn id="8" name="助成対象経費_x000a_（税抜）" totalsRowFunction="sum" dataDxfId="26" totalsRowDxfId="25">
      <calculatedColumnFormula>規格認証費[[#This Row],[単価
（税抜）]]*規格認証費[[#This Row],[数量]]</calculatedColumnFormula>
    </tableColumn>
  </tableColumns>
  <tableStyleInfo name="テーブル スタイル 1" showFirstColumn="0" showLastColumn="0" showRowStripes="1" showColumnStripes="0"/>
</table>
</file>

<file path=xl/tables/table6.xml><?xml version="1.0" encoding="utf-8"?>
<table xmlns="http://schemas.openxmlformats.org/spreadsheetml/2006/main" id="11" name="産業財産権出願費" displayName="産業財産権出願費" ref="B3:K9" totalsRowCount="1" headerRowDxfId="24" dataDxfId="23" totalsRowDxfId="21" tableBorderDxfId="22" totalsRowBorderDxfId="20">
  <autoFilter ref="B3:K8"/>
  <tableColumns count="10">
    <tableColumn id="1" name="経費番号" totalsRowLabel="計" dataDxfId="19" totalsRowDxfId="18">
      <calculatedColumnFormula>ROW()-ROW(産業財産権出願費[[#Headers],[経費番号]])</calculatedColumnFormula>
    </tableColumn>
    <tableColumn id="9" name="件名" dataDxfId="17" totalsRowDxfId="16"/>
    <tableColumn id="2" name="権利名称" dataDxfId="15" totalsRowDxfId="14"/>
    <tableColumn id="3" name="費用内訳" dataDxfId="13" totalsRowDxfId="12"/>
    <tableColumn id="4" name="依頼先_x000a_（支払い先）" dataDxfId="11" totalsRowDxfId="10"/>
    <tableColumn id="15" name="単価_x000a_（税抜）" dataDxfId="9" totalsRowDxfId="8" dataCellStyle="桁区切り"/>
    <tableColumn id="14" name="数量" dataDxfId="7" totalsRowDxfId="6" dataCellStyle="桁区切り"/>
    <tableColumn id="13" name="単位" dataDxfId="5" totalsRowDxfId="4" dataCellStyle="桁区切り"/>
    <tableColumn id="7" name="助成事業に要する経費_x000a_（税込）" totalsRowFunction="sum" dataDxfId="3" totalsRowDxfId="2">
      <calculatedColumnFormula>ROUNDDOWN(産業財産権出願費[[#This Row],[助成対象経費
（税抜）]]*1.1,0)</calculatedColumnFormula>
    </tableColumn>
    <tableColumn id="8" name="助成対象経費_x000a_（税抜）" totalsRowFunction="sum" dataDxfId="1" totalsRowDxfId="0">
      <calculatedColumnFormula>産業財産権出願費[[#This Row],[単価
（税抜）]]*産業財産権出願費[[#This Row],[数量]]</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zoomScaleNormal="100" zoomScaleSheetLayoutView="85" workbookViewId="0">
      <selection activeCell="E2" sqref="E2"/>
    </sheetView>
  </sheetViews>
  <sheetFormatPr defaultRowHeight="16.5" x14ac:dyDescent="0.15"/>
  <cols>
    <col min="1" max="1" width="3.5" style="132" customWidth="1"/>
    <col min="2" max="2" width="25.875" style="132" customWidth="1"/>
    <col min="3" max="3" width="10.5" style="132" bestFit="1" customWidth="1"/>
    <col min="4" max="4" width="13.875" style="132" bestFit="1" customWidth="1"/>
    <col min="5" max="5" width="6.375" style="132" customWidth="1"/>
    <col min="6" max="6" width="4.625" style="132" customWidth="1"/>
    <col min="7" max="7" width="6.375" style="132" customWidth="1"/>
    <col min="8" max="8" width="4.625" style="132" customWidth="1"/>
    <col min="9" max="9" width="6.375" style="132" customWidth="1"/>
    <col min="10" max="10" width="4.625" style="132" customWidth="1"/>
    <col min="11" max="16384" width="9" style="132"/>
  </cols>
  <sheetData>
    <row r="1" spans="1:10" ht="21" customHeight="1" x14ac:dyDescent="0.15">
      <c r="A1" s="132" t="s">
        <v>123</v>
      </c>
    </row>
    <row r="2" spans="1:10" ht="21" customHeight="1" x14ac:dyDescent="0.15">
      <c r="D2" s="133" t="s">
        <v>151</v>
      </c>
      <c r="E2" s="134"/>
      <c r="F2" s="135" t="s">
        <v>41</v>
      </c>
      <c r="G2" s="136"/>
      <c r="H2" s="135" t="s">
        <v>146</v>
      </c>
      <c r="I2" s="136"/>
      <c r="J2" s="137" t="s">
        <v>147</v>
      </c>
    </row>
    <row r="3" spans="1:10" ht="21" customHeight="1" x14ac:dyDescent="0.15"/>
    <row r="4" spans="1:10" ht="21" customHeight="1" x14ac:dyDescent="0.15">
      <c r="A4" s="138" t="s">
        <v>124</v>
      </c>
    </row>
    <row r="5" spans="1:10" ht="21" customHeight="1" x14ac:dyDescent="0.15">
      <c r="A5" s="139" t="s">
        <v>125</v>
      </c>
    </row>
    <row r="6" spans="1:10" ht="6" customHeight="1" x14ac:dyDescent="0.15">
      <c r="A6" s="139"/>
    </row>
    <row r="7" spans="1:10" ht="19.5" customHeight="1" x14ac:dyDescent="0.15">
      <c r="D7" s="157" t="s">
        <v>126</v>
      </c>
      <c r="E7" s="143" t="s">
        <v>149</v>
      </c>
      <c r="F7" s="156"/>
      <c r="G7" s="156"/>
      <c r="H7" s="156"/>
      <c r="I7" s="156"/>
      <c r="J7" s="156"/>
    </row>
    <row r="8" spans="1:10" ht="30" customHeight="1" x14ac:dyDescent="0.15">
      <c r="D8" s="158"/>
      <c r="E8" s="162"/>
      <c r="F8" s="162"/>
      <c r="G8" s="162"/>
      <c r="H8" s="162"/>
      <c r="I8" s="162"/>
      <c r="J8" s="162"/>
    </row>
    <row r="9" spans="1:10" s="145" customFormat="1" ht="6.75" customHeight="1" x14ac:dyDescent="0.15">
      <c r="D9" s="142"/>
      <c r="E9" s="147"/>
      <c r="F9" s="147"/>
      <c r="G9" s="147"/>
      <c r="H9" s="147"/>
      <c r="I9" s="147"/>
      <c r="J9" s="147"/>
    </row>
    <row r="10" spans="1:10" ht="30" customHeight="1" x14ac:dyDescent="0.15">
      <c r="D10" s="144" t="s">
        <v>127</v>
      </c>
      <c r="E10" s="163"/>
      <c r="F10" s="163"/>
      <c r="G10" s="163"/>
      <c r="H10" s="163"/>
      <c r="I10" s="163"/>
      <c r="J10" s="163"/>
    </row>
    <row r="11" spans="1:10" s="145" customFormat="1" ht="6.75" customHeight="1" x14ac:dyDescent="0.15">
      <c r="D11" s="142"/>
      <c r="E11" s="146"/>
      <c r="F11" s="146"/>
      <c r="G11" s="146"/>
      <c r="H11" s="146"/>
      <c r="I11" s="146"/>
      <c r="J11" s="146"/>
    </row>
    <row r="12" spans="1:10" ht="30" customHeight="1" x14ac:dyDescent="0.15">
      <c r="D12" s="144" t="s">
        <v>128</v>
      </c>
      <c r="E12" s="163"/>
      <c r="F12" s="163"/>
      <c r="G12" s="163"/>
      <c r="H12" s="163"/>
      <c r="I12" s="163"/>
      <c r="J12" s="163"/>
    </row>
    <row r="13" spans="1:10" ht="21" customHeight="1" x14ac:dyDescent="0.15"/>
    <row r="14" spans="1:10" ht="21" customHeight="1" x14ac:dyDescent="0.15">
      <c r="A14" s="160" t="s">
        <v>152</v>
      </c>
      <c r="B14" s="160"/>
      <c r="C14" s="160"/>
      <c r="D14" s="160"/>
      <c r="E14" s="160"/>
      <c r="F14" s="160"/>
      <c r="G14" s="160"/>
      <c r="H14" s="160"/>
      <c r="I14" s="160"/>
      <c r="J14" s="160"/>
    </row>
    <row r="15" spans="1:10" ht="21" customHeight="1" x14ac:dyDescent="0.15">
      <c r="A15" s="161" t="s">
        <v>129</v>
      </c>
      <c r="B15" s="161"/>
      <c r="C15" s="161"/>
      <c r="D15" s="161"/>
      <c r="E15" s="161"/>
      <c r="F15" s="161"/>
      <c r="G15" s="161"/>
      <c r="H15" s="161"/>
      <c r="I15" s="161"/>
      <c r="J15" s="161"/>
    </row>
    <row r="16" spans="1:10" ht="12.75" customHeight="1" x14ac:dyDescent="0.15"/>
    <row r="17" spans="1:11" ht="21" customHeight="1" x14ac:dyDescent="0.15">
      <c r="A17" s="138" t="s">
        <v>130</v>
      </c>
    </row>
    <row r="18" spans="1:11" ht="12.75" customHeight="1" x14ac:dyDescent="0.15"/>
    <row r="19" spans="1:11" ht="21" customHeight="1" x14ac:dyDescent="0.15">
      <c r="A19" s="140"/>
      <c r="B19" s="140"/>
      <c r="C19" s="140"/>
      <c r="D19" s="140" t="s">
        <v>148</v>
      </c>
      <c r="E19" s="140"/>
      <c r="F19" s="140"/>
      <c r="G19" s="140"/>
      <c r="H19" s="140"/>
      <c r="I19" s="140"/>
      <c r="J19" s="140"/>
    </row>
    <row r="20" spans="1:11" ht="12.75" customHeight="1" x14ac:dyDescent="0.15"/>
    <row r="21" spans="1:11" ht="21" customHeight="1" x14ac:dyDescent="0.15">
      <c r="A21" s="132" t="s">
        <v>131</v>
      </c>
      <c r="B21" s="132" t="s">
        <v>132</v>
      </c>
    </row>
    <row r="22" spans="1:11" ht="52.5" customHeight="1" x14ac:dyDescent="0.15">
      <c r="B22" s="148" t="s">
        <v>145</v>
      </c>
      <c r="C22" s="167"/>
      <c r="D22" s="168"/>
      <c r="E22" s="168"/>
      <c r="F22" s="168"/>
      <c r="G22" s="169"/>
      <c r="H22" s="164" t="s">
        <v>144</v>
      </c>
      <c r="I22" s="165"/>
      <c r="J22" s="166"/>
    </row>
    <row r="23" spans="1:11" ht="12.75" customHeight="1" x14ac:dyDescent="0.15">
      <c r="C23" s="136"/>
      <c r="D23" s="136"/>
      <c r="E23" s="136"/>
      <c r="F23" s="136"/>
      <c r="G23" s="136"/>
      <c r="H23" s="136"/>
      <c r="I23" s="136"/>
    </row>
    <row r="24" spans="1:11" ht="21" customHeight="1" x14ac:dyDescent="0.15">
      <c r="A24" s="132" t="s">
        <v>133</v>
      </c>
      <c r="B24" s="132" t="s">
        <v>134</v>
      </c>
      <c r="C24" s="136" t="s">
        <v>153</v>
      </c>
      <c r="D24" s="136"/>
      <c r="E24" s="136"/>
      <c r="F24" s="136"/>
      <c r="G24" s="136"/>
      <c r="H24" s="136"/>
      <c r="I24" s="136"/>
      <c r="J24" s="136"/>
    </row>
    <row r="25" spans="1:11" ht="12.75" customHeight="1" x14ac:dyDescent="0.15">
      <c r="C25" s="136"/>
      <c r="D25" s="136"/>
      <c r="E25" s="136"/>
      <c r="F25" s="136"/>
      <c r="G25" s="136"/>
      <c r="H25" s="136"/>
      <c r="I25" s="136"/>
      <c r="J25" s="136"/>
    </row>
    <row r="26" spans="1:11" ht="21" customHeight="1" x14ac:dyDescent="0.15">
      <c r="A26" s="132" t="s">
        <v>135</v>
      </c>
      <c r="B26" s="132" t="s">
        <v>136</v>
      </c>
      <c r="C26" s="146"/>
      <c r="D26" s="136"/>
      <c r="E26" s="136"/>
      <c r="F26" s="136"/>
      <c r="G26" s="136"/>
      <c r="H26" s="136"/>
      <c r="I26" s="136"/>
      <c r="J26" s="136"/>
    </row>
    <row r="27" spans="1:11" ht="12.75" customHeight="1" x14ac:dyDescent="0.15">
      <c r="C27" s="136"/>
      <c r="D27" s="136"/>
      <c r="E27" s="136"/>
      <c r="F27" s="136"/>
      <c r="G27" s="136"/>
      <c r="H27" s="136"/>
      <c r="I27" s="136"/>
      <c r="J27" s="136"/>
    </row>
    <row r="28" spans="1:11" ht="21" customHeight="1" x14ac:dyDescent="0.15">
      <c r="A28" s="132" t="s">
        <v>137</v>
      </c>
      <c r="B28" s="132" t="s">
        <v>138</v>
      </c>
      <c r="C28" s="170">
        <f>+別紙２!$G$13</f>
        <v>0</v>
      </c>
      <c r="D28" s="171"/>
      <c r="E28" s="141" t="s">
        <v>150</v>
      </c>
      <c r="F28" s="136"/>
      <c r="G28" s="136"/>
      <c r="H28" s="136"/>
      <c r="I28" s="136"/>
      <c r="J28" s="136"/>
    </row>
    <row r="29" spans="1:11" ht="12.75" customHeight="1" x14ac:dyDescent="0.15"/>
    <row r="30" spans="1:11" ht="21" customHeight="1" x14ac:dyDescent="0.15">
      <c r="A30" s="132" t="s">
        <v>139</v>
      </c>
      <c r="B30" s="132" t="s">
        <v>140</v>
      </c>
      <c r="C30" s="149"/>
      <c r="D30" s="149"/>
      <c r="E30" s="149"/>
      <c r="F30" s="149"/>
      <c r="G30" s="149"/>
      <c r="H30" s="149"/>
      <c r="I30" s="149"/>
      <c r="J30" s="149"/>
      <c r="K30" s="145"/>
    </row>
    <row r="31" spans="1:11" ht="100.5" customHeight="1" x14ac:dyDescent="0.15">
      <c r="B31" s="159"/>
      <c r="C31" s="159"/>
      <c r="D31" s="159"/>
      <c r="E31" s="159"/>
      <c r="F31" s="159"/>
      <c r="G31" s="159"/>
      <c r="H31" s="159"/>
      <c r="I31" s="159"/>
      <c r="J31" s="159"/>
    </row>
    <row r="32" spans="1:11" ht="12.75" customHeight="1" x14ac:dyDescent="0.15"/>
    <row r="33" spans="1:3" ht="21" customHeight="1" x14ac:dyDescent="0.15">
      <c r="A33" s="132" t="s">
        <v>141</v>
      </c>
      <c r="B33" s="132" t="s">
        <v>142</v>
      </c>
      <c r="C33" s="132" t="s">
        <v>143</v>
      </c>
    </row>
  </sheetData>
  <mergeCells count="11">
    <mergeCell ref="F7:J7"/>
    <mergeCell ref="D7:D8"/>
    <mergeCell ref="B31:J31"/>
    <mergeCell ref="A14:J14"/>
    <mergeCell ref="A15:J15"/>
    <mergeCell ref="E8:J8"/>
    <mergeCell ref="E10:J10"/>
    <mergeCell ref="E12:J12"/>
    <mergeCell ref="H22:J22"/>
    <mergeCell ref="C22:G22"/>
    <mergeCell ref="C28:D28"/>
  </mergeCells>
  <phoneticPr fontId="4"/>
  <conditionalFormatting sqref="E2 G2 I2 E8:J8 C22 C26 F7 E10:J10 E12:J12 B31">
    <cfRule type="containsBlanks" dxfId="148" priority="3">
      <formula>LEN(TRIM(B2))=0</formula>
    </cfRule>
  </conditionalFormatting>
  <dataValidations count="1">
    <dataValidation type="list" allowBlank="1" showInputMessage="1" showErrorMessage="1" sqref="C26">
      <formula1>",有,無"</formula1>
    </dataValidation>
  </dataValidations>
  <printOptions horizontalCentered="1"/>
  <pageMargins left="0.54" right="0.70866141732283472"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S15"/>
  <sheetViews>
    <sheetView zoomScaleNormal="100" zoomScaleSheetLayoutView="85" workbookViewId="0">
      <selection activeCell="B3" sqref="B3:S3"/>
    </sheetView>
  </sheetViews>
  <sheetFormatPr defaultColWidth="9" defaultRowHeight="30" customHeight="1" x14ac:dyDescent="0.15"/>
  <cols>
    <col min="1" max="1" width="16.25" style="2" customWidth="1"/>
    <col min="2" max="2" width="6.25" style="2" customWidth="1"/>
    <col min="3" max="3" width="7.25" style="2" customWidth="1"/>
    <col min="4" max="5" width="1.25" style="2" customWidth="1"/>
    <col min="6" max="6" width="5.25" style="2" customWidth="1"/>
    <col min="7" max="7" width="2.5" style="2" customWidth="1"/>
    <col min="8" max="8" width="3.75" style="2" customWidth="1"/>
    <col min="9" max="9" width="1.25" style="2" customWidth="1"/>
    <col min="10" max="10" width="5.875" style="2" customWidth="1"/>
    <col min="11" max="11" width="2.5" style="2" customWidth="1"/>
    <col min="12" max="12" width="5.125" style="2" customWidth="1"/>
    <col min="13" max="13" width="2.5" style="2" customWidth="1"/>
    <col min="14" max="17" width="6.25" style="2" customWidth="1"/>
    <col min="18" max="18" width="7.875" style="2" customWidth="1"/>
    <col min="19" max="19" width="2.5" style="2" customWidth="1"/>
    <col min="20" max="16384" width="9" style="2"/>
  </cols>
  <sheetData>
    <row r="1" spans="1:19" ht="22.5" customHeight="1" x14ac:dyDescent="0.15">
      <c r="A1" s="210" t="s">
        <v>27</v>
      </c>
      <c r="B1" s="210"/>
      <c r="C1" s="210"/>
      <c r="D1" s="210"/>
      <c r="E1" s="210"/>
      <c r="F1" s="210"/>
      <c r="G1" s="210"/>
      <c r="H1" s="210"/>
      <c r="I1" s="210"/>
      <c r="J1" s="210"/>
      <c r="K1" s="210"/>
      <c r="L1" s="210"/>
      <c r="M1" s="210"/>
      <c r="N1" s="210"/>
      <c r="O1" s="210"/>
      <c r="P1" s="210"/>
      <c r="Q1" s="210"/>
      <c r="R1" s="210"/>
      <c r="S1" s="210"/>
    </row>
    <row r="2" spans="1:19" ht="47.25" customHeight="1" x14ac:dyDescent="0.15">
      <c r="A2" s="211" t="s">
        <v>154</v>
      </c>
      <c r="B2" s="212"/>
      <c r="C2" s="212"/>
      <c r="D2" s="212"/>
      <c r="E2" s="212"/>
      <c r="F2" s="212"/>
      <c r="G2" s="212"/>
      <c r="H2" s="212"/>
      <c r="I2" s="212"/>
      <c r="J2" s="212"/>
      <c r="K2" s="212"/>
      <c r="L2" s="212"/>
      <c r="M2" s="212"/>
      <c r="N2" s="212"/>
      <c r="O2" s="212"/>
      <c r="P2" s="212"/>
      <c r="Q2" s="212"/>
      <c r="R2" s="212"/>
      <c r="S2" s="212"/>
    </row>
    <row r="3" spans="1:19" ht="38.450000000000003" customHeight="1" x14ac:dyDescent="0.15">
      <c r="A3" s="93" t="s">
        <v>28</v>
      </c>
      <c r="B3" s="242"/>
      <c r="C3" s="242"/>
      <c r="D3" s="242"/>
      <c r="E3" s="242"/>
      <c r="F3" s="242"/>
      <c r="G3" s="242"/>
      <c r="H3" s="242"/>
      <c r="I3" s="242"/>
      <c r="J3" s="242"/>
      <c r="K3" s="242"/>
      <c r="L3" s="242"/>
      <c r="M3" s="242"/>
      <c r="N3" s="242"/>
      <c r="O3" s="242"/>
      <c r="P3" s="242"/>
      <c r="Q3" s="242"/>
      <c r="R3" s="242"/>
      <c r="S3" s="242"/>
    </row>
    <row r="4" spans="1:19" ht="38.450000000000003" customHeight="1" x14ac:dyDescent="0.15">
      <c r="A4" s="234" t="s">
        <v>29</v>
      </c>
      <c r="B4" s="237" t="s">
        <v>96</v>
      </c>
      <c r="C4" s="232"/>
      <c r="D4" s="238"/>
      <c r="E4" s="239"/>
      <c r="F4" s="240"/>
      <c r="G4" s="240"/>
      <c r="H4" s="240"/>
      <c r="I4" s="240"/>
      <c r="J4" s="240"/>
      <c r="K4" s="240"/>
      <c r="L4" s="240"/>
      <c r="M4" s="240"/>
      <c r="N4" s="240"/>
      <c r="O4" s="240"/>
      <c r="P4" s="240"/>
      <c r="Q4" s="240"/>
      <c r="R4" s="240"/>
      <c r="S4" s="241"/>
    </row>
    <row r="5" spans="1:19" ht="25.5" customHeight="1" x14ac:dyDescent="0.15">
      <c r="A5" s="235"/>
      <c r="B5" s="220" t="s">
        <v>30</v>
      </c>
      <c r="C5" s="221"/>
      <c r="D5" s="222"/>
      <c r="E5" s="224"/>
      <c r="F5" s="225"/>
      <c r="G5" s="225"/>
      <c r="H5" s="225"/>
      <c r="I5" s="225"/>
      <c r="J5" s="225"/>
      <c r="K5" s="225"/>
      <c r="L5" s="225"/>
      <c r="M5" s="226"/>
      <c r="N5" s="220" t="s">
        <v>31</v>
      </c>
      <c r="O5" s="222"/>
      <c r="P5" s="219"/>
      <c r="Q5" s="219"/>
      <c r="R5" s="219"/>
      <c r="S5" s="219"/>
    </row>
    <row r="6" spans="1:19" ht="30" customHeight="1" x14ac:dyDescent="0.15">
      <c r="A6" s="235"/>
      <c r="B6" s="220" t="s">
        <v>32</v>
      </c>
      <c r="C6" s="221"/>
      <c r="D6" s="222"/>
      <c r="E6" s="223"/>
      <c r="F6" s="223"/>
      <c r="G6" s="223"/>
      <c r="H6" s="223"/>
      <c r="I6" s="223"/>
      <c r="J6" s="223"/>
      <c r="K6" s="223"/>
      <c r="L6" s="223"/>
      <c r="M6" s="223"/>
      <c r="N6" s="223"/>
      <c r="O6" s="223"/>
      <c r="P6" s="223"/>
      <c r="Q6" s="223"/>
      <c r="R6" s="223"/>
      <c r="S6" s="223"/>
    </row>
    <row r="7" spans="1:19" ht="27" customHeight="1" x14ac:dyDescent="0.15">
      <c r="A7" s="235"/>
      <c r="B7" s="220" t="s">
        <v>33</v>
      </c>
      <c r="C7" s="221"/>
      <c r="D7" s="222"/>
      <c r="E7" s="224"/>
      <c r="F7" s="225"/>
      <c r="G7" s="225"/>
      <c r="H7" s="225"/>
      <c r="I7" s="225"/>
      <c r="J7" s="225"/>
      <c r="K7" s="225"/>
      <c r="L7" s="225"/>
      <c r="M7" s="226"/>
      <c r="N7" s="227" t="s">
        <v>34</v>
      </c>
      <c r="O7" s="228"/>
      <c r="P7" s="219"/>
      <c r="Q7" s="219"/>
      <c r="R7" s="219"/>
      <c r="S7" s="219"/>
    </row>
    <row r="8" spans="1:19" ht="21.95" customHeight="1" x14ac:dyDescent="0.15">
      <c r="A8" s="235"/>
      <c r="B8" s="220" t="s">
        <v>70</v>
      </c>
      <c r="C8" s="221"/>
      <c r="D8" s="222"/>
      <c r="E8" s="216"/>
      <c r="F8" s="217"/>
      <c r="G8" s="217"/>
      <c r="H8" s="217"/>
      <c r="I8" s="217"/>
      <c r="J8" s="217"/>
      <c r="K8" s="217"/>
      <c r="L8" s="217"/>
      <c r="M8" s="217"/>
      <c r="N8" s="217"/>
      <c r="O8" s="217"/>
      <c r="P8" s="217"/>
      <c r="Q8" s="217"/>
      <c r="R8" s="217"/>
      <c r="S8" s="218"/>
    </row>
    <row r="9" spans="1:19" ht="33.950000000000003" customHeight="1" x14ac:dyDescent="0.15">
      <c r="A9" s="235"/>
      <c r="B9" s="220" t="s">
        <v>35</v>
      </c>
      <c r="C9" s="221"/>
      <c r="D9" s="222"/>
      <c r="E9" s="223"/>
      <c r="F9" s="223"/>
      <c r="G9" s="223"/>
      <c r="H9" s="223"/>
      <c r="I9" s="223"/>
      <c r="J9" s="223"/>
      <c r="K9" s="223"/>
      <c r="L9" s="223"/>
      <c r="M9" s="223"/>
      <c r="N9" s="223"/>
      <c r="O9" s="223"/>
      <c r="P9" s="223"/>
      <c r="Q9" s="223"/>
      <c r="R9" s="223"/>
      <c r="S9" s="223"/>
    </row>
    <row r="10" spans="1:19" ht="41.1" customHeight="1" x14ac:dyDescent="0.15">
      <c r="A10" s="236"/>
      <c r="B10" s="220" t="s">
        <v>36</v>
      </c>
      <c r="C10" s="221"/>
      <c r="D10" s="222"/>
      <c r="E10" s="223"/>
      <c r="F10" s="223"/>
      <c r="G10" s="223"/>
      <c r="H10" s="223"/>
      <c r="I10" s="223"/>
      <c r="J10" s="223"/>
      <c r="K10" s="223"/>
      <c r="L10" s="223"/>
      <c r="M10" s="223"/>
      <c r="N10" s="223"/>
      <c r="O10" s="223"/>
      <c r="P10" s="223"/>
      <c r="Q10" s="223"/>
      <c r="R10" s="223"/>
      <c r="S10" s="223"/>
    </row>
    <row r="11" spans="1:19" ht="27.95" customHeight="1" x14ac:dyDescent="0.15">
      <c r="A11" s="94" t="s">
        <v>98</v>
      </c>
      <c r="B11" s="95" t="s">
        <v>37</v>
      </c>
      <c r="C11" s="102"/>
      <c r="D11" s="232" t="s">
        <v>38</v>
      </c>
      <c r="E11" s="232"/>
      <c r="F11" s="103"/>
      <c r="G11" s="96" t="s">
        <v>39</v>
      </c>
      <c r="H11" s="97" t="s">
        <v>40</v>
      </c>
      <c r="I11" s="233"/>
      <c r="J11" s="233"/>
      <c r="K11" s="96" t="s">
        <v>41</v>
      </c>
      <c r="L11" s="103"/>
      <c r="M11" s="96" t="s">
        <v>39</v>
      </c>
      <c r="N11" s="213"/>
      <c r="O11" s="214"/>
      <c r="P11" s="214"/>
      <c r="Q11" s="214"/>
      <c r="R11" s="214"/>
      <c r="S11" s="215"/>
    </row>
    <row r="12" spans="1:19" ht="87.75" customHeight="1" x14ac:dyDescent="0.15">
      <c r="A12" s="98" t="s">
        <v>113</v>
      </c>
      <c r="B12" s="229"/>
      <c r="C12" s="230"/>
      <c r="D12" s="230"/>
      <c r="E12" s="230"/>
      <c r="F12" s="230"/>
      <c r="G12" s="230"/>
      <c r="H12" s="230"/>
      <c r="I12" s="230"/>
      <c r="J12" s="230"/>
      <c r="K12" s="230"/>
      <c r="L12" s="230"/>
      <c r="M12" s="230"/>
      <c r="N12" s="230"/>
      <c r="O12" s="230"/>
      <c r="P12" s="230"/>
      <c r="Q12" s="230"/>
      <c r="R12" s="230"/>
      <c r="S12" s="231"/>
    </row>
    <row r="13" spans="1:19" ht="51.75" customHeight="1" x14ac:dyDescent="0.15">
      <c r="A13" s="99" t="s">
        <v>43</v>
      </c>
      <c r="B13" s="229"/>
      <c r="C13" s="230"/>
      <c r="D13" s="230"/>
      <c r="E13" s="230"/>
      <c r="F13" s="230"/>
      <c r="G13" s="230"/>
      <c r="H13" s="230"/>
      <c r="I13" s="230"/>
      <c r="J13" s="230"/>
      <c r="K13" s="230"/>
      <c r="L13" s="230"/>
      <c r="M13" s="230"/>
      <c r="N13" s="230"/>
      <c r="O13" s="230"/>
      <c r="P13" s="230"/>
      <c r="Q13" s="230"/>
      <c r="R13" s="230"/>
      <c r="S13" s="231"/>
    </row>
    <row r="14" spans="1:19" ht="66.75" customHeight="1" x14ac:dyDescent="0.15">
      <c r="A14" s="100" t="s">
        <v>97</v>
      </c>
      <c r="B14" s="223"/>
      <c r="C14" s="223"/>
      <c r="D14" s="223"/>
      <c r="E14" s="223"/>
      <c r="F14" s="223"/>
      <c r="G14" s="223"/>
      <c r="H14" s="223"/>
      <c r="I14" s="223"/>
      <c r="J14" s="223"/>
      <c r="K14" s="223"/>
      <c r="L14" s="223"/>
      <c r="M14" s="223"/>
      <c r="N14" s="223"/>
      <c r="O14" s="223"/>
      <c r="P14" s="223"/>
      <c r="Q14" s="223"/>
      <c r="R14" s="223"/>
      <c r="S14" s="223"/>
    </row>
    <row r="15" spans="1:19" ht="30" customHeight="1" x14ac:dyDescent="0.15">
      <c r="A15" s="207" t="s">
        <v>107</v>
      </c>
      <c r="B15" s="208"/>
      <c r="C15" s="208"/>
      <c r="D15" s="209"/>
      <c r="E15" s="203"/>
      <c r="F15" s="203"/>
      <c r="G15" s="203"/>
      <c r="H15" s="203"/>
      <c r="I15" s="203"/>
      <c r="J15" s="203"/>
      <c r="K15" s="203"/>
      <c r="L15" s="203"/>
      <c r="M15" s="101" t="s">
        <v>42</v>
      </c>
      <c r="N15" s="204"/>
      <c r="O15" s="205"/>
      <c r="P15" s="205"/>
      <c r="Q15" s="205"/>
      <c r="R15" s="205"/>
      <c r="S15" s="206"/>
    </row>
  </sheetData>
  <sheetProtection formatCells="0" formatColumns="0" formatRows="0" selectLockedCells="1"/>
  <mergeCells count="31">
    <mergeCell ref="A4:A10"/>
    <mergeCell ref="B4:D4"/>
    <mergeCell ref="E4:S4"/>
    <mergeCell ref="B3:S3"/>
    <mergeCell ref="N5:O5"/>
    <mergeCell ref="B8:D8"/>
    <mergeCell ref="B5:D5"/>
    <mergeCell ref="E5:M5"/>
    <mergeCell ref="B13:S13"/>
    <mergeCell ref="B14:S14"/>
    <mergeCell ref="B12:S12"/>
    <mergeCell ref="B10:D10"/>
    <mergeCell ref="E10:S10"/>
    <mergeCell ref="D11:E11"/>
    <mergeCell ref="I11:J11"/>
    <mergeCell ref="E15:L15"/>
    <mergeCell ref="N15:S15"/>
    <mergeCell ref="A15:D15"/>
    <mergeCell ref="A1:S1"/>
    <mergeCell ref="A2:S2"/>
    <mergeCell ref="N11:S11"/>
    <mergeCell ref="E8:S8"/>
    <mergeCell ref="P5:S5"/>
    <mergeCell ref="B6:D6"/>
    <mergeCell ref="E6:S6"/>
    <mergeCell ref="B7:D7"/>
    <mergeCell ref="E7:M7"/>
    <mergeCell ref="N7:O7"/>
    <mergeCell ref="P7:S7"/>
    <mergeCell ref="B9:D9"/>
    <mergeCell ref="E9:S9"/>
  </mergeCells>
  <phoneticPr fontId="4"/>
  <dataValidations xWindow="257" yWindow="551" count="9">
    <dataValidation imeMode="hiragana" allowBlank="1" showInputMessage="1" showErrorMessage="1" promptTitle="新サービス創出する上の必要性を記入してください" prompt="新サービスを創出するにあたり、どのような必要不可欠な役割を担っているのかを記入してください。" sqref="B12:S12"/>
    <dataValidation type="whole" imeMode="halfAlpha" allowBlank="1" showInputMessage="1" showErrorMessage="1" sqref="F11 L11">
      <formula1>1</formula1>
      <formula2>12</formula2>
    </dataValidation>
    <dataValidation imeMode="hiragana" allowBlank="1" showInputMessage="1" showErrorMessage="1" promptTitle="経歴・実績を記入してください" prompt="　委託・外注（または販売）が可能であることが分かる経歴や実績を記入してください。" sqref="E10:S10"/>
    <dataValidation imeMode="hiragana" allowBlank="1" showInputMessage="1" showErrorMessage="1" promptTitle="選定理由を記入してください" prompt="　審査員が見て、委託・外注先（または調達先）への依頼が適切であると分かる理由を、「良く知っている」や「長年やっている」等の曖昧な表現は避けて、明確かつ具体的に記入してください。" sqref="B14:S14"/>
    <dataValidation imeMode="halfAlpha" allowBlank="1" showInputMessage="1" showErrorMessage="1" sqref="E8:S8 P5:S5"/>
    <dataValidation imeMode="hiragana" allowBlank="1" showInputMessage="1" showErrorMessage="1" sqref="E9:S9 E5:M5 E6:S6 E7:M7 P7:S7"/>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M15"/>
    <dataValidation type="whole" imeMode="halfAlpha" operator="greaterThan" allowBlank="1" showInputMessage="1" showErrorMessage="1" sqref="E15">
      <formula1>0</formula1>
    </dataValidation>
    <dataValidation imeMode="hiragana" allowBlank="1" showErrorMessage="1" sqref="B13:S13"/>
  </dataValidations>
  <printOptions horizontalCentered="1"/>
  <pageMargins left="0.39370078740157483" right="0.39370078740157483" top="0.78740157480314965" bottom="0.59055118110236227" header="0.39370078740157483" footer="0.3937007874015748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workbookViewId="0">
      <selection activeCell="D10" sqref="D10"/>
    </sheetView>
  </sheetViews>
  <sheetFormatPr defaultRowHeight="13.5" x14ac:dyDescent="0.15"/>
  <sheetData>
    <row r="2" spans="2:4" x14ac:dyDescent="0.15">
      <c r="B2" t="s">
        <v>44</v>
      </c>
      <c r="D2" s="1" t="s">
        <v>61</v>
      </c>
    </row>
    <row r="3" spans="2:4" x14ac:dyDescent="0.15">
      <c r="B3" t="s">
        <v>45</v>
      </c>
    </row>
    <row r="4" spans="2:4" x14ac:dyDescent="0.15">
      <c r="B4" t="s">
        <v>46</v>
      </c>
    </row>
    <row r="5" spans="2:4" x14ac:dyDescent="0.15">
      <c r="B5" t="s">
        <v>47</v>
      </c>
    </row>
    <row r="6" spans="2:4" x14ac:dyDescent="0.15">
      <c r="B6" t="s">
        <v>71</v>
      </c>
    </row>
    <row r="7" spans="2:4" x14ac:dyDescent="0.15">
      <c r="B7" t="s">
        <v>72</v>
      </c>
    </row>
    <row r="8" spans="2:4" x14ac:dyDescent="0.15">
      <c r="B8" t="s">
        <v>73</v>
      </c>
    </row>
    <row r="9" spans="2:4" x14ac:dyDescent="0.15">
      <c r="B9" t="s">
        <v>74</v>
      </c>
    </row>
    <row r="10" spans="2:4" x14ac:dyDescent="0.15">
      <c r="B10" t="s">
        <v>75</v>
      </c>
    </row>
    <row r="11" spans="2:4" x14ac:dyDescent="0.15">
      <c r="B11" t="s">
        <v>76</v>
      </c>
    </row>
    <row r="12" spans="2:4" x14ac:dyDescent="0.15">
      <c r="B12" t="s">
        <v>77</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51"/>
  <sheetViews>
    <sheetView zoomScaleNormal="100" zoomScaleSheetLayoutView="100" workbookViewId="0">
      <selection activeCell="B5" sqref="B5"/>
    </sheetView>
  </sheetViews>
  <sheetFormatPr defaultColWidth="9" defaultRowHeight="19.5" x14ac:dyDescent="0.15"/>
  <cols>
    <col min="1" max="1" width="4.5" style="90" customWidth="1"/>
    <col min="2" max="2" width="56.625" style="117" customWidth="1"/>
    <col min="3" max="4" width="11.625" style="111" customWidth="1"/>
    <col min="5" max="5" width="22.625" style="114" customWidth="1"/>
    <col min="6" max="6" width="9" style="86" customWidth="1"/>
    <col min="7" max="7" width="9" style="86"/>
    <col min="8" max="8" width="0" style="86" hidden="1" customWidth="1"/>
    <col min="9" max="16384" width="9" style="86"/>
  </cols>
  <sheetData>
    <row r="1" spans="1:5" s="84" customFormat="1" ht="24.75" customHeight="1" x14ac:dyDescent="0.15">
      <c r="A1" s="172" t="s">
        <v>87</v>
      </c>
      <c r="B1" s="172"/>
      <c r="C1" s="172"/>
      <c r="D1" s="172"/>
      <c r="E1" s="83" t="s">
        <v>106</v>
      </c>
    </row>
    <row r="2" spans="1:5" s="84" customFormat="1" ht="9.75" customHeight="1" x14ac:dyDescent="0.15">
      <c r="A2" s="82"/>
      <c r="B2" s="82"/>
      <c r="C2" s="82"/>
      <c r="D2" s="82"/>
      <c r="E2" s="82"/>
    </row>
    <row r="3" spans="1:5" s="84" customFormat="1" ht="21.75" customHeight="1" x14ac:dyDescent="0.15">
      <c r="A3" s="172" t="s">
        <v>100</v>
      </c>
      <c r="B3" s="172"/>
      <c r="C3" s="172"/>
      <c r="D3" s="172"/>
      <c r="E3" s="172"/>
    </row>
    <row r="4" spans="1:5" ht="27.75" customHeight="1" x14ac:dyDescent="0.15">
      <c r="A4" s="85" t="s">
        <v>101</v>
      </c>
      <c r="B4" s="151" t="s">
        <v>102</v>
      </c>
      <c r="C4" s="151" t="s">
        <v>103</v>
      </c>
      <c r="D4" s="151" t="s">
        <v>104</v>
      </c>
      <c r="E4" s="152" t="s">
        <v>105</v>
      </c>
    </row>
    <row r="5" spans="1:5" ht="43.5" customHeight="1" x14ac:dyDescent="0.15">
      <c r="A5" s="85">
        <v>1</v>
      </c>
      <c r="B5" s="153"/>
      <c r="C5" s="154"/>
      <c r="D5" s="154"/>
      <c r="E5" s="153"/>
    </row>
    <row r="6" spans="1:5" ht="43.5" customHeight="1" x14ac:dyDescent="0.15">
      <c r="A6" s="85">
        <v>2</v>
      </c>
      <c r="B6" s="153"/>
      <c r="C6" s="154"/>
      <c r="D6" s="154"/>
      <c r="E6" s="153"/>
    </row>
    <row r="7" spans="1:5" ht="43.5" customHeight="1" x14ac:dyDescent="0.15">
      <c r="A7" s="85">
        <v>3</v>
      </c>
      <c r="B7" s="153"/>
      <c r="C7" s="154"/>
      <c r="D7" s="154"/>
      <c r="E7" s="153"/>
    </row>
    <row r="8" spans="1:5" ht="43.5" customHeight="1" x14ac:dyDescent="0.15">
      <c r="A8" s="85">
        <v>4</v>
      </c>
      <c r="B8" s="153"/>
      <c r="C8" s="154"/>
      <c r="D8" s="154"/>
      <c r="E8" s="153"/>
    </row>
    <row r="9" spans="1:5" ht="43.5" customHeight="1" x14ac:dyDescent="0.15">
      <c r="A9" s="85">
        <v>5</v>
      </c>
      <c r="B9" s="153"/>
      <c r="C9" s="154"/>
      <c r="D9" s="154"/>
      <c r="E9" s="153"/>
    </row>
    <row r="10" spans="1:5" ht="43.5" customHeight="1" x14ac:dyDescent="0.15">
      <c r="A10" s="85">
        <v>6</v>
      </c>
      <c r="B10" s="153"/>
      <c r="C10" s="154"/>
      <c r="D10" s="154"/>
      <c r="E10" s="153"/>
    </row>
    <row r="11" spans="1:5" ht="43.5" customHeight="1" x14ac:dyDescent="0.15">
      <c r="A11" s="85">
        <v>7</v>
      </c>
      <c r="B11" s="153"/>
      <c r="C11" s="154"/>
      <c r="D11" s="154"/>
      <c r="E11" s="153"/>
    </row>
    <row r="12" spans="1:5" ht="43.5" customHeight="1" x14ac:dyDescent="0.15">
      <c r="A12" s="85">
        <v>8</v>
      </c>
      <c r="B12" s="153"/>
      <c r="C12" s="154"/>
      <c r="D12" s="154"/>
      <c r="E12" s="153"/>
    </row>
    <row r="13" spans="1:5" ht="43.5" customHeight="1" x14ac:dyDescent="0.15">
      <c r="A13" s="85">
        <v>9</v>
      </c>
      <c r="B13" s="153"/>
      <c r="C13" s="154"/>
      <c r="D13" s="154"/>
      <c r="E13" s="153"/>
    </row>
    <row r="14" spans="1:5" ht="43.5" customHeight="1" x14ac:dyDescent="0.15">
      <c r="A14" s="85">
        <v>10</v>
      </c>
      <c r="B14" s="153"/>
      <c r="C14" s="154"/>
      <c r="D14" s="154"/>
      <c r="E14" s="153"/>
    </row>
    <row r="15" spans="1:5" ht="43.5" customHeight="1" x14ac:dyDescent="0.15">
      <c r="A15" s="85">
        <v>11</v>
      </c>
      <c r="B15" s="153"/>
      <c r="C15" s="154"/>
      <c r="D15" s="154"/>
      <c r="E15" s="153"/>
    </row>
    <row r="16" spans="1:5" ht="43.5" customHeight="1" x14ac:dyDescent="0.15">
      <c r="A16" s="85">
        <v>12</v>
      </c>
      <c r="B16" s="153"/>
      <c r="C16" s="154"/>
      <c r="D16" s="154"/>
      <c r="E16" s="153"/>
    </row>
    <row r="17" spans="1:5" ht="43.5" customHeight="1" x14ac:dyDescent="0.15">
      <c r="A17" s="85">
        <v>13</v>
      </c>
      <c r="B17" s="153"/>
      <c r="C17" s="154"/>
      <c r="D17" s="154"/>
      <c r="E17" s="153"/>
    </row>
    <row r="18" spans="1:5" ht="43.5" customHeight="1" x14ac:dyDescent="0.15">
      <c r="A18" s="85">
        <v>14</v>
      </c>
      <c r="B18" s="153"/>
      <c r="C18" s="154"/>
      <c r="D18" s="154"/>
      <c r="E18" s="153"/>
    </row>
    <row r="19" spans="1:5" ht="43.5" customHeight="1" x14ac:dyDescent="0.15">
      <c r="A19" s="85">
        <v>15</v>
      </c>
      <c r="B19" s="153"/>
      <c r="C19" s="154"/>
      <c r="D19" s="154"/>
      <c r="E19" s="153"/>
    </row>
    <row r="20" spans="1:5" ht="43.5" customHeight="1" x14ac:dyDescent="0.15">
      <c r="A20" s="85">
        <v>16</v>
      </c>
      <c r="B20" s="153"/>
      <c r="C20" s="154"/>
      <c r="D20" s="154"/>
      <c r="E20" s="153"/>
    </row>
    <row r="21" spans="1:5" ht="43.5" customHeight="1" x14ac:dyDescent="0.15">
      <c r="A21" s="85">
        <v>17</v>
      </c>
      <c r="B21" s="153"/>
      <c r="C21" s="154"/>
      <c r="D21" s="154"/>
      <c r="E21" s="153"/>
    </row>
    <row r="22" spans="1:5" ht="43.5" customHeight="1" x14ac:dyDescent="0.15">
      <c r="A22" s="85">
        <v>18</v>
      </c>
      <c r="B22" s="153"/>
      <c r="C22" s="154"/>
      <c r="D22" s="154"/>
      <c r="E22" s="153"/>
    </row>
    <row r="23" spans="1:5" ht="43.5" customHeight="1" x14ac:dyDescent="0.15">
      <c r="A23" s="85">
        <v>19</v>
      </c>
      <c r="B23" s="153"/>
      <c r="C23" s="154"/>
      <c r="D23" s="154"/>
      <c r="E23" s="153"/>
    </row>
    <row r="24" spans="1:5" ht="43.5" customHeight="1" x14ac:dyDescent="0.15">
      <c r="A24" s="85">
        <v>20</v>
      </c>
      <c r="B24" s="153"/>
      <c r="C24" s="154"/>
      <c r="D24" s="154"/>
      <c r="E24" s="153"/>
    </row>
    <row r="25" spans="1:5" ht="43.5" customHeight="1" x14ac:dyDescent="0.15">
      <c r="A25" s="85">
        <v>21</v>
      </c>
      <c r="B25" s="153"/>
      <c r="C25" s="154"/>
      <c r="D25" s="154"/>
      <c r="E25" s="153"/>
    </row>
    <row r="26" spans="1:5" ht="43.5" customHeight="1" x14ac:dyDescent="0.15">
      <c r="A26" s="85">
        <v>22</v>
      </c>
      <c r="B26" s="153"/>
      <c r="C26" s="154"/>
      <c r="D26" s="154"/>
      <c r="E26" s="153"/>
    </row>
    <row r="27" spans="1:5" ht="43.5" customHeight="1" x14ac:dyDescent="0.15">
      <c r="A27" s="85">
        <v>23</v>
      </c>
      <c r="B27" s="153"/>
      <c r="C27" s="154"/>
      <c r="D27" s="154"/>
      <c r="E27" s="153"/>
    </row>
    <row r="28" spans="1:5" ht="43.5" customHeight="1" x14ac:dyDescent="0.15">
      <c r="A28" s="85">
        <v>24</v>
      </c>
      <c r="B28" s="153"/>
      <c r="C28" s="154"/>
      <c r="D28" s="154"/>
      <c r="E28" s="153"/>
    </row>
    <row r="29" spans="1:5" ht="43.5" customHeight="1" x14ac:dyDescent="0.15">
      <c r="A29" s="85">
        <v>25</v>
      </c>
      <c r="B29" s="153"/>
      <c r="C29" s="154"/>
      <c r="D29" s="154"/>
      <c r="E29" s="153"/>
    </row>
    <row r="30" spans="1:5" ht="43.5" customHeight="1" x14ac:dyDescent="0.15">
      <c r="A30" s="85">
        <v>26</v>
      </c>
      <c r="B30" s="153"/>
      <c r="C30" s="154"/>
      <c r="D30" s="154"/>
      <c r="E30" s="153"/>
    </row>
    <row r="31" spans="1:5" ht="43.5" customHeight="1" x14ac:dyDescent="0.15">
      <c r="A31" s="85">
        <v>27</v>
      </c>
      <c r="B31" s="153"/>
      <c r="C31" s="154"/>
      <c r="D31" s="154"/>
      <c r="E31" s="153"/>
    </row>
    <row r="32" spans="1:5" ht="43.5" customHeight="1" x14ac:dyDescent="0.15">
      <c r="A32" s="85">
        <v>28</v>
      </c>
      <c r="B32" s="153"/>
      <c r="C32" s="154"/>
      <c r="D32" s="154"/>
      <c r="E32" s="153"/>
    </row>
    <row r="33" spans="1:6" ht="43.5" customHeight="1" x14ac:dyDescent="0.15">
      <c r="A33" s="85">
        <v>29</v>
      </c>
      <c r="B33" s="153"/>
      <c r="C33" s="154"/>
      <c r="D33" s="154"/>
      <c r="E33" s="153"/>
    </row>
    <row r="34" spans="1:6" ht="43.5" customHeight="1" x14ac:dyDescent="0.15">
      <c r="A34" s="85">
        <v>30</v>
      </c>
      <c r="B34" s="153"/>
      <c r="C34" s="154"/>
      <c r="D34" s="154"/>
      <c r="E34" s="153"/>
    </row>
    <row r="35" spans="1:6" ht="43.5" customHeight="1" x14ac:dyDescent="0.15">
      <c r="A35" s="85">
        <v>31</v>
      </c>
      <c r="B35" s="153"/>
      <c r="C35" s="154"/>
      <c r="D35" s="154"/>
      <c r="E35" s="153"/>
    </row>
    <row r="36" spans="1:6" ht="43.5" customHeight="1" x14ac:dyDescent="0.15">
      <c r="A36" s="85">
        <v>32</v>
      </c>
      <c r="B36" s="153"/>
      <c r="C36" s="154"/>
      <c r="D36" s="154"/>
      <c r="E36" s="153"/>
    </row>
    <row r="37" spans="1:6" ht="43.5" customHeight="1" x14ac:dyDescent="0.15">
      <c r="A37" s="85">
        <v>33</v>
      </c>
      <c r="B37" s="153"/>
      <c r="C37" s="154"/>
      <c r="D37" s="154"/>
      <c r="E37" s="153"/>
    </row>
    <row r="38" spans="1:6" ht="43.5" customHeight="1" x14ac:dyDescent="0.15">
      <c r="A38" s="85">
        <v>34</v>
      </c>
      <c r="B38" s="153"/>
      <c r="C38" s="154"/>
      <c r="D38" s="154"/>
      <c r="E38" s="153"/>
    </row>
    <row r="39" spans="1:6" ht="43.5" customHeight="1" x14ac:dyDescent="0.15">
      <c r="A39" s="85">
        <v>35</v>
      </c>
      <c r="B39" s="153"/>
      <c r="C39" s="154"/>
      <c r="D39" s="154"/>
      <c r="E39" s="153"/>
    </row>
    <row r="40" spans="1:6" ht="43.5" customHeight="1" x14ac:dyDescent="0.15">
      <c r="A40" s="85">
        <v>36</v>
      </c>
      <c r="B40" s="153"/>
      <c r="C40" s="154"/>
      <c r="D40" s="154"/>
      <c r="E40" s="153"/>
    </row>
    <row r="41" spans="1:6" s="84" customFormat="1" ht="24.95" customHeight="1" x14ac:dyDescent="0.15">
      <c r="A41" s="87"/>
      <c r="B41" s="115"/>
      <c r="E41" s="118"/>
      <c r="F41" s="88"/>
    </row>
    <row r="42" spans="1:6" s="84" customFormat="1" ht="23.1" customHeight="1" x14ac:dyDescent="0.15">
      <c r="A42" s="87"/>
      <c r="B42" s="115"/>
      <c r="E42" s="112"/>
      <c r="F42" s="89"/>
    </row>
    <row r="43" spans="1:6" ht="42" customHeight="1" x14ac:dyDescent="0.15">
      <c r="B43" s="116"/>
      <c r="C43" s="110"/>
      <c r="D43" s="110"/>
      <c r="E43" s="113"/>
    </row>
    <row r="44" spans="1:6" ht="42" customHeight="1" x14ac:dyDescent="0.15">
      <c r="B44" s="116"/>
      <c r="C44" s="110"/>
      <c r="D44" s="110"/>
      <c r="E44" s="113"/>
    </row>
    <row r="45" spans="1:6" ht="42" customHeight="1" x14ac:dyDescent="0.15">
      <c r="B45" s="116"/>
      <c r="C45" s="110"/>
      <c r="D45" s="110"/>
      <c r="E45" s="113"/>
    </row>
    <row r="46" spans="1:6" x14ac:dyDescent="0.15">
      <c r="B46" s="116"/>
      <c r="C46" s="110"/>
      <c r="D46" s="110"/>
      <c r="E46" s="113"/>
    </row>
    <row r="47" spans="1:6" x14ac:dyDescent="0.15">
      <c r="B47" s="116"/>
      <c r="C47" s="110"/>
      <c r="D47" s="110"/>
      <c r="E47" s="113"/>
    </row>
    <row r="48" spans="1:6" x14ac:dyDescent="0.15">
      <c r="B48" s="116"/>
      <c r="C48" s="110"/>
      <c r="D48" s="110"/>
      <c r="E48" s="113"/>
    </row>
    <row r="49" spans="2:5" x14ac:dyDescent="0.15">
      <c r="B49" s="116"/>
      <c r="C49" s="110"/>
      <c r="D49" s="110"/>
      <c r="E49" s="113"/>
    </row>
    <row r="50" spans="2:5" x14ac:dyDescent="0.15">
      <c r="B50" s="116"/>
      <c r="C50" s="110"/>
      <c r="D50" s="110"/>
      <c r="E50" s="113"/>
    </row>
    <row r="51" spans="2:5" x14ac:dyDescent="0.15">
      <c r="B51" s="116"/>
      <c r="C51" s="110"/>
      <c r="D51" s="110"/>
      <c r="E51" s="113"/>
    </row>
  </sheetData>
  <sheetProtection insertRows="0" deleteRows="0" selectLockedCells="1" autoFilter="0"/>
  <mergeCells count="2">
    <mergeCell ref="A1:D1"/>
    <mergeCell ref="A3:E3"/>
  </mergeCells>
  <phoneticPr fontId="4"/>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I18"/>
  <sheetViews>
    <sheetView zoomScaleNormal="100" zoomScaleSheetLayoutView="100" workbookViewId="0">
      <selection activeCell="F6" sqref="F6"/>
    </sheetView>
  </sheetViews>
  <sheetFormatPr defaultColWidth="9" defaultRowHeight="20.100000000000001" customHeight="1" x14ac:dyDescent="0.15"/>
  <cols>
    <col min="1" max="1" width="1.625" style="2" customWidth="1"/>
    <col min="2" max="2" width="11.125" style="2" customWidth="1"/>
    <col min="3" max="3" width="28.125" style="2" customWidth="1"/>
    <col min="4" max="4" width="20.25" style="2" customWidth="1"/>
    <col min="5" max="5" width="18.375" style="2" customWidth="1"/>
    <col min="6" max="7" width="21" style="2" customWidth="1"/>
    <col min="8" max="8" width="14.125" style="2" customWidth="1"/>
    <col min="9" max="16384" width="9" style="2"/>
  </cols>
  <sheetData>
    <row r="1" spans="2:9" ht="16.5" customHeight="1" x14ac:dyDescent="0.15">
      <c r="B1" s="4" t="s">
        <v>81</v>
      </c>
      <c r="C1" s="5"/>
      <c r="D1" s="5"/>
      <c r="E1" s="5"/>
      <c r="H1" s="6" t="s">
        <v>80</v>
      </c>
    </row>
    <row r="2" spans="2:9" ht="8.25" customHeight="1" x14ac:dyDescent="0.15">
      <c r="B2" s="5"/>
      <c r="C2" s="5"/>
      <c r="D2" s="5"/>
      <c r="E2" s="5"/>
      <c r="F2" s="5"/>
      <c r="G2" s="5"/>
      <c r="H2" s="5"/>
    </row>
    <row r="3" spans="2:9" ht="20.100000000000001" customHeight="1" x14ac:dyDescent="0.15">
      <c r="B3" s="7" t="s">
        <v>82</v>
      </c>
      <c r="C3" s="8"/>
      <c r="D3" s="8"/>
      <c r="E3" s="8"/>
      <c r="H3" s="9" t="s">
        <v>14</v>
      </c>
    </row>
    <row r="4" spans="2:9" ht="60" customHeight="1" x14ac:dyDescent="0.15">
      <c r="B4" s="178" t="s">
        <v>15</v>
      </c>
      <c r="C4" s="178" t="s">
        <v>48</v>
      </c>
      <c r="D4" s="10" t="s">
        <v>118</v>
      </c>
      <c r="E4" s="11" t="s">
        <v>119</v>
      </c>
      <c r="F4" s="11" t="s">
        <v>120</v>
      </c>
      <c r="G4" s="11" t="s">
        <v>121</v>
      </c>
      <c r="H4" s="176" t="s">
        <v>16</v>
      </c>
    </row>
    <row r="5" spans="2:9" ht="34.5" customHeight="1" x14ac:dyDescent="0.15">
      <c r="B5" s="178"/>
      <c r="C5" s="178"/>
      <c r="D5" s="12" t="s">
        <v>0</v>
      </c>
      <c r="E5" s="12" t="s">
        <v>1</v>
      </c>
      <c r="F5" s="129"/>
      <c r="G5" s="13" t="s">
        <v>122</v>
      </c>
      <c r="H5" s="177"/>
    </row>
    <row r="6" spans="2:9" ht="30" customHeight="1" x14ac:dyDescent="0.15">
      <c r="B6" s="14" t="s">
        <v>109</v>
      </c>
      <c r="C6" s="15" t="s">
        <v>18</v>
      </c>
      <c r="D6" s="17">
        <f>直接人件費[[#Totals],[助成事業に要する経費]]</f>
        <v>0</v>
      </c>
      <c r="E6" s="17">
        <f>直接人件費[[#Totals],[助成対象経費]]</f>
        <v>0</v>
      </c>
      <c r="F6" s="150"/>
      <c r="G6" s="155">
        <f>+IF((G7+G8+G9)&gt;1,MIN(ROUNDDOWN(E6*0.5,-3),2500000),0)</f>
        <v>0</v>
      </c>
      <c r="H6" s="16" t="s">
        <v>79</v>
      </c>
      <c r="I6" s="130"/>
    </row>
    <row r="7" spans="2:9" ht="30" customHeight="1" x14ac:dyDescent="0.15">
      <c r="B7" s="178" t="s">
        <v>110</v>
      </c>
      <c r="C7" s="19" t="s">
        <v>19</v>
      </c>
      <c r="D7" s="17">
        <f>外注・委託費[[#Totals],[助成事業に要する経費
（税込）]]</f>
        <v>0</v>
      </c>
      <c r="E7" s="18">
        <f>外注・委託費[[#Totals],[助成対象経費
（税抜）]]</f>
        <v>0</v>
      </c>
      <c r="F7" s="150"/>
      <c r="G7" s="155">
        <f>+MIN(ROUNDDOWN(E7*0.5,-3),7500000)</f>
        <v>0</v>
      </c>
      <c r="H7" s="20" t="s">
        <v>17</v>
      </c>
      <c r="I7" s="130"/>
    </row>
    <row r="8" spans="2:9" ht="30" customHeight="1" x14ac:dyDescent="0.15">
      <c r="B8" s="178"/>
      <c r="C8" s="21" t="s">
        <v>20</v>
      </c>
      <c r="D8" s="17">
        <f>システム及び設備導入費[[#Totals],[助成事業に要する経費
（税込）]]</f>
        <v>0</v>
      </c>
      <c r="E8" s="18">
        <f>システム及び設備導入費[[#Totals],[助成対象経費
（税抜）]]</f>
        <v>0</v>
      </c>
      <c r="F8" s="150"/>
      <c r="G8" s="155">
        <f>+MIN(ROUNDDOWN(E8*0.5,-3),7500000)</f>
        <v>0</v>
      </c>
      <c r="H8" s="20" t="s">
        <v>17</v>
      </c>
      <c r="I8" s="130"/>
    </row>
    <row r="9" spans="2:9" ht="30" customHeight="1" x14ac:dyDescent="0.15">
      <c r="B9" s="179" t="s">
        <v>111</v>
      </c>
      <c r="C9" s="81" t="s">
        <v>21</v>
      </c>
      <c r="D9" s="17">
        <f>販売促進費[[#Totals],[助成事業に要する経費
（税込）]]</f>
        <v>0</v>
      </c>
      <c r="E9" s="18">
        <f>販売促進費[[#Totals],[助成対象経費
（税抜）]]</f>
        <v>0</v>
      </c>
      <c r="F9" s="173"/>
      <c r="G9" s="185">
        <f>+MIN(ROUNDDOWN((E9+E10+E11)*0.5,-3),3750000)</f>
        <v>0</v>
      </c>
      <c r="H9" s="182" t="s">
        <v>85</v>
      </c>
      <c r="I9" s="131"/>
    </row>
    <row r="10" spans="2:9" ht="30" customHeight="1" x14ac:dyDescent="0.15">
      <c r="B10" s="180"/>
      <c r="C10" s="15" t="s">
        <v>22</v>
      </c>
      <c r="D10" s="17">
        <f>規格認証費[[#Totals],[助成事業に要する経費
（税込）]]</f>
        <v>0</v>
      </c>
      <c r="E10" s="18">
        <f>規格認証費[[#Totals],[助成対象経費
（税抜）]]</f>
        <v>0</v>
      </c>
      <c r="F10" s="174"/>
      <c r="G10" s="186"/>
      <c r="H10" s="183"/>
      <c r="I10" s="131"/>
    </row>
    <row r="11" spans="2:9" ht="30" customHeight="1" x14ac:dyDescent="0.15">
      <c r="B11" s="181"/>
      <c r="C11" s="81" t="s">
        <v>23</v>
      </c>
      <c r="D11" s="17">
        <f>産業財産権出願費[[#Totals],[助成事業に要する経費
（税込）]]</f>
        <v>0</v>
      </c>
      <c r="E11" s="18">
        <f>産業財産権出願費[[#Totals],[助成対象経費
（税抜）]]</f>
        <v>0</v>
      </c>
      <c r="F11" s="175"/>
      <c r="G11" s="187"/>
      <c r="H11" s="184"/>
      <c r="I11" s="131"/>
    </row>
    <row r="12" spans="2:9" ht="30" customHeight="1" thickBot="1" x14ac:dyDescent="0.2">
      <c r="B12" s="194" t="s">
        <v>49</v>
      </c>
      <c r="C12" s="195"/>
      <c r="D12" s="119"/>
      <c r="E12" s="23"/>
      <c r="F12" s="24"/>
      <c r="G12" s="24"/>
      <c r="H12" s="22"/>
    </row>
    <row r="13" spans="2:9" ht="30" customHeight="1" thickTop="1" x14ac:dyDescent="0.15">
      <c r="B13" s="196" t="s">
        <v>57</v>
      </c>
      <c r="C13" s="197"/>
      <c r="D13" s="26">
        <f>SUM(D6:D12)</f>
        <v>0</v>
      </c>
      <c r="E13" s="26">
        <f>SUM(E6:E11)</f>
        <v>0</v>
      </c>
      <c r="F13" s="243">
        <f>+MIN(ROUNDDOWN(F6+F7+F8+F9,-3),7500000)</f>
        <v>0</v>
      </c>
      <c r="G13" s="244">
        <f>MIN(G6+G7+G8+G9,F13,7500000)</f>
        <v>0</v>
      </c>
      <c r="H13" s="25" t="s">
        <v>17</v>
      </c>
      <c r="I13" s="130"/>
    </row>
    <row r="14" spans="2:9" ht="24.6" customHeight="1" x14ac:dyDescent="0.15">
      <c r="B14" s="27"/>
      <c r="C14" s="27"/>
      <c r="D14" s="28"/>
      <c r="E14" s="28"/>
      <c r="F14" s="28"/>
      <c r="G14" s="28"/>
      <c r="H14" s="27"/>
    </row>
    <row r="15" spans="2:9" ht="27" customHeight="1" x14ac:dyDescent="0.15">
      <c r="B15" s="29" t="s">
        <v>50</v>
      </c>
      <c r="C15" s="191" t="s">
        <v>54</v>
      </c>
      <c r="D15" s="192"/>
      <c r="E15" s="192"/>
      <c r="F15" s="192"/>
      <c r="G15" s="192"/>
      <c r="H15" s="193"/>
    </row>
    <row r="16" spans="2:9" ht="27" customHeight="1" x14ac:dyDescent="0.15">
      <c r="B16" s="29" t="s">
        <v>51</v>
      </c>
      <c r="C16" s="191" t="s">
        <v>55</v>
      </c>
      <c r="D16" s="192"/>
      <c r="E16" s="192"/>
      <c r="F16" s="192"/>
      <c r="G16" s="192"/>
      <c r="H16" s="193"/>
    </row>
    <row r="17" spans="2:8" ht="27" customHeight="1" x14ac:dyDescent="0.15">
      <c r="B17" s="30" t="s">
        <v>52</v>
      </c>
      <c r="C17" s="191" t="s">
        <v>56</v>
      </c>
      <c r="D17" s="192"/>
      <c r="E17" s="192"/>
      <c r="F17" s="192"/>
      <c r="G17" s="192"/>
      <c r="H17" s="193"/>
    </row>
    <row r="18" spans="2:8" ht="27" customHeight="1" x14ac:dyDescent="0.15">
      <c r="B18" s="30" t="s">
        <v>53</v>
      </c>
      <c r="C18" s="188" t="s">
        <v>112</v>
      </c>
      <c r="D18" s="189"/>
      <c r="E18" s="189"/>
      <c r="F18" s="189"/>
      <c r="G18" s="189"/>
      <c r="H18" s="190"/>
    </row>
  </sheetData>
  <sheetProtection formatCells="0" formatColumns="0" formatRows="0" selectLockedCells="1"/>
  <mergeCells count="14">
    <mergeCell ref="C18:H18"/>
    <mergeCell ref="C17:H17"/>
    <mergeCell ref="C16:H16"/>
    <mergeCell ref="C15:H15"/>
    <mergeCell ref="B12:C12"/>
    <mergeCell ref="B13:C13"/>
    <mergeCell ref="F9:F11"/>
    <mergeCell ref="H4:H5"/>
    <mergeCell ref="B7:B8"/>
    <mergeCell ref="B9:B11"/>
    <mergeCell ref="B4:B5"/>
    <mergeCell ref="C4:C5"/>
    <mergeCell ref="H9:H11"/>
    <mergeCell ref="G9:G11"/>
  </mergeCells>
  <phoneticPr fontId="4"/>
  <printOptions horizontalCentered="1"/>
  <pageMargins left="0.19685039370078741" right="0.19685039370078741" top="0.78740157480314965" bottom="0.3937007874015748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2"/>
  <sheetViews>
    <sheetView zoomScaleNormal="100" zoomScaleSheetLayoutView="100" workbookViewId="0">
      <selection activeCell="C4" sqref="C4"/>
    </sheetView>
  </sheetViews>
  <sheetFormatPr defaultColWidth="9" defaultRowHeight="30" customHeight="1" x14ac:dyDescent="0.15"/>
  <cols>
    <col min="1" max="1" width="1.625" style="2" customWidth="1"/>
    <col min="2" max="2" width="8.125" style="49" customWidth="1"/>
    <col min="3" max="3" width="32.125" style="2" customWidth="1"/>
    <col min="4" max="4" width="18.875" style="49" customWidth="1"/>
    <col min="5" max="5" width="16.875" style="49" customWidth="1"/>
    <col min="6" max="6" width="9.875" style="2" customWidth="1"/>
    <col min="7" max="7" width="9.375" style="2" customWidth="1"/>
    <col min="8" max="8" width="20.625" style="2" customWidth="1"/>
    <col min="9" max="9" width="20.75" style="2" customWidth="1"/>
    <col min="10" max="10" width="1.625" style="2" customWidth="1"/>
    <col min="11" max="13" width="12.625" style="2" customWidth="1"/>
    <col min="14" max="14" width="1.625" style="2" customWidth="1"/>
    <col min="15" max="16384" width="9" style="2"/>
  </cols>
  <sheetData>
    <row r="1" spans="1:9" ht="21.6" customHeight="1" x14ac:dyDescent="0.15">
      <c r="A1" s="3"/>
      <c r="B1" s="31" t="s">
        <v>83</v>
      </c>
      <c r="C1" s="5"/>
      <c r="D1" s="32"/>
      <c r="E1" s="32"/>
      <c r="F1" s="5"/>
      <c r="G1" s="5"/>
      <c r="H1" s="5"/>
      <c r="I1" s="6" t="s">
        <v>80</v>
      </c>
    </row>
    <row r="2" spans="1:9" ht="24" customHeight="1" x14ac:dyDescent="0.15">
      <c r="A2" s="3"/>
      <c r="B2" s="31" t="s">
        <v>84</v>
      </c>
      <c r="C2" s="5"/>
      <c r="D2" s="32"/>
      <c r="E2" s="32"/>
      <c r="F2" s="5"/>
      <c r="G2" s="5"/>
      <c r="H2" s="5"/>
      <c r="I2" s="33" t="s">
        <v>24</v>
      </c>
    </row>
    <row r="3" spans="1:9" ht="72" customHeight="1" x14ac:dyDescent="0.15">
      <c r="A3" s="3"/>
      <c r="B3" s="50" t="s">
        <v>69</v>
      </c>
      <c r="C3" s="34" t="s">
        <v>6</v>
      </c>
      <c r="D3" s="51" t="s">
        <v>7</v>
      </c>
      <c r="E3" s="51" t="s">
        <v>8</v>
      </c>
      <c r="F3" s="34" t="s">
        <v>67</v>
      </c>
      <c r="G3" s="34" t="s">
        <v>68</v>
      </c>
      <c r="H3" s="34" t="s">
        <v>116</v>
      </c>
      <c r="I3" s="34" t="s">
        <v>117</v>
      </c>
    </row>
    <row r="4" spans="1:9" s="3" customFormat="1" ht="35.1" customHeight="1" x14ac:dyDescent="0.15">
      <c r="B4" s="35">
        <f>ROW()-ROW(直接人件費[[#Headers],[経費番号]])</f>
        <v>1</v>
      </c>
      <c r="C4" s="36"/>
      <c r="D4" s="36"/>
      <c r="E4" s="36"/>
      <c r="F4" s="37"/>
      <c r="G4" s="60"/>
      <c r="H4" s="38">
        <f>直接人件費[[#This Row],[助成対象経費]]</f>
        <v>0</v>
      </c>
      <c r="I4" s="38">
        <f>直接人件費[[#This Row],[時間単価（税抜）]]*直接人件費[[#This Row],[従事時間]]</f>
        <v>0</v>
      </c>
    </row>
    <row r="5" spans="1:9" s="3" customFormat="1" ht="35.1" customHeight="1" x14ac:dyDescent="0.15">
      <c r="B5" s="35">
        <f>ROW()-ROW(直接人件費[[#Headers],[経費番号]])</f>
        <v>2</v>
      </c>
      <c r="C5" s="36"/>
      <c r="D5" s="36"/>
      <c r="E5" s="36"/>
      <c r="F5" s="37"/>
      <c r="G5" s="60"/>
      <c r="H5" s="38">
        <f>直接人件費[[#This Row],[助成対象経費]]</f>
        <v>0</v>
      </c>
      <c r="I5" s="38">
        <f>直接人件費[[#This Row],[時間単価（税抜）]]*直接人件費[[#This Row],[従事時間]]</f>
        <v>0</v>
      </c>
    </row>
    <row r="6" spans="1:9" s="3" customFormat="1" ht="35.1" customHeight="1" x14ac:dyDescent="0.15">
      <c r="B6" s="35">
        <f>ROW()-ROW(直接人件費[[#Headers],[経費番号]])</f>
        <v>3</v>
      </c>
      <c r="C6" s="36"/>
      <c r="D6" s="36"/>
      <c r="E6" s="36"/>
      <c r="F6" s="37"/>
      <c r="G6" s="60"/>
      <c r="H6" s="38">
        <f>直接人件費[[#This Row],[助成対象経費]]</f>
        <v>0</v>
      </c>
      <c r="I6" s="38">
        <f>直接人件費[[#This Row],[時間単価（税抜）]]*直接人件費[[#This Row],[従事時間]]</f>
        <v>0</v>
      </c>
    </row>
    <row r="7" spans="1:9" s="3" customFormat="1" ht="35.1" customHeight="1" x14ac:dyDescent="0.15">
      <c r="B7" s="35">
        <f>ROW()-ROW(直接人件費[[#Headers],[経費番号]])</f>
        <v>4</v>
      </c>
      <c r="C7" s="36"/>
      <c r="D7" s="36"/>
      <c r="E7" s="36"/>
      <c r="F7" s="37"/>
      <c r="G7" s="60"/>
      <c r="H7" s="38">
        <f>直接人件費[[#This Row],[助成対象経費]]</f>
        <v>0</v>
      </c>
      <c r="I7" s="38">
        <f>直接人件費[[#This Row],[時間単価（税抜）]]*直接人件費[[#This Row],[従事時間]]</f>
        <v>0</v>
      </c>
    </row>
    <row r="8" spans="1:9" s="3" customFormat="1" ht="35.1" customHeight="1" thickBot="1" x14ac:dyDescent="0.2">
      <c r="B8" s="39">
        <f>ROW()-ROW(直接人件費[[#Headers],[経費番号]])</f>
        <v>5</v>
      </c>
      <c r="C8" s="40"/>
      <c r="D8" s="40"/>
      <c r="E8" s="40"/>
      <c r="F8" s="41"/>
      <c r="G8" s="120"/>
      <c r="H8" s="42">
        <f>直接人件費[[#This Row],[助成対象経費]]</f>
        <v>0</v>
      </c>
      <c r="I8" s="43">
        <f>直接人件費[[#This Row],[時間単価（税抜）]]*直接人件費[[#This Row],[従事時間]]</f>
        <v>0</v>
      </c>
    </row>
    <row r="9" spans="1:9" s="3" customFormat="1" ht="30" customHeight="1" thickTop="1" x14ac:dyDescent="0.15">
      <c r="B9" s="44" t="s">
        <v>25</v>
      </c>
      <c r="C9" s="45"/>
      <c r="D9" s="45"/>
      <c r="E9" s="45"/>
      <c r="F9" s="46"/>
      <c r="G9" s="47"/>
      <c r="H9" s="48">
        <f>SUBTOTAL(109,直接人件費[助成事業に要する経費])</f>
        <v>0</v>
      </c>
      <c r="I9" s="48">
        <f>SUBTOTAL(109,直接人件費[助成対象経費])</f>
        <v>0</v>
      </c>
    </row>
    <row r="10" spans="1:9" ht="30" customHeight="1" x14ac:dyDescent="0.15">
      <c r="A10" s="3"/>
      <c r="B10" s="198" t="s">
        <v>99</v>
      </c>
      <c r="C10" s="198"/>
      <c r="D10" s="198"/>
      <c r="E10" s="198"/>
      <c r="F10" s="198"/>
      <c r="G10" s="198"/>
      <c r="H10" s="198"/>
      <c r="I10" s="198"/>
    </row>
    <row r="11" spans="1:9" ht="30" customHeight="1" x14ac:dyDescent="0.15">
      <c r="A11" s="3"/>
      <c r="B11" s="199" t="s">
        <v>155</v>
      </c>
      <c r="C11" s="199"/>
      <c r="D11" s="199"/>
      <c r="E11" s="199"/>
      <c r="F11" s="199"/>
      <c r="G11" s="199"/>
      <c r="H11" s="199"/>
      <c r="I11" s="199"/>
    </row>
    <row r="12" spans="1:9" ht="30" customHeight="1" x14ac:dyDescent="0.15">
      <c r="A12" s="3"/>
      <c r="B12" s="199" t="s">
        <v>90</v>
      </c>
      <c r="C12" s="199"/>
      <c r="D12" s="199"/>
      <c r="E12" s="199"/>
      <c r="F12" s="199"/>
      <c r="G12" s="199"/>
      <c r="H12" s="199"/>
      <c r="I12" s="199"/>
    </row>
  </sheetData>
  <sheetProtection formatCells="0" formatRows="0" insertRows="0" deleteRows="0" selectLockedCells="1"/>
  <mergeCells count="3">
    <mergeCell ref="B10:I10"/>
    <mergeCell ref="B11:I11"/>
    <mergeCell ref="B12:I12"/>
  </mergeCells>
  <phoneticPr fontId="4"/>
  <printOptions horizontalCentered="1"/>
  <pageMargins left="0.39370078740157483" right="0.39370078740157483" top="0.78740157480314965" bottom="0.59055118110236227" header="0.39370078740157483" footer="0.39370078740157483"/>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J13"/>
  <sheetViews>
    <sheetView zoomScaleNormal="100" zoomScaleSheetLayoutView="100" workbookViewId="0">
      <selection activeCell="C4" sqref="C4"/>
    </sheetView>
  </sheetViews>
  <sheetFormatPr defaultColWidth="9" defaultRowHeight="30" customHeight="1" x14ac:dyDescent="0.15"/>
  <cols>
    <col min="1" max="1" width="1.625" style="2" customWidth="1"/>
    <col min="2" max="2" width="8.125" style="49" customWidth="1"/>
    <col min="3" max="3" width="32.5" style="2" customWidth="1"/>
    <col min="4" max="4" width="17" style="49" customWidth="1"/>
    <col min="5" max="5" width="16.875" style="49" customWidth="1"/>
    <col min="6" max="6" width="9.625" style="49" customWidth="1"/>
    <col min="7" max="7" width="7.875" style="2" customWidth="1"/>
    <col min="8" max="8" width="6.75" style="2" customWidth="1"/>
    <col min="9" max="9" width="20.625" style="2" customWidth="1"/>
    <col min="10" max="10" width="20.75" style="2" customWidth="1"/>
    <col min="11" max="11" width="1.625" style="2" customWidth="1"/>
    <col min="12" max="14" width="12.625" style="2" customWidth="1"/>
    <col min="15" max="15" width="1.625" style="2" customWidth="1"/>
    <col min="16" max="16384" width="9" style="2"/>
  </cols>
  <sheetData>
    <row r="1" spans="2:10" ht="21.6" customHeight="1" x14ac:dyDescent="0.15">
      <c r="B1" s="31" t="s">
        <v>83</v>
      </c>
      <c r="J1" s="72" t="s">
        <v>92</v>
      </c>
    </row>
    <row r="2" spans="2:10" ht="24" customHeight="1" x14ac:dyDescent="0.15">
      <c r="B2" s="52" t="s">
        <v>86</v>
      </c>
      <c r="J2" s="53" t="s">
        <v>14</v>
      </c>
    </row>
    <row r="3" spans="2:10" ht="72" customHeight="1" x14ac:dyDescent="0.15">
      <c r="B3" s="63" t="s">
        <v>69</v>
      </c>
      <c r="C3" s="57" t="s">
        <v>12</v>
      </c>
      <c r="D3" s="64" t="s">
        <v>2</v>
      </c>
      <c r="E3" s="64" t="s">
        <v>59</v>
      </c>
      <c r="F3" s="65" t="s">
        <v>66</v>
      </c>
      <c r="G3" s="57" t="s">
        <v>4</v>
      </c>
      <c r="H3" s="57" t="s">
        <v>5</v>
      </c>
      <c r="I3" s="57" t="s">
        <v>58</v>
      </c>
      <c r="J3" s="57" t="s">
        <v>3</v>
      </c>
    </row>
    <row r="4" spans="2:10" s="3" customFormat="1" ht="35.1" customHeight="1" x14ac:dyDescent="0.15">
      <c r="B4" s="58">
        <f>ROW()-ROW(外注・委託費[[#Headers],[経費番号]])</f>
        <v>1</v>
      </c>
      <c r="C4" s="36"/>
      <c r="D4" s="36"/>
      <c r="E4" s="36"/>
      <c r="F4" s="59"/>
      <c r="G4" s="60"/>
      <c r="H4" s="61"/>
      <c r="I4" s="38">
        <f>ROUNDDOWN(外注・委託費[[#This Row],[助成対象経費
（税抜）]]*1.1,0)</f>
        <v>0</v>
      </c>
      <c r="J4" s="38">
        <f>外注・委託費[[#This Row],[単価
（税抜）]]*外注・委託費[[#This Row],[数量]]</f>
        <v>0</v>
      </c>
    </row>
    <row r="5" spans="2:10" s="3" customFormat="1" ht="35.1" customHeight="1" x14ac:dyDescent="0.15">
      <c r="B5" s="58">
        <f>ROW()-ROW(外注・委託費[[#Headers],[経費番号]])</f>
        <v>2</v>
      </c>
      <c r="C5" s="36"/>
      <c r="D5" s="36"/>
      <c r="E5" s="36"/>
      <c r="F5" s="59"/>
      <c r="G5" s="60"/>
      <c r="H5" s="61"/>
      <c r="I5" s="38">
        <f>ROUNDDOWN(外注・委託費[[#This Row],[助成対象経費
（税抜）]]*1.1,0)</f>
        <v>0</v>
      </c>
      <c r="J5" s="38">
        <f>外注・委託費[[#This Row],[単価
（税抜）]]*外注・委託費[[#This Row],[数量]]</f>
        <v>0</v>
      </c>
    </row>
    <row r="6" spans="2:10" s="3" customFormat="1" ht="35.1" customHeight="1" x14ac:dyDescent="0.15">
      <c r="B6" s="58">
        <f>ROW()-ROW(外注・委託費[[#Headers],[経費番号]])</f>
        <v>3</v>
      </c>
      <c r="C6" s="36"/>
      <c r="D6" s="36"/>
      <c r="E6" s="36"/>
      <c r="F6" s="59"/>
      <c r="G6" s="60"/>
      <c r="H6" s="61"/>
      <c r="I6" s="38">
        <f>ROUNDDOWN(外注・委託費[[#This Row],[助成対象経費
（税抜）]]*1.1,0)</f>
        <v>0</v>
      </c>
      <c r="J6" s="38">
        <f>外注・委託費[[#This Row],[単価
（税抜）]]*外注・委託費[[#This Row],[数量]]</f>
        <v>0</v>
      </c>
    </row>
    <row r="7" spans="2:10" s="3" customFormat="1" ht="35.1" customHeight="1" x14ac:dyDescent="0.15">
      <c r="B7" s="58">
        <f>ROW()-ROW(外注・委託費[[#Headers],[経費番号]])</f>
        <v>4</v>
      </c>
      <c r="C7" s="36"/>
      <c r="D7" s="36"/>
      <c r="E7" s="36"/>
      <c r="F7" s="59"/>
      <c r="G7" s="60"/>
      <c r="H7" s="61"/>
      <c r="I7" s="38">
        <f>ROUNDDOWN(外注・委託費[[#This Row],[助成対象経費
（税抜）]]*1.1,0)</f>
        <v>0</v>
      </c>
      <c r="J7" s="38">
        <f>外注・委託費[[#This Row],[単価
（税抜）]]*外注・委託費[[#This Row],[数量]]</f>
        <v>0</v>
      </c>
    </row>
    <row r="8" spans="2:10" s="3" customFormat="1" ht="35.1" customHeight="1" thickBot="1" x14ac:dyDescent="0.2">
      <c r="B8" s="62">
        <f>ROW()-ROW(外注・委託費[[#Headers],[経費番号]])</f>
        <v>5</v>
      </c>
      <c r="C8" s="36"/>
      <c r="D8" s="36"/>
      <c r="E8" s="36"/>
      <c r="F8" s="59"/>
      <c r="G8" s="60"/>
      <c r="H8" s="61"/>
      <c r="I8" s="38">
        <f>ROUNDDOWN(外注・委託費[[#This Row],[助成対象経費
（税抜）]]*1.1,0)</f>
        <v>0</v>
      </c>
      <c r="J8" s="38">
        <f>外注・委託費[[#This Row],[単価
（税抜）]]*外注・委託費[[#This Row],[数量]]</f>
        <v>0</v>
      </c>
    </row>
    <row r="9" spans="2:10" s="3" customFormat="1" ht="30" customHeight="1" thickTop="1" x14ac:dyDescent="0.15">
      <c r="B9" s="44" t="s">
        <v>25</v>
      </c>
      <c r="C9" s="105"/>
      <c r="D9" s="105"/>
      <c r="E9" s="105"/>
      <c r="F9" s="105"/>
      <c r="G9" s="106"/>
      <c r="H9" s="107"/>
      <c r="I9" s="108">
        <f>SUBTOTAL(109,外注・委託費[助成事業に要する経費
（税込）])</f>
        <v>0</v>
      </c>
      <c r="J9" s="108">
        <f>SUBTOTAL(109,外注・委託費[助成対象経費
（税抜）])</f>
        <v>0</v>
      </c>
    </row>
    <row r="10" spans="2:10" ht="30" customHeight="1" x14ac:dyDescent="0.15">
      <c r="B10" s="200" t="s">
        <v>115</v>
      </c>
      <c r="C10" s="200"/>
      <c r="D10" s="200"/>
      <c r="E10" s="200"/>
      <c r="F10" s="200"/>
      <c r="G10" s="200"/>
      <c r="H10" s="200"/>
      <c r="I10" s="200"/>
      <c r="J10" s="200"/>
    </row>
    <row r="11" spans="2:10" ht="30" customHeight="1" x14ac:dyDescent="0.15">
      <c r="B11" s="202" t="s">
        <v>88</v>
      </c>
      <c r="C11" s="202"/>
      <c r="D11" s="202"/>
      <c r="E11" s="202"/>
      <c r="F11" s="202"/>
      <c r="G11" s="202"/>
      <c r="H11" s="202"/>
      <c r="I11" s="202"/>
      <c r="J11" s="202"/>
    </row>
    <row r="12" spans="2:10" ht="30" customHeight="1" x14ac:dyDescent="0.15">
      <c r="B12" s="201" t="s">
        <v>108</v>
      </c>
      <c r="C12" s="201"/>
      <c r="D12" s="201"/>
      <c r="E12" s="201"/>
      <c r="F12" s="201"/>
      <c r="G12" s="201"/>
      <c r="H12" s="201"/>
      <c r="I12" s="201"/>
      <c r="J12" s="201"/>
    </row>
    <row r="13" spans="2:10" ht="30" customHeight="1" x14ac:dyDescent="0.15">
      <c r="B13" s="202" t="s">
        <v>89</v>
      </c>
      <c r="C13" s="202"/>
      <c r="D13" s="202"/>
      <c r="E13" s="202"/>
      <c r="F13" s="202"/>
      <c r="G13" s="202"/>
      <c r="H13" s="202"/>
      <c r="I13" s="202"/>
      <c r="J13" s="202"/>
    </row>
  </sheetData>
  <sheetProtection formatCells="0" insertRows="0" deleteRows="0" selectLockedCells="1"/>
  <mergeCells count="4">
    <mergeCell ref="B10:J10"/>
    <mergeCell ref="B12:J12"/>
    <mergeCell ref="B11:J11"/>
    <mergeCell ref="B13:J13"/>
  </mergeCells>
  <phoneticPr fontId="4"/>
  <printOptions horizontalCentered="1"/>
  <pageMargins left="0.39370078740157483" right="0.39370078740157483" top="0.78740157480314965" bottom="0.59055118110236227" header="0.39370078740157483" footer="0.3937007874015748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N13"/>
  <sheetViews>
    <sheetView zoomScaleNormal="100" zoomScaleSheetLayoutView="100" workbookViewId="0">
      <selection activeCell="C4" sqref="C4"/>
    </sheetView>
  </sheetViews>
  <sheetFormatPr defaultColWidth="9" defaultRowHeight="30" customHeight="1" x14ac:dyDescent="0.15"/>
  <cols>
    <col min="1" max="1" width="1.625" style="2" customWidth="1"/>
    <col min="2" max="2" width="8.125" style="49" customWidth="1"/>
    <col min="3" max="3" width="17.5" style="49" customWidth="1"/>
    <col min="4" max="4" width="23.875" style="2" customWidth="1"/>
    <col min="5" max="5" width="14.125" style="49" customWidth="1"/>
    <col min="6" max="6" width="16.875" style="49" customWidth="1"/>
    <col min="7" max="7" width="7" style="49" customWidth="1"/>
    <col min="8" max="8" width="5.875" style="49" customWidth="1"/>
    <col min="9" max="9" width="5.125" style="49" customWidth="1"/>
    <col min="10" max="10" width="10.25" style="49" customWidth="1"/>
    <col min="11" max="11" width="7.875" style="2" customWidth="1"/>
    <col min="12" max="12" width="5.375" style="2" customWidth="1"/>
    <col min="13" max="13" width="20.625" style="2" customWidth="1"/>
    <col min="14" max="14" width="20.75" style="2" customWidth="1"/>
    <col min="15" max="15" width="1.625" style="2" customWidth="1"/>
    <col min="16" max="18" width="12.625" style="2" customWidth="1"/>
    <col min="19" max="19" width="1.625" style="2" customWidth="1"/>
    <col min="20" max="16384" width="9" style="2"/>
  </cols>
  <sheetData>
    <row r="1" spans="2:14" ht="21.6" customHeight="1" x14ac:dyDescent="0.15">
      <c r="B1" s="31" t="s">
        <v>83</v>
      </c>
      <c r="C1" s="52"/>
      <c r="N1" s="72" t="s">
        <v>92</v>
      </c>
    </row>
    <row r="2" spans="2:14" ht="24" customHeight="1" x14ac:dyDescent="0.15">
      <c r="B2" s="52" t="s">
        <v>91</v>
      </c>
      <c r="C2" s="52"/>
      <c r="N2" s="53" t="s">
        <v>14</v>
      </c>
    </row>
    <row r="3" spans="2:14" ht="72" customHeight="1" x14ac:dyDescent="0.15">
      <c r="B3" s="70" t="s">
        <v>69</v>
      </c>
      <c r="C3" s="63" t="s">
        <v>13</v>
      </c>
      <c r="D3" s="57" t="s">
        <v>12</v>
      </c>
      <c r="E3" s="64" t="s">
        <v>2</v>
      </c>
      <c r="F3" s="64" t="s">
        <v>60</v>
      </c>
      <c r="G3" s="64" t="s">
        <v>9</v>
      </c>
      <c r="H3" s="65" t="s">
        <v>78</v>
      </c>
      <c r="I3" s="71" t="s">
        <v>39</v>
      </c>
      <c r="J3" s="70" t="s">
        <v>66</v>
      </c>
      <c r="K3" s="57" t="s">
        <v>4</v>
      </c>
      <c r="L3" s="57" t="s">
        <v>5</v>
      </c>
      <c r="M3" s="57" t="s">
        <v>58</v>
      </c>
      <c r="N3" s="57" t="s">
        <v>3</v>
      </c>
    </row>
    <row r="4" spans="2:14" s="3" customFormat="1" ht="35.1" customHeight="1" x14ac:dyDescent="0.15">
      <c r="B4" s="67">
        <f>ROW()-ROW(システム及び設備導入費[[#Headers],[経費番号]])</f>
        <v>1</v>
      </c>
      <c r="C4" s="68"/>
      <c r="D4" s="36"/>
      <c r="E4" s="36"/>
      <c r="F4" s="36"/>
      <c r="G4" s="121"/>
      <c r="H4" s="121"/>
      <c r="I4" s="122"/>
      <c r="J4" s="123"/>
      <c r="K4" s="60"/>
      <c r="L4" s="61"/>
      <c r="M4" s="38">
        <f>ROUNDDOWN(システム及び設備導入費[[#This Row],[助成対象経費
（税抜）]]*1.1,0)</f>
        <v>0</v>
      </c>
      <c r="N4" s="38">
        <f>システム及び設備導入費[[#This Row],[単価
（税抜）]]*システム及び設備導入費[[#This Row],[数量]]</f>
        <v>0</v>
      </c>
    </row>
    <row r="5" spans="2:14" s="3" customFormat="1" ht="35.1" customHeight="1" x14ac:dyDescent="0.15">
      <c r="B5" s="67">
        <f>ROW()-ROW(システム及び設備導入費[[#Headers],[経費番号]])</f>
        <v>2</v>
      </c>
      <c r="C5" s="68"/>
      <c r="D5" s="36"/>
      <c r="E5" s="36"/>
      <c r="F5" s="36"/>
      <c r="G5" s="121"/>
      <c r="H5" s="121"/>
      <c r="I5" s="122"/>
      <c r="J5" s="123"/>
      <c r="K5" s="60"/>
      <c r="L5" s="61"/>
      <c r="M5" s="38">
        <f>ROUNDDOWN(システム及び設備導入費[[#This Row],[助成対象経費
（税抜）]]*1.1,0)</f>
        <v>0</v>
      </c>
      <c r="N5" s="38">
        <f>システム及び設備導入費[[#This Row],[単価
（税抜）]]*システム及び設備導入費[[#This Row],[数量]]</f>
        <v>0</v>
      </c>
    </row>
    <row r="6" spans="2:14" s="3" customFormat="1" ht="35.1" customHeight="1" x14ac:dyDescent="0.15">
      <c r="B6" s="67">
        <f>ROW()-ROW(システム及び設備導入費[[#Headers],[経費番号]])</f>
        <v>3</v>
      </c>
      <c r="C6" s="68"/>
      <c r="D6" s="36"/>
      <c r="E6" s="36"/>
      <c r="F6" s="36"/>
      <c r="G6" s="121"/>
      <c r="H6" s="121"/>
      <c r="I6" s="122"/>
      <c r="J6" s="123"/>
      <c r="K6" s="60"/>
      <c r="L6" s="61"/>
      <c r="M6" s="38">
        <f>ROUNDDOWN(システム及び設備導入費[[#This Row],[助成対象経費
（税抜）]]*1.1,0)</f>
        <v>0</v>
      </c>
      <c r="N6" s="38">
        <f>システム及び設備導入費[[#This Row],[単価
（税抜）]]*システム及び設備導入費[[#This Row],[数量]]</f>
        <v>0</v>
      </c>
    </row>
    <row r="7" spans="2:14" s="3" customFormat="1" ht="35.1" customHeight="1" x14ac:dyDescent="0.15">
      <c r="B7" s="67">
        <f>ROW()-ROW(システム及び設備導入費[[#Headers],[経費番号]])</f>
        <v>4</v>
      </c>
      <c r="C7" s="68"/>
      <c r="D7" s="36"/>
      <c r="E7" s="36"/>
      <c r="F7" s="36"/>
      <c r="G7" s="121"/>
      <c r="H7" s="121"/>
      <c r="I7" s="122"/>
      <c r="J7" s="123"/>
      <c r="K7" s="60"/>
      <c r="L7" s="61"/>
      <c r="M7" s="38">
        <f>ROUNDDOWN(システム及び設備導入費[[#This Row],[助成対象経費
（税抜）]]*1.1,0)</f>
        <v>0</v>
      </c>
      <c r="N7" s="38">
        <f>システム及び設備導入費[[#This Row],[単価
（税抜）]]*システム及び設備導入費[[#This Row],[数量]]</f>
        <v>0</v>
      </c>
    </row>
    <row r="8" spans="2:14" s="3" customFormat="1" ht="35.1" customHeight="1" thickBot="1" x14ac:dyDescent="0.2">
      <c r="B8" s="67">
        <f>ROW()-ROW(システム及び設備導入費[[#Headers],[経費番号]])</f>
        <v>5</v>
      </c>
      <c r="C8" s="69"/>
      <c r="D8" s="36"/>
      <c r="E8" s="36"/>
      <c r="F8" s="36"/>
      <c r="G8" s="121"/>
      <c r="H8" s="121"/>
      <c r="I8" s="122"/>
      <c r="J8" s="123"/>
      <c r="K8" s="60"/>
      <c r="L8" s="61"/>
      <c r="M8" s="38">
        <f>ROUNDDOWN(システム及び設備導入費[[#This Row],[助成対象経費
（税抜）]]*1.1,0)</f>
        <v>0</v>
      </c>
      <c r="N8" s="38">
        <f>システム及び設備導入費[[#This Row],[単価
（税抜）]]*システム及び設備導入費[[#This Row],[数量]]</f>
        <v>0</v>
      </c>
    </row>
    <row r="9" spans="2:14" s="3" customFormat="1" ht="30" customHeight="1" thickTop="1" x14ac:dyDescent="0.15">
      <c r="B9" s="44" t="s">
        <v>25</v>
      </c>
      <c r="C9" s="104"/>
      <c r="D9" s="105"/>
      <c r="E9" s="105"/>
      <c r="F9" s="105"/>
      <c r="G9" s="105"/>
      <c r="H9" s="105"/>
      <c r="I9" s="109"/>
      <c r="J9" s="109"/>
      <c r="K9" s="106"/>
      <c r="L9" s="107"/>
      <c r="M9" s="108">
        <f>SUBTOTAL(109,システム及び設備導入費[助成事業に要する経費
（税込）])</f>
        <v>0</v>
      </c>
      <c r="N9" s="108">
        <f>SUBTOTAL(109,システム及び設備導入費[助成対象経費
（税抜）])</f>
        <v>0</v>
      </c>
    </row>
    <row r="10" spans="2:14" ht="30" customHeight="1" x14ac:dyDescent="0.15">
      <c r="B10" s="200" t="s">
        <v>115</v>
      </c>
      <c r="C10" s="200"/>
      <c r="D10" s="200"/>
      <c r="E10" s="200"/>
      <c r="F10" s="200"/>
      <c r="G10" s="200"/>
      <c r="H10" s="200"/>
      <c r="I10" s="200"/>
      <c r="J10" s="200"/>
    </row>
    <row r="11" spans="2:14" ht="30" customHeight="1" x14ac:dyDescent="0.15">
      <c r="B11" s="202" t="s">
        <v>88</v>
      </c>
      <c r="C11" s="202"/>
      <c r="D11" s="202"/>
      <c r="E11" s="202"/>
      <c r="F11" s="202"/>
      <c r="G11" s="202"/>
      <c r="H11" s="202"/>
      <c r="I11" s="202"/>
      <c r="J11" s="202"/>
    </row>
    <row r="12" spans="2:14" ht="30" customHeight="1" x14ac:dyDescent="0.15">
      <c r="B12" s="201" t="s">
        <v>108</v>
      </c>
      <c r="C12" s="201"/>
      <c r="D12" s="201"/>
      <c r="E12" s="201"/>
      <c r="F12" s="201"/>
      <c r="G12" s="201"/>
      <c r="H12" s="201"/>
      <c r="I12" s="201"/>
      <c r="J12" s="201"/>
    </row>
    <row r="13" spans="2:14" ht="30" customHeight="1" x14ac:dyDescent="0.15">
      <c r="B13" s="202" t="s">
        <v>89</v>
      </c>
      <c r="C13" s="202"/>
      <c r="D13" s="202"/>
      <c r="E13" s="202"/>
      <c r="F13" s="202"/>
      <c r="G13" s="202"/>
      <c r="H13" s="202"/>
      <c r="I13" s="202"/>
      <c r="J13" s="202"/>
    </row>
  </sheetData>
  <sheetProtection formatCells="0" insertRows="0" deleteRows="0" selectLockedCells="1"/>
  <mergeCells count="4">
    <mergeCell ref="B10:J10"/>
    <mergeCell ref="B11:J11"/>
    <mergeCell ref="B12:J12"/>
    <mergeCell ref="B13:J13"/>
  </mergeCells>
  <phoneticPr fontId="4"/>
  <printOptions horizontalCentered="1"/>
  <pageMargins left="0.39370078740157483" right="0.39370078740157483" top="0.78740157480314965" bottom="0.59055118110236227" header="0.39370078740157483" footer="0.39370078740157483"/>
  <pageSetup paperSize="9" scale="8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選択肢!$D$2:$D$3</xm:f>
          </x14:formula1>
          <xm:sqref>G4:H8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K13"/>
  <sheetViews>
    <sheetView zoomScaleNormal="100" zoomScaleSheetLayoutView="100" workbookViewId="0">
      <selection activeCell="C4" sqref="C4"/>
    </sheetView>
  </sheetViews>
  <sheetFormatPr defaultColWidth="9" defaultRowHeight="30" customHeight="1" x14ac:dyDescent="0.15"/>
  <cols>
    <col min="1" max="1" width="1.625" style="2" customWidth="1"/>
    <col min="2" max="2" width="8.125" style="49" customWidth="1"/>
    <col min="3" max="3" width="17.5" style="49" customWidth="1"/>
    <col min="4" max="4" width="27.125" style="2" customWidth="1"/>
    <col min="5" max="5" width="17.125" style="49" customWidth="1"/>
    <col min="6" max="6" width="16.875" style="49" customWidth="1"/>
    <col min="7" max="7" width="12.875" style="49" customWidth="1"/>
    <col min="8" max="8" width="7.75" style="2" customWidth="1"/>
    <col min="9" max="9" width="6.75" style="2" customWidth="1"/>
    <col min="10" max="10" width="20.625" style="2" customWidth="1"/>
    <col min="11" max="11" width="20.75" style="2" customWidth="1"/>
    <col min="12" max="12" width="1.625" style="2" customWidth="1"/>
    <col min="13" max="15" width="12.625" style="2" customWidth="1"/>
    <col min="16" max="16" width="1.625" style="2" customWidth="1"/>
    <col min="17" max="16384" width="9" style="2"/>
  </cols>
  <sheetData>
    <row r="1" spans="2:11" ht="21.6" customHeight="1" x14ac:dyDescent="0.15">
      <c r="B1" s="31" t="s">
        <v>83</v>
      </c>
      <c r="C1" s="52"/>
      <c r="K1" s="72" t="s">
        <v>92</v>
      </c>
    </row>
    <row r="2" spans="2:11" ht="24" customHeight="1" x14ac:dyDescent="0.15">
      <c r="B2" s="52" t="s">
        <v>93</v>
      </c>
      <c r="C2" s="52"/>
      <c r="K2" s="53" t="s">
        <v>14</v>
      </c>
    </row>
    <row r="3" spans="2:11" ht="72" customHeight="1" x14ac:dyDescent="0.15">
      <c r="B3" s="66" t="s">
        <v>69</v>
      </c>
      <c r="C3" s="63" t="s">
        <v>62</v>
      </c>
      <c r="D3" s="54" t="s">
        <v>26</v>
      </c>
      <c r="E3" s="55" t="s">
        <v>63</v>
      </c>
      <c r="F3" s="56" t="s">
        <v>64</v>
      </c>
      <c r="G3" s="56" t="s">
        <v>66</v>
      </c>
      <c r="H3" s="54" t="s">
        <v>4</v>
      </c>
      <c r="I3" s="54" t="s">
        <v>5</v>
      </c>
      <c r="J3" s="57" t="s">
        <v>58</v>
      </c>
      <c r="K3" s="57" t="s">
        <v>3</v>
      </c>
    </row>
    <row r="4" spans="2:11" s="3" customFormat="1" ht="35.1" customHeight="1" x14ac:dyDescent="0.15">
      <c r="B4" s="74">
        <f>ROW()-ROW(販売促進費[[#Headers],[経費番号]])</f>
        <v>1</v>
      </c>
      <c r="C4" s="124"/>
      <c r="D4" s="36"/>
      <c r="E4" s="36"/>
      <c r="F4" s="36"/>
      <c r="G4" s="59"/>
      <c r="H4" s="60"/>
      <c r="I4" s="61"/>
      <c r="J4" s="38">
        <f>ROUNDDOWN(販売促進費[[#This Row],[助成対象経費
（税抜）]]*1.1,0)</f>
        <v>0</v>
      </c>
      <c r="K4" s="38">
        <f>販売促進費[[#This Row],[単価
（税抜）]]*販売促進費[[#This Row],[数量]]</f>
        <v>0</v>
      </c>
    </row>
    <row r="5" spans="2:11" s="3" customFormat="1" ht="35.1" customHeight="1" x14ac:dyDescent="0.15">
      <c r="B5" s="74">
        <f>ROW()-ROW(販売促進費[[#Headers],[経費番号]])</f>
        <v>2</v>
      </c>
      <c r="C5" s="124"/>
      <c r="D5" s="36"/>
      <c r="E5" s="36"/>
      <c r="F5" s="36"/>
      <c r="G5" s="59"/>
      <c r="H5" s="60"/>
      <c r="I5" s="61"/>
      <c r="J5" s="38">
        <f>ROUNDDOWN(販売促進費[[#This Row],[助成対象経費
（税抜）]]*1.1,0)</f>
        <v>0</v>
      </c>
      <c r="K5" s="38">
        <f>販売促進費[[#This Row],[単価
（税抜）]]*販売促進費[[#This Row],[数量]]</f>
        <v>0</v>
      </c>
    </row>
    <row r="6" spans="2:11" s="3" customFormat="1" ht="35.1" customHeight="1" x14ac:dyDescent="0.15">
      <c r="B6" s="74">
        <f>ROW()-ROW(販売促進費[[#Headers],[経費番号]])</f>
        <v>3</v>
      </c>
      <c r="C6" s="124"/>
      <c r="D6" s="36"/>
      <c r="E6" s="36"/>
      <c r="F6" s="36"/>
      <c r="G6" s="59"/>
      <c r="H6" s="60"/>
      <c r="I6" s="61"/>
      <c r="J6" s="38">
        <f>ROUNDDOWN(販売促進費[[#This Row],[助成対象経費
（税抜）]]*1.1,0)</f>
        <v>0</v>
      </c>
      <c r="K6" s="38">
        <f>販売促進費[[#This Row],[単価
（税抜）]]*販売促進費[[#This Row],[数量]]</f>
        <v>0</v>
      </c>
    </row>
    <row r="7" spans="2:11" s="3" customFormat="1" ht="35.1" customHeight="1" x14ac:dyDescent="0.15">
      <c r="B7" s="74">
        <f>ROW()-ROW(販売促進費[[#Headers],[経費番号]])</f>
        <v>4</v>
      </c>
      <c r="C7" s="124"/>
      <c r="D7" s="36"/>
      <c r="E7" s="36"/>
      <c r="F7" s="36"/>
      <c r="G7" s="59"/>
      <c r="H7" s="60"/>
      <c r="I7" s="61"/>
      <c r="J7" s="38">
        <f>ROUNDDOWN(販売促進費[[#This Row],[助成対象経費
（税抜）]]*1.1,0)</f>
        <v>0</v>
      </c>
      <c r="K7" s="38">
        <f>販売促進費[[#This Row],[単価
（税抜）]]*販売促進費[[#This Row],[数量]]</f>
        <v>0</v>
      </c>
    </row>
    <row r="8" spans="2:11" s="3" customFormat="1" ht="35.1" customHeight="1" thickBot="1" x14ac:dyDescent="0.2">
      <c r="B8" s="91">
        <f>ROW()-ROW(販売促進費[[#Headers],[経費番号]])</f>
        <v>5</v>
      </c>
      <c r="C8" s="124"/>
      <c r="D8" s="40"/>
      <c r="E8" s="125"/>
      <c r="F8" s="36"/>
      <c r="G8" s="126"/>
      <c r="H8" s="127"/>
      <c r="I8" s="128"/>
      <c r="J8" s="92">
        <f>ROUNDDOWN(販売促進費[[#This Row],[助成対象経費
（税抜）]]*1.1,0)</f>
        <v>0</v>
      </c>
      <c r="K8" s="43">
        <f>販売促進費[[#This Row],[単価
（税抜）]]*販売促進費[[#This Row],[数量]]</f>
        <v>0</v>
      </c>
    </row>
    <row r="9" spans="2:11" s="3" customFormat="1" ht="30" customHeight="1" thickTop="1" x14ac:dyDescent="0.15">
      <c r="B9" s="44" t="s">
        <v>25</v>
      </c>
      <c r="C9" s="104"/>
      <c r="D9" s="105"/>
      <c r="E9" s="105"/>
      <c r="F9" s="105"/>
      <c r="G9" s="105"/>
      <c r="H9" s="106"/>
      <c r="I9" s="107"/>
      <c r="J9" s="108">
        <f>SUBTOTAL(109,販売促進費[助成事業に要する経費
（税込）])</f>
        <v>0</v>
      </c>
      <c r="K9" s="108">
        <f>SUBTOTAL(109,販売促進費[助成対象経費
（税抜）])</f>
        <v>0</v>
      </c>
    </row>
    <row r="10" spans="2:11" ht="30" customHeight="1" x14ac:dyDescent="0.15">
      <c r="B10" s="200" t="s">
        <v>115</v>
      </c>
      <c r="C10" s="200"/>
      <c r="D10" s="200"/>
      <c r="E10" s="200"/>
      <c r="F10" s="200"/>
      <c r="G10" s="200"/>
      <c r="H10" s="200"/>
      <c r="I10" s="200"/>
      <c r="J10" s="200"/>
    </row>
    <row r="11" spans="2:11" ht="30" customHeight="1" x14ac:dyDescent="0.15">
      <c r="B11" s="202" t="s">
        <v>88</v>
      </c>
      <c r="C11" s="202"/>
      <c r="D11" s="202"/>
      <c r="E11" s="202"/>
      <c r="F11" s="202"/>
      <c r="G11" s="202"/>
      <c r="H11" s="202"/>
      <c r="I11" s="202"/>
      <c r="J11" s="202"/>
    </row>
    <row r="12" spans="2:11" ht="30" customHeight="1" x14ac:dyDescent="0.15">
      <c r="B12" s="201" t="s">
        <v>108</v>
      </c>
      <c r="C12" s="201"/>
      <c r="D12" s="201"/>
      <c r="E12" s="201"/>
      <c r="F12" s="201"/>
      <c r="G12" s="201"/>
      <c r="H12" s="201"/>
      <c r="I12" s="201"/>
      <c r="J12" s="201"/>
    </row>
    <row r="13" spans="2:11" ht="30" customHeight="1" x14ac:dyDescent="0.15">
      <c r="B13" s="202" t="s">
        <v>89</v>
      </c>
      <c r="C13" s="202"/>
      <c r="D13" s="202"/>
      <c r="E13" s="202"/>
      <c r="F13" s="202"/>
      <c r="G13" s="202"/>
      <c r="H13" s="202"/>
      <c r="I13" s="202"/>
      <c r="J13" s="202"/>
    </row>
  </sheetData>
  <sheetProtection formatCells="0" insertRows="0" deleteRows="0" selectLockedCells="1"/>
  <mergeCells count="4">
    <mergeCell ref="B10:J10"/>
    <mergeCell ref="B11:J11"/>
    <mergeCell ref="B12:J12"/>
    <mergeCell ref="B13:J13"/>
  </mergeCells>
  <phoneticPr fontId="4"/>
  <printOptions horizontalCentered="1"/>
  <pageMargins left="0.39370078740157483" right="0.39370078740157483" top="0.78740157480314965" bottom="0.59055118110236227" header="0.39370078740157483" footer="0.39370078740157483"/>
  <pageSetup paperSize="9" scale="85"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K13"/>
  <sheetViews>
    <sheetView zoomScaleNormal="100" zoomScaleSheetLayoutView="100" workbookViewId="0">
      <selection activeCell="C4" sqref="C4"/>
    </sheetView>
  </sheetViews>
  <sheetFormatPr defaultColWidth="9" defaultRowHeight="30" customHeight="1" x14ac:dyDescent="0.15"/>
  <cols>
    <col min="1" max="1" width="1.625" style="2" customWidth="1"/>
    <col min="2" max="2" width="8.125" style="49" customWidth="1"/>
    <col min="3" max="3" width="17.5" style="49" customWidth="1"/>
    <col min="4" max="4" width="29.5" style="2" customWidth="1"/>
    <col min="5" max="5" width="23.75" style="49" customWidth="1"/>
    <col min="6" max="6" width="16.875" style="49" customWidth="1"/>
    <col min="7" max="7" width="15.5" style="49" customWidth="1"/>
    <col min="8" max="8" width="6.25" style="49" customWidth="1"/>
    <col min="9" max="9" width="6.375" style="49" customWidth="1"/>
    <col min="10" max="10" width="20.625" style="2" customWidth="1"/>
    <col min="11" max="11" width="20.75" style="2" customWidth="1"/>
    <col min="12" max="12" width="1.625" style="2" customWidth="1"/>
    <col min="13" max="15" width="12.625" style="2" customWidth="1"/>
    <col min="16" max="16" width="1.625" style="2" customWidth="1"/>
    <col min="17" max="16384" width="9" style="2"/>
  </cols>
  <sheetData>
    <row r="1" spans="2:11" ht="21.6" customHeight="1" x14ac:dyDescent="0.15">
      <c r="B1" s="31" t="s">
        <v>83</v>
      </c>
      <c r="C1" s="52"/>
      <c r="K1" s="72" t="s">
        <v>92</v>
      </c>
    </row>
    <row r="2" spans="2:11" ht="24" customHeight="1" x14ac:dyDescent="0.15">
      <c r="B2" s="52" t="s">
        <v>94</v>
      </c>
      <c r="C2" s="52"/>
      <c r="K2" s="53" t="s">
        <v>14</v>
      </c>
    </row>
    <row r="3" spans="2:11" s="73" customFormat="1" ht="72" customHeight="1" x14ac:dyDescent="0.15">
      <c r="B3" s="70" t="s">
        <v>69</v>
      </c>
      <c r="C3" s="63" t="s">
        <v>11</v>
      </c>
      <c r="D3" s="57" t="s">
        <v>26</v>
      </c>
      <c r="E3" s="64" t="s">
        <v>10</v>
      </c>
      <c r="F3" s="65" t="s">
        <v>64</v>
      </c>
      <c r="G3" s="65" t="s">
        <v>66</v>
      </c>
      <c r="H3" s="65" t="s">
        <v>4</v>
      </c>
      <c r="I3" s="65" t="s">
        <v>5</v>
      </c>
      <c r="J3" s="57" t="s">
        <v>58</v>
      </c>
      <c r="K3" s="57" t="s">
        <v>3</v>
      </c>
    </row>
    <row r="4" spans="2:11" s="3" customFormat="1" ht="35.1" customHeight="1" x14ac:dyDescent="0.15">
      <c r="B4" s="75">
        <f>ROW()-ROW(規格認証費[[#Headers],[経費番号]])</f>
        <v>1</v>
      </c>
      <c r="C4" s="68"/>
      <c r="D4" s="76"/>
      <c r="E4" s="76"/>
      <c r="F4" s="76"/>
      <c r="G4" s="77"/>
      <c r="H4" s="78"/>
      <c r="I4" s="79"/>
      <c r="J4" s="38">
        <f>ROUNDDOWN(規格認証費[[#This Row],[助成対象経費
（税抜）]]*1.1,0)</f>
        <v>0</v>
      </c>
      <c r="K4" s="38">
        <f>規格認証費[[#This Row],[単価
（税抜）]]*規格認証費[[#This Row],[数量]]</f>
        <v>0</v>
      </c>
    </row>
    <row r="5" spans="2:11" s="3" customFormat="1" ht="35.1" customHeight="1" x14ac:dyDescent="0.15">
      <c r="B5" s="75">
        <f>ROW()-ROW(規格認証費[[#Headers],[経費番号]])</f>
        <v>2</v>
      </c>
      <c r="C5" s="68"/>
      <c r="D5" s="76"/>
      <c r="E5" s="76"/>
      <c r="F5" s="76"/>
      <c r="G5" s="77"/>
      <c r="H5" s="78"/>
      <c r="I5" s="79"/>
      <c r="J5" s="38">
        <f>ROUNDDOWN(規格認証費[[#This Row],[助成対象経費
（税抜）]]*1.1,0)</f>
        <v>0</v>
      </c>
      <c r="K5" s="38">
        <f>規格認証費[[#This Row],[単価
（税抜）]]*規格認証費[[#This Row],[数量]]</f>
        <v>0</v>
      </c>
    </row>
    <row r="6" spans="2:11" s="3" customFormat="1" ht="35.1" customHeight="1" x14ac:dyDescent="0.15">
      <c r="B6" s="75">
        <f>ROW()-ROW(規格認証費[[#Headers],[経費番号]])</f>
        <v>3</v>
      </c>
      <c r="C6" s="68"/>
      <c r="D6" s="76"/>
      <c r="E6" s="76"/>
      <c r="F6" s="76"/>
      <c r="G6" s="77"/>
      <c r="H6" s="78"/>
      <c r="I6" s="79"/>
      <c r="J6" s="38">
        <f>ROUNDDOWN(規格認証費[[#This Row],[助成対象経費
（税抜）]]*1.1,0)</f>
        <v>0</v>
      </c>
      <c r="K6" s="38">
        <f>規格認証費[[#This Row],[単価
（税抜）]]*規格認証費[[#This Row],[数量]]</f>
        <v>0</v>
      </c>
    </row>
    <row r="7" spans="2:11" s="3" customFormat="1" ht="35.1" customHeight="1" x14ac:dyDescent="0.15">
      <c r="B7" s="75">
        <f>ROW()-ROW(規格認証費[[#Headers],[経費番号]])</f>
        <v>4</v>
      </c>
      <c r="C7" s="68"/>
      <c r="D7" s="76"/>
      <c r="E7" s="76"/>
      <c r="F7" s="76"/>
      <c r="G7" s="77"/>
      <c r="H7" s="78"/>
      <c r="I7" s="79"/>
      <c r="J7" s="38">
        <f>ROUNDDOWN(規格認証費[[#This Row],[助成対象経費
（税抜）]]*1.1,0)</f>
        <v>0</v>
      </c>
      <c r="K7" s="38">
        <f>規格認証費[[#This Row],[単価
（税抜）]]*規格認証費[[#This Row],[数量]]</f>
        <v>0</v>
      </c>
    </row>
    <row r="8" spans="2:11" s="3" customFormat="1" ht="35.1" customHeight="1" thickBot="1" x14ac:dyDescent="0.2">
      <c r="B8" s="75">
        <f>ROW()-ROW(規格認証費[[#Headers],[経費番号]])</f>
        <v>5</v>
      </c>
      <c r="C8" s="69"/>
      <c r="D8" s="76"/>
      <c r="E8" s="76"/>
      <c r="F8" s="76"/>
      <c r="G8" s="77"/>
      <c r="H8" s="78"/>
      <c r="I8" s="79"/>
      <c r="J8" s="38">
        <f>ROUNDDOWN(規格認証費[[#This Row],[助成対象経費
（税抜）]]*1.1,0)</f>
        <v>0</v>
      </c>
      <c r="K8" s="38">
        <f>規格認証費[[#This Row],[単価
（税抜）]]*規格認証費[[#This Row],[数量]]</f>
        <v>0</v>
      </c>
    </row>
    <row r="9" spans="2:11" s="3" customFormat="1" ht="30" customHeight="1" thickTop="1" x14ac:dyDescent="0.15">
      <c r="B9" s="44" t="s">
        <v>25</v>
      </c>
      <c r="C9" s="104"/>
      <c r="D9" s="105"/>
      <c r="E9" s="105"/>
      <c r="F9" s="105"/>
      <c r="G9" s="105"/>
      <c r="H9" s="105"/>
      <c r="I9" s="105"/>
      <c r="J9" s="108">
        <f>SUBTOTAL(109,規格認証費[助成事業に要する経費
（税込）])</f>
        <v>0</v>
      </c>
      <c r="K9" s="108">
        <f>SUBTOTAL(109,規格認証費[助成対象経費
（税抜）])</f>
        <v>0</v>
      </c>
    </row>
    <row r="10" spans="2:11" ht="30" customHeight="1" x14ac:dyDescent="0.15">
      <c r="B10" s="200" t="s">
        <v>115</v>
      </c>
      <c r="C10" s="200"/>
      <c r="D10" s="200"/>
      <c r="E10" s="200"/>
      <c r="F10" s="200"/>
      <c r="G10" s="200"/>
      <c r="H10" s="200"/>
      <c r="I10" s="200"/>
      <c r="J10" s="200"/>
    </row>
    <row r="11" spans="2:11" ht="30" customHeight="1" x14ac:dyDescent="0.15">
      <c r="B11" s="202" t="s">
        <v>88</v>
      </c>
      <c r="C11" s="202"/>
      <c r="D11" s="202"/>
      <c r="E11" s="202"/>
      <c r="F11" s="202"/>
      <c r="G11" s="202"/>
      <c r="H11" s="202"/>
      <c r="I11" s="202"/>
      <c r="J11" s="202"/>
    </row>
    <row r="12" spans="2:11" ht="30" customHeight="1" x14ac:dyDescent="0.15">
      <c r="B12" s="201" t="s">
        <v>108</v>
      </c>
      <c r="C12" s="201"/>
      <c r="D12" s="201"/>
      <c r="E12" s="201"/>
      <c r="F12" s="201"/>
      <c r="G12" s="201"/>
      <c r="H12" s="201"/>
      <c r="I12" s="201"/>
      <c r="J12" s="201"/>
    </row>
    <row r="13" spans="2:11" ht="30" customHeight="1" x14ac:dyDescent="0.15">
      <c r="B13" s="202" t="s">
        <v>89</v>
      </c>
      <c r="C13" s="202"/>
      <c r="D13" s="202"/>
      <c r="E13" s="202"/>
      <c r="F13" s="202"/>
      <c r="G13" s="202"/>
      <c r="H13" s="202"/>
      <c r="I13" s="202"/>
      <c r="J13" s="202"/>
    </row>
  </sheetData>
  <sheetProtection formatCells="0" insertRows="0" deleteRows="0" selectLockedCells="1"/>
  <mergeCells count="4">
    <mergeCell ref="B10:J10"/>
    <mergeCell ref="B11:J11"/>
    <mergeCell ref="B12:J12"/>
    <mergeCell ref="B13:J13"/>
  </mergeCells>
  <phoneticPr fontId="4"/>
  <printOptions horizontalCentered="1"/>
  <pageMargins left="0.39370078740157483" right="0.39370078740157483" top="0.78740157480314965" bottom="0.59055118110236227" header="0.39370078740157483" footer="0.39370078740157483"/>
  <pageSetup paperSize="9" scale="8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K13"/>
  <sheetViews>
    <sheetView zoomScaleNormal="100" zoomScaleSheetLayoutView="100" workbookViewId="0">
      <selection activeCell="C4" sqref="C4"/>
    </sheetView>
  </sheetViews>
  <sheetFormatPr defaultColWidth="9" defaultRowHeight="30" customHeight="1" x14ac:dyDescent="0.15"/>
  <cols>
    <col min="1" max="1" width="1.625" style="2" customWidth="1"/>
    <col min="2" max="2" width="8.125" style="49" customWidth="1"/>
    <col min="3" max="3" width="17.5" style="49" customWidth="1"/>
    <col min="4" max="4" width="27.125" style="2" customWidth="1"/>
    <col min="5" max="5" width="20.375" style="49" customWidth="1"/>
    <col min="6" max="6" width="16.875" style="49" customWidth="1"/>
    <col min="7" max="7" width="13" style="49" customWidth="1"/>
    <col min="8" max="8" width="9.5" style="49" customWidth="1"/>
    <col min="9" max="9" width="6.625" style="49" customWidth="1"/>
    <col min="10" max="10" width="20.625" style="2" customWidth="1"/>
    <col min="11" max="11" width="20.75" style="2" customWidth="1"/>
    <col min="12" max="12" width="1.625" style="2" customWidth="1"/>
    <col min="13" max="15" width="12.625" style="2" customWidth="1"/>
    <col min="16" max="16" width="1.625" style="2" customWidth="1"/>
    <col min="17" max="16384" width="9" style="2"/>
  </cols>
  <sheetData>
    <row r="1" spans="2:11" ht="21.6" customHeight="1" x14ac:dyDescent="0.15">
      <c r="B1" s="31" t="s">
        <v>83</v>
      </c>
      <c r="C1" s="52"/>
      <c r="K1" s="72" t="s">
        <v>92</v>
      </c>
    </row>
    <row r="2" spans="2:11" ht="24" customHeight="1" x14ac:dyDescent="0.15">
      <c r="B2" s="52" t="s">
        <v>95</v>
      </c>
      <c r="C2" s="52"/>
      <c r="K2" s="53" t="s">
        <v>14</v>
      </c>
    </row>
    <row r="3" spans="2:11" ht="72" customHeight="1" x14ac:dyDescent="0.15">
      <c r="B3" s="70" t="s">
        <v>69</v>
      </c>
      <c r="C3" s="63" t="s">
        <v>11</v>
      </c>
      <c r="D3" s="57" t="s">
        <v>65</v>
      </c>
      <c r="E3" s="64" t="s">
        <v>26</v>
      </c>
      <c r="F3" s="65" t="s">
        <v>64</v>
      </c>
      <c r="G3" s="65" t="s">
        <v>66</v>
      </c>
      <c r="H3" s="65" t="s">
        <v>4</v>
      </c>
      <c r="I3" s="65" t="s">
        <v>5</v>
      </c>
      <c r="J3" s="57" t="s">
        <v>58</v>
      </c>
      <c r="K3" s="57" t="s">
        <v>3</v>
      </c>
    </row>
    <row r="4" spans="2:11" s="3" customFormat="1" ht="35.1" customHeight="1" x14ac:dyDescent="0.15">
      <c r="B4" s="80">
        <f>ROW()-ROW(産業財産権出願費[[#Headers],[経費番号]])</f>
        <v>1</v>
      </c>
      <c r="C4" s="68"/>
      <c r="D4" s="36"/>
      <c r="E4" s="36"/>
      <c r="F4" s="36"/>
      <c r="G4" s="59"/>
      <c r="H4" s="78"/>
      <c r="I4" s="79"/>
      <c r="J4" s="38">
        <f>ROUNDDOWN(産業財産権出願費[[#This Row],[助成対象経費
（税抜）]]*1.1,0)</f>
        <v>0</v>
      </c>
      <c r="K4" s="38">
        <f>産業財産権出願費[[#This Row],[単価
（税抜）]]*産業財産権出願費[[#This Row],[数量]]</f>
        <v>0</v>
      </c>
    </row>
    <row r="5" spans="2:11" s="3" customFormat="1" ht="35.1" customHeight="1" x14ac:dyDescent="0.15">
      <c r="B5" s="80">
        <f>ROW()-ROW(産業財産権出願費[[#Headers],[経費番号]])</f>
        <v>2</v>
      </c>
      <c r="C5" s="68"/>
      <c r="D5" s="36"/>
      <c r="E5" s="36"/>
      <c r="F5" s="36"/>
      <c r="G5" s="59"/>
      <c r="H5" s="78"/>
      <c r="I5" s="79"/>
      <c r="J5" s="38">
        <f>ROUNDDOWN(産業財産権出願費[[#This Row],[助成対象経費
（税抜）]]*1.1,0)</f>
        <v>0</v>
      </c>
      <c r="K5" s="38">
        <f>産業財産権出願費[[#This Row],[単価
（税抜）]]*産業財産権出願費[[#This Row],[数量]]</f>
        <v>0</v>
      </c>
    </row>
    <row r="6" spans="2:11" s="3" customFormat="1" ht="35.1" customHeight="1" x14ac:dyDescent="0.15">
      <c r="B6" s="80">
        <f>ROW()-ROW(産業財産権出願費[[#Headers],[経費番号]])</f>
        <v>3</v>
      </c>
      <c r="C6" s="68"/>
      <c r="D6" s="36"/>
      <c r="E6" s="36"/>
      <c r="F6" s="36"/>
      <c r="G6" s="59"/>
      <c r="H6" s="78"/>
      <c r="I6" s="79"/>
      <c r="J6" s="38">
        <f>ROUNDDOWN(産業財産権出願費[[#This Row],[助成対象経費
（税抜）]]*1.1,0)</f>
        <v>0</v>
      </c>
      <c r="K6" s="38">
        <f>産業財産権出願費[[#This Row],[単価
（税抜）]]*産業財産権出願費[[#This Row],[数量]]</f>
        <v>0</v>
      </c>
    </row>
    <row r="7" spans="2:11" s="3" customFormat="1" ht="35.1" customHeight="1" x14ac:dyDescent="0.15">
      <c r="B7" s="80">
        <f>ROW()-ROW(産業財産権出願費[[#Headers],[経費番号]])</f>
        <v>4</v>
      </c>
      <c r="C7" s="68"/>
      <c r="D7" s="36"/>
      <c r="E7" s="36"/>
      <c r="F7" s="36"/>
      <c r="G7" s="59"/>
      <c r="H7" s="78"/>
      <c r="I7" s="79"/>
      <c r="J7" s="38">
        <f>ROUNDDOWN(産業財産権出願費[[#This Row],[助成対象経費
（税抜）]]*1.1,0)</f>
        <v>0</v>
      </c>
      <c r="K7" s="38">
        <f>産業財産権出願費[[#This Row],[単価
（税抜）]]*産業財産権出願費[[#This Row],[数量]]</f>
        <v>0</v>
      </c>
    </row>
    <row r="8" spans="2:11" s="3" customFormat="1" ht="35.1" customHeight="1" thickBot="1" x14ac:dyDescent="0.2">
      <c r="B8" s="80">
        <f>ROW()-ROW(産業財産権出願費[[#Headers],[経費番号]])</f>
        <v>5</v>
      </c>
      <c r="C8" s="69"/>
      <c r="D8" s="36"/>
      <c r="E8" s="36"/>
      <c r="F8" s="36"/>
      <c r="G8" s="59"/>
      <c r="H8" s="78"/>
      <c r="I8" s="79"/>
      <c r="J8" s="38">
        <f>ROUNDDOWN(産業財産権出願費[[#This Row],[助成対象経費
（税抜）]]*1.1,0)</f>
        <v>0</v>
      </c>
      <c r="K8" s="38">
        <f>産業財産権出願費[[#This Row],[単価
（税抜）]]*産業財産権出願費[[#This Row],[数量]]</f>
        <v>0</v>
      </c>
    </row>
    <row r="9" spans="2:11" s="3" customFormat="1" ht="30" customHeight="1" thickTop="1" x14ac:dyDescent="0.15">
      <c r="B9" s="44" t="s">
        <v>25</v>
      </c>
      <c r="C9" s="104"/>
      <c r="D9" s="105"/>
      <c r="E9" s="105"/>
      <c r="F9" s="105"/>
      <c r="G9" s="105"/>
      <c r="H9" s="105"/>
      <c r="I9" s="105"/>
      <c r="J9" s="108">
        <f>SUBTOTAL(109,産業財産権出願費[助成事業に要する経費
（税込）])</f>
        <v>0</v>
      </c>
      <c r="K9" s="108">
        <f>SUBTOTAL(109,産業財産権出願費[助成対象経費
（税抜）])</f>
        <v>0</v>
      </c>
    </row>
    <row r="10" spans="2:11" ht="30" customHeight="1" x14ac:dyDescent="0.15">
      <c r="B10" s="200" t="s">
        <v>114</v>
      </c>
      <c r="C10" s="200"/>
      <c r="D10" s="200"/>
      <c r="E10" s="200"/>
      <c r="F10" s="200"/>
      <c r="G10" s="200"/>
      <c r="H10" s="200"/>
      <c r="I10" s="200"/>
      <c r="J10" s="200"/>
    </row>
    <row r="11" spans="2:11" ht="30" customHeight="1" x14ac:dyDescent="0.15">
      <c r="B11" s="202" t="s">
        <v>88</v>
      </c>
      <c r="C11" s="202"/>
      <c r="D11" s="202"/>
      <c r="E11" s="202"/>
      <c r="F11" s="202"/>
      <c r="G11" s="202"/>
      <c r="H11" s="202"/>
      <c r="I11" s="202"/>
      <c r="J11" s="202"/>
    </row>
    <row r="12" spans="2:11" ht="30" customHeight="1" x14ac:dyDescent="0.15">
      <c r="B12" s="201" t="s">
        <v>108</v>
      </c>
      <c r="C12" s="201"/>
      <c r="D12" s="201"/>
      <c r="E12" s="201"/>
      <c r="F12" s="201"/>
      <c r="G12" s="201"/>
      <c r="H12" s="201"/>
      <c r="I12" s="201"/>
      <c r="J12" s="201"/>
    </row>
    <row r="13" spans="2:11" ht="30" customHeight="1" x14ac:dyDescent="0.15">
      <c r="B13" s="202" t="s">
        <v>89</v>
      </c>
      <c r="C13" s="202"/>
      <c r="D13" s="202"/>
      <c r="E13" s="202"/>
      <c r="F13" s="202"/>
      <c r="G13" s="202"/>
      <c r="H13" s="202"/>
      <c r="I13" s="202"/>
      <c r="J13" s="202"/>
    </row>
  </sheetData>
  <sheetProtection formatCells="0" insertRows="0" deleteRows="0" selectLockedCells="1"/>
  <mergeCells count="4">
    <mergeCell ref="B10:J10"/>
    <mergeCell ref="B11:J11"/>
    <mergeCell ref="B12:J12"/>
    <mergeCell ref="B13:J13"/>
  </mergeCells>
  <phoneticPr fontId="4"/>
  <printOptions horizontalCentered="1"/>
  <pageMargins left="0.39370078740157483" right="0.39370078740157483" top="0.78740157480314965" bottom="0.59055118110236227" header="0.39370078740157483" footer="0.39370078740157483"/>
  <pageSetup paperSize="9" scale="8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様式第4-1号</vt:lpstr>
      <vt:lpstr>別紙1-1</vt:lpstr>
      <vt:lpstr>別紙２</vt:lpstr>
      <vt:lpstr>8-1_直接人件費</vt:lpstr>
      <vt:lpstr>8-2_外注・委託費</vt:lpstr>
      <vt:lpstr>8-3_システム及び設備導入費</vt:lpstr>
      <vt:lpstr>8-4_販売促進費</vt:lpstr>
      <vt:lpstr>8-5_規格認証費</vt:lpstr>
      <vt:lpstr>8-6_産業財産権出願費</vt:lpstr>
      <vt:lpstr>利用・導入計画書(1件100万円以上の費用は提出必要）</vt:lpstr>
      <vt:lpstr>選択肢</vt:lpstr>
      <vt:lpstr>'8-1_直接人件費'!Print_Area</vt:lpstr>
      <vt:lpstr>'別紙1-1'!Print_Area</vt:lpstr>
      <vt:lpstr>別紙２!Print_Area</vt:lpstr>
      <vt:lpstr>'様式第4-1号'!Print_Area</vt:lpstr>
      <vt:lpstr>'利用・導入計画書(1件100万円以上の費用は提出必要）'!Print_Area</vt:lpstr>
      <vt:lpstr>'8-1_直接人件費'!Print_Titles</vt:lpstr>
      <vt:lpstr>'8-2_外注・委託費'!Print_Titles</vt:lpstr>
      <vt:lpstr>'8-3_システム及び設備導入費'!Print_Titles</vt:lpstr>
      <vt:lpstr>'8-4_販売促進費'!Print_Titles</vt:lpstr>
      <vt:lpstr>'8-5_規格認証費'!Print_Titles</vt:lpstr>
      <vt:lpstr>'8-6_産業財産権出願費'!Print_Titles</vt:lpstr>
      <vt:lpstr>'別紙1-1'!Print_Titles</vt:lpstr>
      <vt:lpstr>'利用・導入計画書(1件100万円以上の費用は提出必要）'!Print_Titles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事務局</cp:lastModifiedBy>
  <cp:lastPrinted>2023-01-13T10:32:36Z</cp:lastPrinted>
  <dcterms:created xsi:type="dcterms:W3CDTF">2005-04-22T05:01:21Z</dcterms:created>
  <dcterms:modified xsi:type="dcterms:W3CDTF">2024-02-05T08:14:43Z</dcterms:modified>
</cp:coreProperties>
</file>