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always" codeName="ThisWorkbook"/>
  <xr:revisionPtr revIDLastSave="0" documentId="13_ncr:1_{080410E1-B7CE-417F-9FE5-2EA6792810F2}" xr6:coauthVersionLast="47" xr6:coauthVersionMax="47" xr10:uidLastSave="{00000000-0000-0000-0000-000000000000}"/>
  <bookViews>
    <workbookView showHorizontalScroll="0" showVerticalScroll="0" xWindow="30" yWindow="-16320" windowWidth="29040" windowHeight="15720" tabRatio="848" xr2:uid="{00000000-000D-0000-FFFF-FFFF00000000}"/>
  </bookViews>
  <sheets>
    <sheet name="賃金引上げ計画の誓約書" sheetId="25" r:id="rId1"/>
    <sheet name="賃金引上げ計画書" sheetId="24" r:id="rId2"/>
    <sheet name="基準給与支給総額" sheetId="29" r:id="rId3"/>
    <sheet name="事業内最低賃金者名簿" sheetId="27" r:id="rId4"/>
    <sheet name="使用不可公社専用" sheetId="10" state="hidden" r:id="rId5"/>
    <sheet name="入力規則(改変禁止)" sheetId="11" state="hidden" r:id="rId6"/>
  </sheets>
  <externalReferences>
    <externalReference r:id="rId7"/>
    <externalReference r:id="rId8"/>
  </externalReferences>
  <definedNames>
    <definedName name="_9．資金支出明細" localSheetId="3">#REF!</definedName>
    <definedName name="_9．資金支出明細">#REF!</definedName>
    <definedName name="ertew">#REF!</definedName>
    <definedName name="ja" localSheetId="3">#REF!</definedName>
    <definedName name="ja" localSheetId="1">#REF!</definedName>
    <definedName name="ja">#REF!</definedName>
    <definedName name="kaidai" localSheetId="3">#REF!</definedName>
    <definedName name="kaidai" localSheetId="1">#REF!</definedName>
    <definedName name="kaidai">#REF!</definedName>
    <definedName name="koukoku" localSheetId="3">#REF!</definedName>
    <definedName name="koukoku" localSheetId="1">#REF!</definedName>
    <definedName name="koukoku">#REF!</definedName>
    <definedName name="minpay">[1]プルダウンリスト!$B$4:$E$50</definedName>
    <definedName name="_xlnm.Print_Area" localSheetId="3">事業内最低賃金者名簿!$A$1:$J$18</definedName>
    <definedName name="_xlnm.Print_Area" localSheetId="0">賃金引上げ計画の誓約書!$A$1:$N$33</definedName>
    <definedName name="_xlnm.Print_Area" localSheetId="1">賃金引上げ計画書!$A$1:$AK$42</definedName>
    <definedName name="q" localSheetId="3">#REF!</definedName>
    <definedName name="q" localSheetId="1">#REF!</definedName>
    <definedName name="q">#REF!</definedName>
    <definedName name="S_公務〈他に分類されるものを除く〉">'[2]１申請者概要２セミナー３申請状況'!#REF!</definedName>
    <definedName name="T_分類不能の産業">'[2]１申請者概要２セミナー３申請状況'!#REF!</definedName>
    <definedName name="ｚ" localSheetId="3">#REF!</definedName>
    <definedName name="ｚ" localSheetId="1">#REF!</definedName>
    <definedName name="ｚ">#REF!</definedName>
    <definedName name="サービス業" localSheetId="3">#REF!</definedName>
    <definedName name="サービス業" localSheetId="1">#REF!</definedName>
    <definedName name="サービス業">#REF!</definedName>
    <definedName name="サンプル" localSheetId="3">#REF!</definedName>
    <definedName name="サンプル" localSheetId="1">#REF!</definedName>
    <definedName name="サンプル">#REF!</definedName>
    <definedName name="卸売業" localSheetId="3">#REF!</definedName>
    <definedName name="卸売業" localSheetId="1">#REF!</definedName>
    <definedName name="卸売業">#REF!</definedName>
    <definedName name="海外" localSheetId="3">#REF!</definedName>
    <definedName name="海外" localSheetId="1">#REF!</definedName>
    <definedName name="海外">#REF!</definedName>
    <definedName name="種別" localSheetId="3">#REF!</definedName>
    <definedName name="種別" localSheetId="1">#REF!</definedName>
    <definedName name="種別">#REF!</definedName>
    <definedName name="助成事業のフロー・スケジュール" localSheetId="3">#REF!</definedName>
    <definedName name="助成事業のフロー・スケジュール" localSheetId="1">#REF!</definedName>
    <definedName name="助成事業のフロー・スケジュール">#REF!</definedName>
    <definedName name="小売業" localSheetId="3">#REF!</definedName>
    <definedName name="小売業" localSheetId="1">#REF!</definedName>
    <definedName name="小売業">#REF!</definedName>
    <definedName name="製造業その他" localSheetId="3">#REF!</definedName>
    <definedName name="製造業その他" localSheetId="1">#REF!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29" l="1"/>
  <c r="C8" i="29"/>
  <c r="E20" i="25" l="1"/>
  <c r="N12" i="24"/>
  <c r="Y12" i="24" s="1"/>
  <c r="FJ4" i="10" l="1"/>
  <c r="FI4" i="10"/>
  <c r="FH4" i="10"/>
  <c r="FF4" i="10"/>
  <c r="FE4" i="10"/>
  <c r="FD4" i="10"/>
  <c r="FC4" i="10"/>
  <c r="FB4" i="10"/>
  <c r="FA4" i="10"/>
  <c r="EZ4" i="10"/>
  <c r="ES4" i="10"/>
  <c r="FG4" i="10" s="1"/>
  <c r="FK4" i="10" s="1"/>
  <c r="EB4" i="10"/>
  <c r="DU4" i="10"/>
  <c r="DT4" i="10"/>
  <c r="DR4" i="10"/>
  <c r="DQ4" i="10"/>
  <c r="DP4" i="10"/>
  <c r="DL4" i="10"/>
  <c r="DK4" i="10"/>
  <c r="DJ4" i="10"/>
  <c r="DI4" i="10"/>
  <c r="DH4" i="10"/>
  <c r="DG4" i="10"/>
  <c r="DF4" i="10"/>
  <c r="DE4" i="10"/>
  <c r="DD4" i="10"/>
  <c r="DC4" i="10"/>
  <c r="DB4" i="10"/>
  <c r="DA4" i="10"/>
  <c r="DM4" i="10" s="1"/>
  <c r="CZ4" i="10"/>
  <c r="CY4" i="10"/>
  <c r="CX4" i="10"/>
  <c r="CW4" i="10"/>
  <c r="CV4" i="10"/>
  <c r="CU4" i="10"/>
  <c r="CT4" i="10"/>
  <c r="CS4" i="10"/>
  <c r="CR4" i="10"/>
  <c r="CQ4" i="10"/>
  <c r="CP4" i="10"/>
  <c r="CO4" i="10"/>
  <c r="CN4" i="10"/>
  <c r="CM4" i="10"/>
  <c r="CL4" i="10"/>
  <c r="CK4" i="10"/>
  <c r="CJ4" i="10"/>
  <c r="CI4" i="10"/>
  <c r="CH4" i="10"/>
  <c r="CG4" i="10"/>
  <c r="CF4" i="10"/>
  <c r="CE4" i="10"/>
  <c r="CD4" i="10"/>
  <c r="CC4" i="10"/>
  <c r="CB4" i="10"/>
  <c r="CA4" i="10"/>
  <c r="BZ4" i="10"/>
  <c r="BY4" i="10"/>
  <c r="BX4" i="10"/>
  <c r="BW4" i="10"/>
  <c r="BV4" i="10"/>
  <c r="BU4" i="10"/>
  <c r="BT4" i="10"/>
  <c r="BS4" i="10"/>
  <c r="BR4" i="10"/>
  <c r="BQ4" i="10"/>
  <c r="BP4" i="10"/>
  <c r="BO4" i="10"/>
  <c r="BN4" i="10"/>
  <c r="BM4" i="10"/>
  <c r="BL4" i="10"/>
  <c r="BK4" i="10"/>
  <c r="BJ4" i="10"/>
  <c r="BI4" i="10"/>
  <c r="BG4" i="10"/>
  <c r="BF4" i="10"/>
  <c r="BH4" i="10" s="1"/>
  <c r="BE4" i="10"/>
  <c r="BD4" i="10"/>
  <c r="BC4" i="10"/>
  <c r="BB4" i="10"/>
  <c r="BA4" i="10"/>
  <c r="AZ4" i="10"/>
  <c r="AY4" i="10"/>
  <c r="EE4" i="10" s="1"/>
  <c r="AX4" i="10"/>
  <c r="EC4" i="10" s="1"/>
  <c r="AW4" i="10"/>
  <c r="AV4" i="10"/>
  <c r="AU4" i="10"/>
  <c r="AT4" i="10"/>
  <c r="AS4" i="10"/>
  <c r="AR4" i="10"/>
  <c r="AQ4" i="10"/>
  <c r="AP4" i="10"/>
  <c r="AO4" i="10"/>
  <c r="AN4" i="10"/>
  <c r="AJ4" i="10"/>
  <c r="AI4" i="10"/>
  <c r="AH4" i="10"/>
  <c r="AL4" i="10" s="1"/>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C34" i="24"/>
  <c r="I21" i="25" s="1"/>
  <c r="C25" i="24"/>
  <c r="L19" i="25" s="1"/>
  <c r="Y14" i="24"/>
  <c r="F30" i="25"/>
  <c r="DN4" i="10"/>
  <c r="EF4" i="10" l="1"/>
  <c r="EG4" i="10" s="1"/>
  <c r="AK4" i="10"/>
  <c r="AM4" i="10" s="1"/>
  <c r="F29" i="25"/>
  <c r="DO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0" authorId="0" shapeId="0" xr:uid="{00000000-0006-0000-0000-000001000000}">
      <text>
        <r>
          <rPr>
            <b/>
            <sz val="9"/>
            <color indexed="81"/>
            <rFont val="MS P ゴシック"/>
            <family val="3"/>
            <charset val="128"/>
          </rPr>
          <t>賃金引上げ計画から自動入力されます</t>
        </r>
        <r>
          <rPr>
            <sz val="9"/>
            <color indexed="81"/>
            <rFont val="MS P ゴシック"/>
            <family val="3"/>
            <charset val="128"/>
          </rPr>
          <t xml:space="preserve">
</t>
        </r>
      </text>
    </comment>
    <comment ref="I21" authorId="0" shapeId="0" xr:uid="{00000000-0006-0000-0000-000002000000}">
      <text>
        <r>
          <rPr>
            <b/>
            <sz val="9"/>
            <color indexed="81"/>
            <rFont val="MS P ゴシック"/>
            <family val="3"/>
            <charset val="128"/>
          </rPr>
          <t>賃金引上げ計画から自動入力されます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100-000001000000}">
      <text>
        <r>
          <rPr>
            <b/>
            <sz val="10"/>
            <color indexed="81"/>
            <rFont val="MS P ゴシック"/>
            <family val="3"/>
            <charset val="128"/>
          </rPr>
          <t xml:space="preserve">基準給与支給総額にあたります。
</t>
        </r>
      </text>
    </comment>
    <comment ref="Y12" authorId="0" shapeId="0" xr:uid="{00000000-0006-0000-0100-000002000000}">
      <text>
        <r>
          <rPr>
            <b/>
            <sz val="10"/>
            <color indexed="81"/>
            <rFont val="MS P ゴシック"/>
            <family val="3"/>
            <charset val="128"/>
          </rPr>
          <t>自動で計算されます。目標給与支給総額にあたります。</t>
        </r>
      </text>
    </comment>
    <comment ref="Y14" authorId="0" shapeId="0" xr:uid="{00000000-0006-0000-0100-000003000000}">
      <text>
        <r>
          <rPr>
            <b/>
            <sz val="10"/>
            <color indexed="81"/>
            <rFont val="MS P ゴシック"/>
            <family val="3"/>
            <charset val="128"/>
          </rPr>
          <t xml:space="preserve">基準給与支給総額に１．０２を乗じた額以上になることが必要です。
</t>
        </r>
      </text>
    </comment>
  </commentList>
</comments>
</file>

<file path=xl/sharedStrings.xml><?xml version="1.0" encoding="utf-8"?>
<sst xmlns="http://schemas.openxmlformats.org/spreadsheetml/2006/main" count="469" uniqueCount="419">
  <si>
    <t>後継者チャレンジ</t>
    <rPh sb="0" eb="3">
      <t>コウケイシャ</t>
    </rPh>
    <phoneticPr fontId="1"/>
  </si>
  <si>
    <t>映像情報制作・配給業</t>
  </si>
  <si>
    <t>音声情報制作業</t>
  </si>
  <si>
    <t>新聞業</t>
  </si>
  <si>
    <t>出版業</t>
  </si>
  <si>
    <t>広告制作業</t>
  </si>
  <si>
    <t>映像・音声・文字情報制作に附帯するサービス業</t>
  </si>
  <si>
    <t>駐車場業</t>
  </si>
  <si>
    <t>不動産管理業</t>
  </si>
  <si>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</si>
  <si>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</si>
  <si>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</si>
  <si>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</si>
  <si>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</si>
  <si>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</si>
  <si>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</si>
  <si>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</si>
  <si>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</si>
  <si>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</si>
  <si>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</si>
  <si>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</si>
  <si>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</si>
  <si>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</si>
  <si>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</si>
  <si>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</si>
  <si>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</si>
  <si>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</si>
  <si>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</si>
  <si>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</si>
  <si>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</si>
  <si>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</si>
  <si>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</si>
  <si>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</si>
  <si>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</si>
  <si>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</si>
  <si>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</si>
  <si>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</si>
  <si>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</si>
  <si>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</si>
  <si>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</si>
  <si>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</si>
  <si>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</si>
  <si>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</si>
  <si>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</si>
  <si>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</si>
  <si>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</si>
  <si>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</si>
  <si>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</si>
  <si>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</si>
  <si>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</si>
  <si>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</si>
  <si>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</si>
  <si>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</si>
  <si>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</si>
  <si>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</si>
  <si>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</si>
  <si>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</si>
  <si>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</si>
  <si>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</si>
  <si>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</si>
  <si>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</si>
  <si>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</si>
  <si>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</si>
  <si>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</si>
  <si>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</si>
  <si>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</si>
  <si>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</si>
  <si>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</si>
  <si>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</si>
  <si>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</si>
  <si>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</si>
  <si>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</si>
  <si>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</si>
  <si>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</si>
  <si>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</si>
  <si>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</si>
  <si>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</si>
  <si>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</si>
  <si>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</si>
  <si>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</si>
  <si>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</si>
  <si>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</si>
  <si>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</si>
  <si>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</si>
  <si>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</si>
  <si>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</si>
  <si>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</si>
  <si>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</si>
  <si>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</si>
  <si>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</si>
  <si>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</si>
  <si>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</si>
  <si>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</si>
  <si>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</si>
  <si>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</si>
  <si>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</si>
  <si>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</si>
  <si>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r>
      <t>申請書2
事業区分(</t>
    </r>
    <r>
      <rPr>
        <sz val="10"/>
        <color rgb="FFFF0000"/>
        <rFont val="ＭＳ 明朝"/>
        <family val="1"/>
        <charset val="128"/>
      </rPr>
      <t>ｲﾉﾍﾞｰｼｮﾝ新事業活動区分</t>
    </r>
    <r>
      <rPr>
        <sz val="10"/>
        <color theme="1"/>
        <rFont val="ＭＳ 明朝"/>
        <family val="1"/>
        <charset val="128"/>
      </rPr>
      <t>)</t>
    </r>
    <rPh sb="0" eb="3">
      <t>シンセイショ</t>
    </rPh>
    <rPh sb="5" eb="7">
      <t>ジギョウ</t>
    </rPh>
    <rPh sb="7" eb="9">
      <t>クブン</t>
    </rPh>
    <rPh sb="18" eb="21">
      <t>シンジギョウ</t>
    </rPh>
    <rPh sb="21" eb="23">
      <t>カツドウ</t>
    </rPh>
    <rPh sb="23" eb="25">
      <t>クブン</t>
    </rPh>
    <phoneticPr fontId="1"/>
  </si>
  <si>
    <t xml:space="preserve">職員
</t>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</si>
  <si>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</si>
  <si>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</si>
  <si>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</si>
  <si>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</si>
  <si>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</si>
  <si>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</si>
  <si>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</si>
  <si>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</si>
  <si>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</si>
  <si>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</si>
  <si>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</si>
  <si>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</si>
  <si>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</si>
  <si>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</si>
  <si>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</si>
  <si>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</si>
  <si>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</si>
  <si>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</si>
  <si>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</si>
  <si>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</si>
  <si>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</si>
  <si>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</si>
  <si>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</si>
  <si>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</si>
  <si>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</si>
  <si>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</si>
  <si>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</si>
  <si>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</si>
  <si>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</si>
  <si>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</si>
  <si>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</si>
  <si>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</si>
  <si>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</si>
  <si>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</si>
  <si>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</si>
  <si>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</si>
  <si>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</si>
  <si>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</si>
  <si>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</si>
  <si>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</si>
  <si>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</si>
  <si>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</si>
  <si>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</si>
  <si>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</si>
  <si>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</si>
  <si>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</si>
  <si>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</si>
  <si>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</si>
  <si>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</si>
  <si>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</si>
  <si>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</si>
  <si>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</si>
  <si>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</si>
  <si>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</si>
  <si>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</si>
  <si>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</si>
  <si>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</si>
  <si>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</si>
  <si>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</si>
  <si>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</si>
  <si>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</si>
  <si>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</si>
  <si>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</si>
  <si>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</si>
  <si>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</si>
  <si>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</si>
  <si>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</si>
  <si>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</si>
  <si>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</si>
  <si>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</si>
  <si>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</si>
  <si>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Ⅱ．ＤＸ推進</t>
    <rPh sb="4" eb="6">
      <t>スイシン</t>
    </rPh>
    <phoneticPr fontId="1"/>
  </si>
  <si>
    <t>Ⅲ．イノベーション</t>
    <phoneticPr fontId="1"/>
  </si>
  <si>
    <t>Ⅳ．後継者チャレンジ</t>
    <rPh sb="2" eb="5">
      <t>コウケイシャ</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</si>
  <si>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</si>
  <si>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</si>
  <si>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</si>
  <si>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</si>
  <si>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</si>
  <si>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8"/>
  </si>
  <si>
    <t>林業</t>
    <phoneticPr fontId="18"/>
  </si>
  <si>
    <t>漁業</t>
    <phoneticPr fontId="18"/>
  </si>
  <si>
    <t>水産養殖業</t>
    <phoneticPr fontId="18"/>
  </si>
  <si>
    <t>鉱業、採石業、砂利採取業</t>
    <phoneticPr fontId="18"/>
  </si>
  <si>
    <t>総合工事業</t>
    <phoneticPr fontId="18"/>
  </si>
  <si>
    <t>職別工事業（設備工事業を除く）</t>
    <phoneticPr fontId="18"/>
  </si>
  <si>
    <t>設備工事業</t>
    <phoneticPr fontId="18"/>
  </si>
  <si>
    <t>食料品製造業</t>
    <phoneticPr fontId="18"/>
  </si>
  <si>
    <t>飲料・たばこ・飼料製造業</t>
    <phoneticPr fontId="18"/>
  </si>
  <si>
    <t>繊維工業</t>
    <phoneticPr fontId="18"/>
  </si>
  <si>
    <t>木材・木製品製造業（家具を除く）</t>
    <phoneticPr fontId="18"/>
  </si>
  <si>
    <t>家具・装備品製造業</t>
    <phoneticPr fontId="18"/>
  </si>
  <si>
    <t>パルプ・紙・紙加工品製造業</t>
    <phoneticPr fontId="18"/>
  </si>
  <si>
    <t>印刷・同関連業</t>
    <phoneticPr fontId="18"/>
  </si>
  <si>
    <t>化学工業</t>
    <phoneticPr fontId="18"/>
  </si>
  <si>
    <t>石油製品・石炭製品製造業</t>
    <phoneticPr fontId="18"/>
  </si>
  <si>
    <t>プラスチック製品製造業（別掲を除く）</t>
    <phoneticPr fontId="18"/>
  </si>
  <si>
    <t>ゴム製品製造業</t>
    <phoneticPr fontId="18"/>
  </si>
  <si>
    <t>なめし革・同製品・毛皮製造業</t>
    <phoneticPr fontId="18"/>
  </si>
  <si>
    <t>窯業・土石製品製造業</t>
    <phoneticPr fontId="18"/>
  </si>
  <si>
    <t>鉄鋼業</t>
    <phoneticPr fontId="18"/>
  </si>
  <si>
    <t>非鉄金属製造業</t>
    <phoneticPr fontId="18"/>
  </si>
  <si>
    <t>金属製品製造業</t>
    <phoneticPr fontId="18"/>
  </si>
  <si>
    <t>はん用機械器具製造業</t>
    <phoneticPr fontId="18"/>
  </si>
  <si>
    <t>生産用機械器具製造業</t>
    <phoneticPr fontId="18"/>
  </si>
  <si>
    <t>業務用機械器具製造業</t>
    <phoneticPr fontId="18"/>
  </si>
  <si>
    <t>電子部品・デバイス・電子回路製造業</t>
    <phoneticPr fontId="18"/>
  </si>
  <si>
    <t>電気機械器具製造業</t>
    <phoneticPr fontId="18"/>
  </si>
  <si>
    <t>情報通信機械器具製造業</t>
    <phoneticPr fontId="18"/>
  </si>
  <si>
    <t>輸送用機械器具製造業</t>
    <phoneticPr fontId="18"/>
  </si>
  <si>
    <t>その他の製造業</t>
    <phoneticPr fontId="18"/>
  </si>
  <si>
    <t>電気業</t>
    <phoneticPr fontId="18"/>
  </si>
  <si>
    <t>ガス業</t>
    <phoneticPr fontId="18"/>
  </si>
  <si>
    <t>熱供給業</t>
    <phoneticPr fontId="18"/>
  </si>
  <si>
    <t>水道業</t>
    <phoneticPr fontId="18"/>
  </si>
  <si>
    <t>通信業</t>
    <phoneticPr fontId="18"/>
  </si>
  <si>
    <t>放送業</t>
    <phoneticPr fontId="18"/>
  </si>
  <si>
    <t>情報サービス業</t>
    <phoneticPr fontId="18"/>
  </si>
  <si>
    <t>インターネット附随サービス業</t>
    <phoneticPr fontId="18"/>
  </si>
  <si>
    <t>映像・音声・文字情報制作業</t>
    <phoneticPr fontId="18"/>
  </si>
  <si>
    <t>管理・補助的経済活動を行う事業</t>
  </si>
  <si>
    <t>鉄道業</t>
    <phoneticPr fontId="18"/>
  </si>
  <si>
    <t>道路旅客運送業</t>
    <phoneticPr fontId="18"/>
  </si>
  <si>
    <t>道路貨物運送業</t>
    <phoneticPr fontId="18"/>
  </si>
  <si>
    <t>水運業</t>
    <phoneticPr fontId="18"/>
  </si>
  <si>
    <t>航空運輸業</t>
    <phoneticPr fontId="18"/>
  </si>
  <si>
    <t>倉庫業</t>
    <phoneticPr fontId="18"/>
  </si>
  <si>
    <t>運輸に附帯するサービス業</t>
    <phoneticPr fontId="18"/>
  </si>
  <si>
    <t>郵便業(信書便事業を除く)</t>
    <phoneticPr fontId="18"/>
  </si>
  <si>
    <t>各種商品卸売業</t>
    <phoneticPr fontId="18"/>
  </si>
  <si>
    <t>繊維・衣服等卸売業</t>
    <phoneticPr fontId="18"/>
  </si>
  <si>
    <t>飲食料品卸売業</t>
    <phoneticPr fontId="18"/>
  </si>
  <si>
    <t>建築材料、鉱物・金属材料等卸売業</t>
    <phoneticPr fontId="18"/>
  </si>
  <si>
    <t>機械器具卸売業</t>
    <phoneticPr fontId="18"/>
  </si>
  <si>
    <t>その他の卸売業</t>
    <phoneticPr fontId="18"/>
  </si>
  <si>
    <t>各種商品小売業</t>
    <phoneticPr fontId="18"/>
  </si>
  <si>
    <t>織物・衣服・身の回り品小売業</t>
    <phoneticPr fontId="18"/>
  </si>
  <si>
    <t>飲食料品小売業</t>
    <phoneticPr fontId="18"/>
  </si>
  <si>
    <t>機械器具小売業</t>
    <phoneticPr fontId="18"/>
  </si>
  <si>
    <t>その他の小売業</t>
    <phoneticPr fontId="18"/>
  </si>
  <si>
    <t>無店舗小売業</t>
    <phoneticPr fontId="18"/>
  </si>
  <si>
    <t>銀行業</t>
    <phoneticPr fontId="18"/>
  </si>
  <si>
    <t>協同組織金融業</t>
    <phoneticPr fontId="18"/>
  </si>
  <si>
    <t>貸金業、クレジットカード業等非預金信用機関</t>
    <phoneticPr fontId="18"/>
  </si>
  <si>
    <t>金融商品取引業、商品先物取引業</t>
    <phoneticPr fontId="18"/>
  </si>
  <si>
    <t>補助的金融業等</t>
    <phoneticPr fontId="18"/>
  </si>
  <si>
    <t>保険業（保険媒介代理業、保険サービス業 を除く）</t>
    <phoneticPr fontId="18"/>
  </si>
  <si>
    <t>不動産取引業</t>
    <phoneticPr fontId="18"/>
  </si>
  <si>
    <t>不動産賃貸業・管理業</t>
    <phoneticPr fontId="18"/>
  </si>
  <si>
    <t>不動産賃貸業（貸家業、貸間業を除く）</t>
  </si>
  <si>
    <t>貸家業、貸間業</t>
  </si>
  <si>
    <t>物品賃貸業</t>
    <phoneticPr fontId="18"/>
  </si>
  <si>
    <t>学術・開発研究機関</t>
    <phoneticPr fontId="18"/>
  </si>
  <si>
    <t>専門サービス業（他に分類されないもの）</t>
    <phoneticPr fontId="18"/>
  </si>
  <si>
    <t>広告業</t>
    <phoneticPr fontId="18"/>
  </si>
  <si>
    <t>技術サービス業（他に分類されないもの）</t>
    <phoneticPr fontId="18"/>
  </si>
  <si>
    <t>宿泊業</t>
    <phoneticPr fontId="18"/>
  </si>
  <si>
    <t>飲食店</t>
    <phoneticPr fontId="18"/>
  </si>
  <si>
    <t>持ち帰り・配達飲食サービス業</t>
    <phoneticPr fontId="18"/>
  </si>
  <si>
    <t>洗濯・理容・美容・浴場業</t>
    <phoneticPr fontId="18"/>
  </si>
  <si>
    <t>その他の生活関連サービス業</t>
    <phoneticPr fontId="18"/>
  </si>
  <si>
    <t>娯楽業</t>
    <phoneticPr fontId="18"/>
  </si>
  <si>
    <t>学校教育</t>
    <phoneticPr fontId="18"/>
  </si>
  <si>
    <t>その他の教育、学習支援業</t>
    <phoneticPr fontId="18"/>
  </si>
  <si>
    <t>医療業</t>
    <phoneticPr fontId="18"/>
  </si>
  <si>
    <t>保険衛生</t>
    <phoneticPr fontId="18"/>
  </si>
  <si>
    <t>社会保険・社会福祉・介護事業</t>
    <phoneticPr fontId="18"/>
  </si>
  <si>
    <t>郵便局</t>
    <phoneticPr fontId="18"/>
  </si>
  <si>
    <t>協同組合（他に分類されないもの）</t>
    <phoneticPr fontId="18"/>
  </si>
  <si>
    <t>廃棄物処理業</t>
    <phoneticPr fontId="18"/>
  </si>
  <si>
    <t>自動車整備業</t>
    <phoneticPr fontId="18"/>
  </si>
  <si>
    <t>機械等修理業（別掲を除く）</t>
    <phoneticPr fontId="18"/>
  </si>
  <si>
    <t>職業紹介・労働者派遣業</t>
    <phoneticPr fontId="18"/>
  </si>
  <si>
    <t>その他の事業サービス業</t>
    <phoneticPr fontId="18"/>
  </si>
  <si>
    <t>政治・経済・文化団体</t>
    <phoneticPr fontId="18"/>
  </si>
  <si>
    <t>宗教</t>
    <phoneticPr fontId="18"/>
  </si>
  <si>
    <t>その他のサービス業</t>
    <phoneticPr fontId="18"/>
  </si>
  <si>
    <t>外国公務</t>
    <phoneticPr fontId="18"/>
  </si>
  <si>
    <t>国家公務</t>
    <phoneticPr fontId="18"/>
  </si>
  <si>
    <t>地方公務</t>
    <phoneticPr fontId="18"/>
  </si>
  <si>
    <t>分類不能の産業</t>
    <phoneticPr fontId="18"/>
  </si>
  <si>
    <t>01</t>
    <phoneticPr fontId="1"/>
  </si>
  <si>
    <t>02</t>
    <phoneticPr fontId="1"/>
  </si>
  <si>
    <t>03</t>
    <phoneticPr fontId="1"/>
  </si>
  <si>
    <t>04</t>
    <phoneticPr fontId="1"/>
  </si>
  <si>
    <t>05</t>
    <phoneticPr fontId="1"/>
  </si>
  <si>
    <t>06</t>
    <phoneticPr fontId="1"/>
  </si>
  <si>
    <t>07</t>
    <phoneticPr fontId="1"/>
  </si>
  <si>
    <t>08</t>
    <phoneticPr fontId="1"/>
  </si>
  <si>
    <t>09</t>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</si>
  <si>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</si>
  <si>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</si>
  <si>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</si>
  <si>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</si>
  <si>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</si>
  <si>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</si>
  <si>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</si>
  <si>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</si>
  <si>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</si>
  <si>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</si>
  <si>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</si>
  <si>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</si>
  <si>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</si>
  <si>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Ⅰ．A2 中小ｾﾞﾛｴﾐ</t>
    <rPh sb="5" eb="7">
      <t>チュウショウ</t>
    </rPh>
    <phoneticPr fontId="1"/>
  </si>
  <si>
    <t>Ⅰ．B1 小規模</t>
    <rPh sb="5" eb="8">
      <t>ショウキボ</t>
    </rPh>
    <phoneticPr fontId="1"/>
  </si>
  <si>
    <t>Ⅰ．B2 小規模ｾﾞﾛｴﾐ</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</si>
  <si>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</si>
  <si>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</si>
  <si>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</si>
  <si>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</si>
  <si>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</si>
  <si>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</si>
  <si>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</si>
  <si>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</si>
  <si>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</si>
  <si>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</si>
  <si>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</si>
  <si>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3/4以内</t>
    <rPh sb="3" eb="5">
      <t>イナイ</t>
    </rPh>
    <phoneticPr fontId="1"/>
  </si>
  <si>
    <t>Ⅰ．A3</t>
  </si>
  <si>
    <t>Ⅰ．B3</t>
  </si>
  <si>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</si>
  <si>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</si>
  <si>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B3小規模賃上</t>
    <rPh sb="2" eb="5">
      <t>ショウキボ</t>
    </rPh>
    <rPh sb="5" eb="7">
      <t>チンア</t>
    </rPh>
    <phoneticPr fontId="1"/>
  </si>
  <si>
    <t>A3中小賃上</t>
    <rPh sb="2" eb="4">
      <t>チュウショウ</t>
    </rPh>
    <rPh sb="4" eb="6">
      <t>チンア</t>
    </rPh>
    <phoneticPr fontId="1"/>
  </si>
  <si>
    <t>3/4以内</t>
    <phoneticPr fontId="1"/>
  </si>
  <si>
    <t>Ⅰ．A3 中小賃上</t>
    <phoneticPr fontId="1"/>
  </si>
  <si>
    <t>Ⅰ．B3 小規模賃上</t>
    <rPh sb="5" eb="8">
      <t>ショウキボ</t>
    </rPh>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</si>
  <si>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</si>
  <si>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</si>
  <si>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</si>
  <si>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</si>
  <si>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</si>
  <si>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</si>
  <si>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申請書11　加点措置(4)</t>
    <rPh sb="6" eb="10">
      <t>カテンソチ</t>
    </rPh>
    <phoneticPr fontId="1"/>
  </si>
  <si>
    <t>申請書11　加点措置(1)/(2)</t>
    <rPh sb="6" eb="10">
      <t>カテンソチ</t>
    </rPh>
    <phoneticPr fontId="1"/>
  </si>
  <si>
    <t>山　 梨</t>
  </si>
  <si>
    <t>神奈川</t>
  </si>
  <si>
    <t>東　 京</t>
  </si>
  <si>
    <t>千　 葉</t>
  </si>
  <si>
    <t>埼　 玉</t>
  </si>
  <si>
    <t>群　 馬</t>
  </si>
  <si>
    <t>栃　 木</t>
  </si>
  <si>
    <t>〇</t>
    <phoneticPr fontId="1"/>
  </si>
  <si>
    <t>茨　 城</t>
  </si>
  <si>
    <t>増加率</t>
    <rPh sb="0" eb="3">
      <t>ゾウカリツ</t>
    </rPh>
    <phoneticPr fontId="25"/>
  </si>
  <si>
    <t>選択してください</t>
    <rPh sb="0" eb="2">
      <t>センタク</t>
    </rPh>
    <phoneticPr fontId="25"/>
  </si>
  <si>
    <t>金額</t>
    <rPh sb="0" eb="2">
      <t>キンガク</t>
    </rPh>
    <phoneticPr fontId="25"/>
  </si>
  <si>
    <t>地域を選んでください</t>
    <rPh sb="0" eb="2">
      <t>チイキ</t>
    </rPh>
    <rPh sb="3" eb="4">
      <t>エラ</t>
    </rPh>
    <phoneticPr fontId="25"/>
  </si>
  <si>
    <t>最低賃金リスト</t>
    <rPh sb="0" eb="4">
      <t>サイテイチンギン</t>
    </rPh>
    <phoneticPr fontId="25"/>
  </si>
  <si>
    <t>円</t>
    <rPh sb="0" eb="1">
      <t>エン</t>
    </rPh>
    <phoneticPr fontId="25"/>
  </si>
  <si>
    <t>　上記①の事業所における従業員の事業所内最低賃金</t>
    <rPh sb="1" eb="3">
      <t>ジョウキ</t>
    </rPh>
    <rPh sb="5" eb="7">
      <t>ジギョウ</t>
    </rPh>
    <rPh sb="7" eb="8">
      <t>ショ</t>
    </rPh>
    <rPh sb="12" eb="15">
      <t>ジュウギョウイン</t>
    </rPh>
    <rPh sb="16" eb="18">
      <t>ジギョウ</t>
    </rPh>
    <rPh sb="18" eb="19">
      <t>ショ</t>
    </rPh>
    <rPh sb="19" eb="20">
      <t>ナイ</t>
    </rPh>
    <rPh sb="20" eb="22">
      <t>サイテイ</t>
    </rPh>
    <rPh sb="22" eb="24">
      <t>チンギン</t>
    </rPh>
    <phoneticPr fontId="25"/>
  </si>
  <si>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25"/>
  </si>
  <si>
    <t>　上記「①」の事業所所在地の地域別最低賃金</t>
    <rPh sb="1" eb="3">
      <t>ジョウキ</t>
    </rPh>
    <rPh sb="7" eb="10">
      <t>ジギョウショ</t>
    </rPh>
    <rPh sb="10" eb="13">
      <t>ショザイチ</t>
    </rPh>
    <rPh sb="14" eb="16">
      <t>チイキ</t>
    </rPh>
    <rPh sb="16" eb="17">
      <t>ベツ</t>
    </rPh>
    <rPh sb="17" eb="19">
      <t>サイテイ</t>
    </rPh>
    <rPh sb="19" eb="21">
      <t>チンギン</t>
    </rPh>
    <phoneticPr fontId="25"/>
  </si>
  <si>
    <t>　　本計画の対象とする事業所の所在地を記載してください。</t>
    <phoneticPr fontId="25"/>
  </si>
  <si>
    <t>（２）事業所内最低賃金について</t>
    <rPh sb="3" eb="6">
      <t>ジギョウショ</t>
    </rPh>
    <rPh sb="6" eb="7">
      <t>ナイ</t>
    </rPh>
    <rPh sb="7" eb="9">
      <t>サイテイ</t>
    </rPh>
    <rPh sb="9" eb="11">
      <t>チンギン</t>
    </rPh>
    <phoneticPr fontId="25"/>
  </si>
  <si>
    <t>増加率</t>
    <rPh sb="0" eb="2">
      <t>ゾウカ</t>
    </rPh>
    <rPh sb="2" eb="3">
      <t>リツ</t>
    </rPh>
    <phoneticPr fontId="25"/>
  </si>
  <si>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25"/>
  </si>
  <si>
    <t>（１）給与支給総額について</t>
    <rPh sb="3" eb="5">
      <t>キュウヨ</t>
    </rPh>
    <rPh sb="5" eb="7">
      <t>シキュウ</t>
    </rPh>
    <rPh sb="7" eb="9">
      <t>ソウガク</t>
    </rPh>
    <phoneticPr fontId="25"/>
  </si>
  <si>
    <t>賃金引上げ計画書</t>
    <rPh sb="0" eb="2">
      <t>チンギン</t>
    </rPh>
    <rPh sb="2" eb="4">
      <t>ヒキア</t>
    </rPh>
    <rPh sb="5" eb="7">
      <t>ケイカク</t>
    </rPh>
    <rPh sb="7" eb="8">
      <t>ショ</t>
    </rPh>
    <phoneticPr fontId="1"/>
  </si>
  <si>
    <t>※実印は郵送提出の場合必須</t>
    <rPh sb="1" eb="3">
      <t>ジツイン</t>
    </rPh>
    <rPh sb="4" eb="6">
      <t>ユウソウ</t>
    </rPh>
    <rPh sb="6" eb="8">
      <t>テイシュツ</t>
    </rPh>
    <rPh sb="9" eb="11">
      <t>バアイ</t>
    </rPh>
    <rPh sb="11" eb="13">
      <t>ヒッス</t>
    </rPh>
    <phoneticPr fontId="25"/>
  </si>
  <si>
    <t>実印</t>
    <rPh sb="0" eb="1">
      <t>ジツ</t>
    </rPh>
    <rPh sb="1" eb="2">
      <t>イン</t>
    </rPh>
    <phoneticPr fontId="25"/>
  </si>
  <si>
    <t>代表者職氏名：</t>
    <rPh sb="0" eb="3">
      <t>ダイヒョウシャ</t>
    </rPh>
    <rPh sb="3" eb="4">
      <t>ショク</t>
    </rPh>
    <rPh sb="4" eb="6">
      <t>シメイ</t>
    </rPh>
    <phoneticPr fontId="25"/>
  </si>
  <si>
    <t>会　　社　　名 ：</t>
    <rPh sb="0" eb="1">
      <t>カイ</t>
    </rPh>
    <rPh sb="3" eb="4">
      <t>シャ</t>
    </rPh>
    <rPh sb="6" eb="7">
      <t>メイ</t>
    </rPh>
    <phoneticPr fontId="25"/>
  </si>
  <si>
    <t>令和　　　年　　　月　　　日</t>
    <rPh sb="0" eb="2">
      <t>レイワ</t>
    </rPh>
    <rPh sb="5" eb="6">
      <t>ネン</t>
    </rPh>
    <rPh sb="9" eb="10">
      <t>ガツ</t>
    </rPh>
    <rPh sb="13" eb="14">
      <t>ニチ</t>
    </rPh>
    <phoneticPr fontId="25"/>
  </si>
  <si>
    <t>３　賃金引上げ計画実績報告時に、当該報告書の提出をしなかった、又は賃上要件の助成要件である</t>
    <rPh sb="33" eb="35">
      <t>チンア</t>
    </rPh>
    <rPh sb="35" eb="37">
      <t>ヨウケン</t>
    </rPh>
    <phoneticPr fontId="25"/>
  </si>
  <si>
    <t>　　※事業場所の所在地は、申請書の事業実施場所に記載した場所のいずれかでかまいません。</t>
    <rPh sb="3" eb="5">
      <t>ジギョウ</t>
    </rPh>
    <rPh sb="5" eb="7">
      <t>バショ</t>
    </rPh>
    <rPh sb="8" eb="10">
      <t>ショザイ</t>
    </rPh>
    <rPh sb="10" eb="11">
      <t>チ</t>
    </rPh>
    <rPh sb="13" eb="15">
      <t>シンセイ</t>
    </rPh>
    <rPh sb="15" eb="16">
      <t>ショ</t>
    </rPh>
    <rPh sb="17" eb="23">
      <t>ジギョウジッシバショ</t>
    </rPh>
    <rPh sb="24" eb="26">
      <t>キサイ</t>
    </rPh>
    <rPh sb="28" eb="30">
      <t>バショ</t>
    </rPh>
    <phoneticPr fontId="25"/>
  </si>
  <si>
    <t>）であること。</t>
    <phoneticPr fontId="25"/>
  </si>
  <si>
    <t>（事業場所在地：</t>
    <rPh sb="1" eb="4">
      <t>ジギョウバ</t>
    </rPh>
    <rPh sb="4" eb="7">
      <t>ショザイチ</t>
    </rPh>
    <phoneticPr fontId="25"/>
  </si>
  <si>
    <t>賃金引上げ計画の誓約書</t>
    <rPh sb="0" eb="2">
      <t>チンギン</t>
    </rPh>
    <rPh sb="2" eb="4">
      <t>ヒキア</t>
    </rPh>
    <phoneticPr fontId="25"/>
  </si>
  <si>
    <t>会　社　名 ：</t>
    <rPh sb="0" eb="1">
      <t>カイ</t>
    </rPh>
    <rPh sb="2" eb="3">
      <t>シャ</t>
    </rPh>
    <rPh sb="4" eb="5">
      <t>メイ</t>
    </rPh>
    <phoneticPr fontId="25"/>
  </si>
  <si>
    <t>　　　理　事　長　殿</t>
    <rPh sb="3" eb="4">
      <t>リ</t>
    </rPh>
    <rPh sb="5" eb="6">
      <t>コト</t>
    </rPh>
    <rPh sb="7" eb="8">
      <t>ナガ</t>
    </rPh>
    <rPh sb="9" eb="10">
      <t>ドノ</t>
    </rPh>
    <phoneticPr fontId="1"/>
  </si>
  <si>
    <t>公益財団法人　東京都中小企業振興公社</t>
    <rPh sb="0" eb="2">
      <t>コウエキ</t>
    </rPh>
    <rPh sb="2" eb="4">
      <t>ザイダン</t>
    </rPh>
    <rPh sb="4" eb="6">
      <t>ホウジン</t>
    </rPh>
    <rPh sb="7" eb="9">
      <t>トウキョウ</t>
    </rPh>
    <rPh sb="9" eb="10">
      <t>ト</t>
    </rPh>
    <rPh sb="10" eb="12">
      <t>チュウショウ</t>
    </rPh>
    <rPh sb="12" eb="14">
      <t>キギョウ</t>
    </rPh>
    <rPh sb="14" eb="16">
      <t>シンコウ</t>
    </rPh>
    <rPh sb="16" eb="18">
      <t>コウシャ</t>
    </rPh>
    <phoneticPr fontId="1"/>
  </si>
  <si>
    <t>合計</t>
    <rPh sb="0" eb="2">
      <t>ゴウケイ</t>
    </rPh>
    <phoneticPr fontId="25"/>
  </si>
  <si>
    <t>項目</t>
    <rPh sb="0" eb="2">
      <t>コウモク</t>
    </rPh>
    <phoneticPr fontId="25"/>
  </si>
  <si>
    <t>主な業務場所</t>
    <rPh sb="0" eb="1">
      <t>オモ</t>
    </rPh>
    <rPh sb="2" eb="4">
      <t>ギョウム</t>
    </rPh>
    <rPh sb="4" eb="6">
      <t>バショ</t>
    </rPh>
    <phoneticPr fontId="1"/>
  </si>
  <si>
    <t>入社年月日</t>
    <rPh sb="0" eb="5">
      <t>ニュウシャネンガッピ</t>
    </rPh>
    <phoneticPr fontId="1"/>
  </si>
  <si>
    <t>氏名</t>
    <rPh sb="0" eb="2">
      <t>シメイ</t>
    </rPh>
    <phoneticPr fontId="1"/>
  </si>
  <si>
    <t>事業場内最低賃金額</t>
    <rPh sb="0" eb="4">
      <t>ジギョウバナイ</t>
    </rPh>
    <rPh sb="4" eb="6">
      <t>サイテイ</t>
    </rPh>
    <rPh sb="6" eb="8">
      <t>チンギン</t>
    </rPh>
    <rPh sb="8" eb="9">
      <t>ガク</t>
    </rPh>
    <phoneticPr fontId="1"/>
  </si>
  <si>
    <t>給与形態</t>
    <rPh sb="0" eb="2">
      <t>キュウヨ</t>
    </rPh>
    <rPh sb="2" eb="4">
      <t>ケイタイ</t>
    </rPh>
    <phoneticPr fontId="1"/>
  </si>
  <si>
    <t>　事業場内最低賃金者名簿</t>
    <rPh sb="1" eb="4">
      <t>ジギョウバ</t>
    </rPh>
    <rPh sb="4" eb="5">
      <t>ナイ</t>
    </rPh>
    <rPh sb="5" eb="10">
      <t>サイテイチンギンシャ</t>
    </rPh>
    <rPh sb="10" eb="12">
      <t>メイボ</t>
    </rPh>
    <phoneticPr fontId="1"/>
  </si>
  <si>
    <t>給与支給総額</t>
    <rPh sb="0" eb="2">
      <t>キュウヨ</t>
    </rPh>
    <rPh sb="2" eb="4">
      <t>シキュウ</t>
    </rPh>
    <rPh sb="4" eb="6">
      <t>ソウガク</t>
    </rPh>
    <phoneticPr fontId="1"/>
  </si>
  <si>
    <t xml:space="preserve"> 円以上</t>
    <rPh sb="1" eb="4">
      <t>エンイジョウ</t>
    </rPh>
    <phoneticPr fontId="1"/>
  </si>
  <si>
    <t>　【基準給与支給総額】</t>
    <phoneticPr fontId="25"/>
  </si>
  <si>
    <t>　【目標給与支給総額】</t>
    <rPh sb="2" eb="4">
      <t>モクヒョウ</t>
    </rPh>
    <rPh sb="4" eb="6">
      <t>キュウヨ</t>
    </rPh>
    <rPh sb="6" eb="8">
      <t>シキュウ</t>
    </rPh>
    <rPh sb="8" eb="10">
      <t>ソウガク</t>
    </rPh>
    <phoneticPr fontId="25"/>
  </si>
  <si>
    <t>＊錯誤の無いよう正しい数値を入力してください。</t>
    <rPh sb="1" eb="3">
      <t>サクゴ</t>
    </rPh>
    <rPh sb="4" eb="5">
      <t>ナ</t>
    </rPh>
    <rPh sb="8" eb="9">
      <t>タダ</t>
    </rPh>
    <rPh sb="11" eb="13">
      <t>スウチ</t>
    </rPh>
    <rPh sb="14" eb="16">
      <t>ニュウリョク</t>
    </rPh>
    <phoneticPr fontId="1"/>
  </si>
  <si>
    <t>１カ月の所定労働日数（日）</t>
    <rPh sb="2" eb="3">
      <t>ゲツ</t>
    </rPh>
    <rPh sb="4" eb="6">
      <t>ショテイ</t>
    </rPh>
    <rPh sb="6" eb="8">
      <t>ロウドウ</t>
    </rPh>
    <rPh sb="8" eb="10">
      <t>ニッスウ</t>
    </rPh>
    <rPh sb="11" eb="12">
      <t>ヒ</t>
    </rPh>
    <phoneticPr fontId="1"/>
  </si>
  <si>
    <t>１日の所定
労働時間（時）</t>
    <rPh sb="1" eb="2">
      <t>ニチ</t>
    </rPh>
    <rPh sb="3" eb="5">
      <t>ショテイ</t>
    </rPh>
    <rPh sb="6" eb="8">
      <t>ロウドウ</t>
    </rPh>
    <rPh sb="8" eb="10">
      <t>ジカン</t>
    </rPh>
    <rPh sb="11" eb="12">
      <t>トキ</t>
    </rPh>
    <phoneticPr fontId="1"/>
  </si>
  <si>
    <t>①　事業を実施する事業所（申請書の「機械設備設置場所」）のうち、本計画の対象とする事業所の所在地を記載してください。</t>
    <rPh sb="13" eb="16">
      <t>シンセイショ</t>
    </rPh>
    <rPh sb="18" eb="20">
      <t>キカイ</t>
    </rPh>
    <rPh sb="20" eb="22">
      <t>セツビ</t>
    </rPh>
    <rPh sb="22" eb="24">
      <t>セッチ</t>
    </rPh>
    <rPh sb="24" eb="26">
      <t>バショ</t>
    </rPh>
    <rPh sb="32" eb="35">
      <t>ホンケイカク</t>
    </rPh>
    <rPh sb="36" eb="38">
      <t>タイショウ</t>
    </rPh>
    <rPh sb="41" eb="43">
      <t>ジギョウ</t>
    </rPh>
    <rPh sb="43" eb="44">
      <t>ショ</t>
    </rPh>
    <rPh sb="45" eb="48">
      <t>ショザイチ</t>
    </rPh>
    <phoneticPr fontId="25"/>
  </si>
  <si>
    <t>②　最低賃金は以下の厚生労働省ホームページを参照し、時間当たりの金額に換算して記入してください。</t>
    <rPh sb="2" eb="4">
      <t>サイテイ</t>
    </rPh>
    <rPh sb="4" eb="6">
      <t>チンギン</t>
    </rPh>
    <rPh sb="7" eb="9">
      <t>イカ</t>
    </rPh>
    <rPh sb="10" eb="12">
      <t>コウセイ</t>
    </rPh>
    <rPh sb="12" eb="15">
      <t>ロウドウショウ</t>
    </rPh>
    <rPh sb="22" eb="24">
      <t>サンショウ</t>
    </rPh>
    <rPh sb="26" eb="28">
      <t>ジカン</t>
    </rPh>
    <rPh sb="28" eb="29">
      <t>ア</t>
    </rPh>
    <rPh sb="32" eb="34">
      <t>キンガク</t>
    </rPh>
    <rPh sb="35" eb="37">
      <t>カンザン</t>
    </rPh>
    <rPh sb="39" eb="41">
      <t>キニュウ</t>
    </rPh>
    <phoneticPr fontId="25"/>
  </si>
  <si>
    <t>①基準期間（※１）</t>
    <rPh sb="1" eb="3">
      <t>キジュン</t>
    </rPh>
    <rPh sb="3" eb="5">
      <t>キカン</t>
    </rPh>
    <phoneticPr fontId="25"/>
  </si>
  <si>
    <t>既に助成事業者に助成金が交付されているときは、期限を定めてその返還を命じます。</t>
    <phoneticPr fontId="1"/>
  </si>
  <si>
    <t>②賃金引上げ計画期間
（※２）</t>
    <rPh sb="1" eb="3">
      <t>チンギン</t>
    </rPh>
    <rPh sb="3" eb="5">
      <t>ヒキア</t>
    </rPh>
    <rPh sb="6" eb="8">
      <t>ケイカク</t>
    </rPh>
    <rPh sb="8" eb="10">
      <t>キカン</t>
    </rPh>
    <phoneticPr fontId="25"/>
  </si>
  <si>
    <t>＊偽り、隠匿その他不正の手段に該当した場合は助成金交付の決定の全部又は一部を取り消し、</t>
    <rPh sb="1" eb="2">
      <t>イツワ</t>
    </rPh>
    <rPh sb="4" eb="6">
      <t>イントク</t>
    </rPh>
    <rPh sb="8" eb="9">
      <t>タ</t>
    </rPh>
    <rPh sb="9" eb="11">
      <t>フセイ</t>
    </rPh>
    <rPh sb="12" eb="14">
      <t>シュダン</t>
    </rPh>
    <rPh sb="15" eb="17">
      <t>ガイトウ</t>
    </rPh>
    <rPh sb="19" eb="21">
      <t>バアイ</t>
    </rPh>
    <rPh sb="22" eb="25">
      <t>ジョセイキン</t>
    </rPh>
    <rPh sb="25" eb="27">
      <t>コウフ</t>
    </rPh>
    <rPh sb="28" eb="30">
      <t>ケッテイ</t>
    </rPh>
    <rPh sb="31" eb="33">
      <t>ゼンブ</t>
    </rPh>
    <rPh sb="33" eb="34">
      <t>マタ</t>
    </rPh>
    <rPh sb="35" eb="37">
      <t>イチブ</t>
    </rPh>
    <rPh sb="38" eb="39">
      <t>ト</t>
    </rPh>
    <rPh sb="40" eb="41">
      <t>ケ</t>
    </rPh>
    <phoneticPr fontId="1"/>
  </si>
  <si>
    <t>基準給与支給総額</t>
    <rPh sb="0" eb="2">
      <t>キジュン</t>
    </rPh>
    <rPh sb="2" eb="4">
      <t>キュウヨ</t>
    </rPh>
    <rPh sb="4" eb="6">
      <t>シキュウ</t>
    </rPh>
    <rPh sb="6" eb="8">
      <t>ソウガク</t>
    </rPh>
    <phoneticPr fontId="1"/>
  </si>
  <si>
    <t>提出する賃金台帳</t>
    <rPh sb="0" eb="2">
      <t>テイシュツ</t>
    </rPh>
    <rPh sb="4" eb="8">
      <t>チンギンダイチョウ</t>
    </rPh>
    <phoneticPr fontId="1"/>
  </si>
  <si>
    <t>項番</t>
    <rPh sb="0" eb="2">
      <t>コウバン</t>
    </rPh>
    <phoneticPr fontId="1"/>
  </si>
  <si>
    <t>対象となる
従業員　氏名</t>
    <phoneticPr fontId="1"/>
  </si>
  <si>
    <t>基準期間の年間賃金（円）</t>
    <phoneticPr fontId="1"/>
  </si>
  <si>
    <t>　・　給与支給総額とは、全従業員（役員は除き、非常勤を含む。個人事業主の場合は、代表者を除く）に支払った給与等（賃金台帳に記載の差引支給額）をいいます。</t>
    <rPh sb="3" eb="5">
      <t>キュウヨ</t>
    </rPh>
    <rPh sb="5" eb="7">
      <t>シキュウ</t>
    </rPh>
    <rPh sb="7" eb="9">
      <t>ソウガク</t>
    </rPh>
    <rPh sb="12" eb="13">
      <t>ゼン</t>
    </rPh>
    <rPh sb="13" eb="16">
      <t>ジュウギョウイン</t>
    </rPh>
    <rPh sb="17" eb="19">
      <t>ヤクイン</t>
    </rPh>
    <rPh sb="20" eb="21">
      <t>ノゾ</t>
    </rPh>
    <rPh sb="23" eb="26">
      <t>ヒジョウキン</t>
    </rPh>
    <rPh sb="27" eb="28">
      <t>フク</t>
    </rPh>
    <rPh sb="48" eb="50">
      <t>シハラ</t>
    </rPh>
    <rPh sb="52" eb="54">
      <t>キュウヨ</t>
    </rPh>
    <rPh sb="54" eb="55">
      <t>トウ</t>
    </rPh>
    <rPh sb="56" eb="60">
      <t>チンギンダイチョウ</t>
    </rPh>
    <rPh sb="61" eb="63">
      <t>キサイ</t>
    </rPh>
    <rPh sb="64" eb="66">
      <t>サシヒキ</t>
    </rPh>
    <rPh sb="66" eb="69">
      <t>シキュウガク</t>
    </rPh>
    <phoneticPr fontId="25"/>
  </si>
  <si>
    <t>給与支給総額</t>
    <rPh sb="0" eb="2">
      <t>キュウヨ</t>
    </rPh>
    <rPh sb="2" eb="4">
      <t>シキュウ</t>
    </rPh>
    <rPh sb="4" eb="6">
      <t>ソウガク</t>
    </rPh>
    <phoneticPr fontId="25"/>
  </si>
  <si>
    <t>２　賃金引上げ計画期間（助成事業完了日が属する月の翌月から起算した１２か月間）において支払う給与支給総額を、</t>
    <rPh sb="2" eb="4">
      <t>チンギン</t>
    </rPh>
    <rPh sb="4" eb="6">
      <t>ヒキア</t>
    </rPh>
    <rPh sb="7" eb="9">
      <t>ケイカク</t>
    </rPh>
    <rPh sb="9" eb="11">
      <t>キカン</t>
    </rPh>
    <rPh sb="48" eb="50">
      <t>シキュウ</t>
    </rPh>
    <rPh sb="50" eb="52">
      <t>ソウガク</t>
    </rPh>
    <phoneticPr fontId="25"/>
  </si>
  <si>
    <t>　基準日が属する月の前月から遡る１２か月間で全従業員（役員は除き、非常勤を含む。個人事業主の場合は、代表者を</t>
    <rPh sb="27" eb="29">
      <t>ヤクイン</t>
    </rPh>
    <rPh sb="30" eb="31">
      <t>ノゾ</t>
    </rPh>
    <phoneticPr fontId="25"/>
  </si>
  <si>
    <t>　除く）に支払った給与等（以下「基準給与支給総額」という。）に１．０２を乗じた額（以下「目標給与支給総額」</t>
    <phoneticPr fontId="1"/>
  </si>
  <si>
    <t xml:space="preserve">  という。）以上に増加させること。機械設備設置場所の事業場内最低賃金（事業場内で最も低い賃金）を地域別最低</t>
    <phoneticPr fontId="1"/>
  </si>
  <si>
    <t>　賃金＋３０円以上の水準にすること。</t>
    <phoneticPr fontId="1"/>
  </si>
  <si>
    <t>１　基準日が属する月の前月において、事業所内最低賃金が法令上の地域別最低賃金、</t>
    <rPh sb="2" eb="5">
      <t>キジュンビ</t>
    </rPh>
    <phoneticPr fontId="1"/>
  </si>
  <si>
    <t>　【基準日が属する月の前月の事業所内最低賃金】</t>
    <rPh sb="6" eb="7">
      <t>ゾク</t>
    </rPh>
    <rPh sb="9" eb="10">
      <t>ツキ</t>
    </rPh>
    <rPh sb="11" eb="13">
      <t>ゼンゲツ</t>
    </rPh>
    <rPh sb="14" eb="17">
      <t>ジギョウショ</t>
    </rPh>
    <rPh sb="17" eb="18">
      <t>ナイ</t>
    </rPh>
    <rPh sb="18" eb="20">
      <t>サイテイ</t>
    </rPh>
    <rPh sb="20" eb="22">
      <t>チンギン</t>
    </rPh>
    <phoneticPr fontId="25"/>
  </si>
  <si>
    <t>「目標給与支給総額」及び「事業所内最低賃金の引上げ」が達成されなかった場合は、公益財団法人東京都中小企業振興公社が通知する助成金の額の確定に従うこと。また、助成事業終了後に「目標給与支給総額」及び「事業所内最低賃金の引上げ」の進捗・達成状況の確認を受けた際には速やかに、回答・調査対応をすること。</t>
    <phoneticPr fontId="25"/>
  </si>
  <si>
    <t>※１：基準日が属する月の前月から遡る12か月間
※２：助成事業完了日が属する月の翌月から起算した12か月間</t>
    <rPh sb="3" eb="6">
      <t>キジュンビ</t>
    </rPh>
    <rPh sb="27" eb="29">
      <t>ジョセイ</t>
    </rPh>
    <rPh sb="29" eb="31">
      <t>ジギョウ</t>
    </rPh>
    <rPh sb="31" eb="33">
      <t>カンリョウ</t>
    </rPh>
    <rPh sb="33" eb="34">
      <t>ビ</t>
    </rPh>
    <rPh sb="35" eb="36">
      <t>ゾク</t>
    </rPh>
    <rPh sb="38" eb="39">
      <t>ツキ</t>
    </rPh>
    <rPh sb="40" eb="42">
      <t>ヨクゲツ</t>
    </rPh>
    <rPh sb="44" eb="46">
      <t>キサン</t>
    </rPh>
    <rPh sb="51" eb="53">
      <t>ゲツカン</t>
    </rPh>
    <phoneticPr fontId="25"/>
  </si>
  <si>
    <t>※基準日が属する月の前月の事業所内最低賃金を記入してください。</t>
    <rPh sb="1" eb="4">
      <t>キジュンビ</t>
    </rPh>
    <phoneticPr fontId="25"/>
  </si>
  <si>
    <t>名分</t>
    <rPh sb="0" eb="2">
      <t>メイブン</t>
    </rPh>
    <phoneticPr fontId="1"/>
  </si>
  <si>
    <t>https://www.mhlw.go.jp/stf/seisakunitsuite/bunya/koyou_roudou/roudoukijun/chingin/newpage_43899.html</t>
    <phoneticPr fontId="25"/>
  </si>
  <si>
    <t>※賃金引上げ計画期間（助成事業完了日の属する月の翌月から起算した12か月間）において支払う給与支給総額を、基準給与支給総額（基準日が属する月の前月から遡る12か月間で全従業員（役員は除き、非常勤を含む。個人事業主の場合は、代表者を除く）に支払った給与等）に１．０２を乗じた額（以下「目標給与支給総額」という。）以上に増加させるとともに、機械設備設置場所の事業場内最低賃金を地域別最低賃金＋30円とすること。</t>
    <rPh sb="11" eb="13">
      <t>ジョセイ</t>
    </rPh>
    <rPh sb="59" eb="61">
      <t>ソウガク</t>
    </rPh>
    <rPh sb="62" eb="64">
      <t>キジュン</t>
    </rPh>
    <rPh sb="88" eb="90">
      <t>ヤクイン</t>
    </rPh>
    <rPh sb="91" eb="92">
      <t>ノゾ</t>
    </rPh>
    <phoneticPr fontId="25"/>
  </si>
  <si>
    <t>計算式（時給の場合も計算式を記入してください）</t>
    <rPh sb="0" eb="3">
      <t>ケイサンシキ</t>
    </rPh>
    <rPh sb="4" eb="6">
      <t>ジキュウ</t>
    </rPh>
    <rPh sb="7" eb="9">
      <t>バアイ</t>
    </rPh>
    <rPh sb="10" eb="13">
      <t>ケイサンシキ</t>
    </rPh>
    <rPh sb="14" eb="16">
      <t>キニュウ</t>
    </rPh>
    <phoneticPr fontId="25"/>
  </si>
  <si>
    <t>賃金算出</t>
    <rPh sb="0" eb="2">
      <t>チンギン</t>
    </rPh>
    <rPh sb="2" eb="4">
      <t>サンシュツ</t>
    </rPh>
    <phoneticPr fontId="25"/>
  </si>
  <si>
    <r>
      <t>年間労働日数（日）</t>
    </r>
    <r>
      <rPr>
        <b/>
        <sz val="8"/>
        <color theme="1"/>
        <rFont val="ＭＳ 明朝"/>
        <family val="1"/>
        <charset val="128"/>
      </rPr>
      <t>※時給の場合は記入不要</t>
    </r>
    <rPh sb="0" eb="2">
      <t>ネンカン</t>
    </rPh>
    <rPh sb="2" eb="6">
      <t>ロウドウニッスウ</t>
    </rPh>
    <rPh sb="7" eb="8">
      <t>ニチ</t>
    </rPh>
    <rPh sb="10" eb="12">
      <t>ジキュウ</t>
    </rPh>
    <rPh sb="13" eb="15">
      <t>バアイ</t>
    </rPh>
    <rPh sb="16" eb="20">
      <t>キニュウフヨウ</t>
    </rPh>
    <phoneticPr fontId="1"/>
  </si>
  <si>
    <t>　事業所内最低賃金金額（計算式）</t>
    <rPh sb="1" eb="5">
      <t>ジギョウショナイ</t>
    </rPh>
    <rPh sb="5" eb="11">
      <t>サイテイチンギンキンガク</t>
    </rPh>
    <rPh sb="12" eb="15">
      <t>ケイサンシキ</t>
    </rPh>
    <phoneticPr fontId="25"/>
  </si>
  <si>
    <t>（和暦）</t>
    <rPh sb="1" eb="3">
      <t>ワレキ</t>
    </rPh>
    <phoneticPr fontId="1"/>
  </si>
  <si>
    <t>様式第6号</t>
    <rPh sb="0" eb="2">
      <t>ヨウシキ</t>
    </rPh>
    <rPh sb="2" eb="3">
      <t>ダイ</t>
    </rPh>
    <rPh sb="4" eb="5">
      <t>ゴウ</t>
    </rPh>
    <phoneticPr fontId="1"/>
  </si>
  <si>
    <r>
      <t>第13</t>
    </r>
    <r>
      <rPr>
        <sz val="11"/>
        <color theme="1"/>
        <rFont val="ＭＳ 明朝"/>
        <family val="1"/>
        <charset val="128"/>
      </rPr>
      <t>回 （令和８年度第２</t>
    </r>
    <r>
      <rPr>
        <sz val="11"/>
        <rFont val="ＭＳ 明朝"/>
        <family val="1"/>
        <charset val="128"/>
      </rPr>
      <t>回）躍進的な事業推進のための設備投資支援事業の申請に際し、次の１から３までのすべてについて誓約いたします。</t>
    </r>
    <rPh sb="6" eb="8">
      <t>レイワ</t>
    </rPh>
    <rPh sb="9" eb="11">
      <t>ネンド</t>
    </rPh>
    <rPh sb="11" eb="12">
      <t>ダイ</t>
    </rPh>
    <rPh sb="13" eb="14">
      <t>カイ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</si>
</sst>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
    <numFmt numFmtId="178" formatCode="0_ "/>
    <numFmt numFmtId="179" formatCode="#,##0_);[Red]\(#,##0\)"/>
    <numFmt numFmtId="180" formatCode="00"/>
    <numFmt numFmtId="181" formatCode="0.0"/>
    <numFmt numFmtId="182" formatCode="0.0_ "/>
    <numFmt numFmtId="183" formatCode="#,##0&quot;円&quot;"/>
    <numFmt numFmtId="184" formatCode="&quot;¥&quot;#,##0_);[Red]\(&quot;¥&quot;#,##0\)"/>
    <numFmt numFmtId="185" formatCode="0&quot;名&quot;&quot;分&quot;"/>
  </numFmts>
  <fonts count="52">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1"/>
      <name val="ＭＳ 明朝"/>
      <family val="1"/>
      <charset val="128"/>
    </font>
    <font>
      <sz val="11"/>
      <color theme="1"/>
      <name val="游ゴシック"/>
      <family val="2"/>
      <scheme val="minor"/>
    </font>
    <font>
      <sz val="11"/>
      <color rgb="FF000000"/>
      <name val="游ゴシック"/>
      <family val="2"/>
      <scheme val="minor"/>
    </font>
    <font>
      <sz val="10"/>
      <color rgb="FFFF0000"/>
      <name val="ＭＳ 明朝"/>
      <family val="1"/>
      <charset val="128"/>
    </font>
    <font>
      <u/>
      <sz val="11"/>
      <color theme="1"/>
      <name val="ＭＳ 明朝"/>
      <family val="1"/>
      <charset val="128"/>
    </font>
    <font>
      <sz val="8"/>
      <name val="ＭＳ 明朝"/>
      <family val="1"/>
      <charset val="128"/>
    </font>
    <font>
      <sz val="10"/>
      <color theme="1"/>
      <name val="ＭＳ ゴシック"/>
      <family val="3"/>
      <charset val="128"/>
    </font>
    <font>
      <sz val="11"/>
      <color theme="1"/>
      <name val="游ゴシック"/>
      <family val="2"/>
      <charset val="128"/>
      <scheme val="minor"/>
    </font>
    <font>
      <b/>
      <sz val="10"/>
      <color rgb="FFFF0000"/>
      <name val="ＭＳ 明朝"/>
      <family val="1"/>
      <charset val="128"/>
    </font>
    <font>
      <sz val="10"/>
      <color rgb="FFFF0000"/>
      <name val="ＭＳ ゴシック"/>
      <family val="3"/>
      <charset val="128"/>
    </font>
    <font>
      <b/>
      <sz val="16"/>
      <color rgb="FFFF0000"/>
      <name val="ＭＳ 明朝"/>
      <family val="1"/>
      <charset val="128"/>
    </font>
    <font>
      <sz val="16"/>
      <color theme="1"/>
      <name val="ＭＳ 明朝"/>
      <family val="1"/>
      <charset val="128"/>
    </font>
    <font>
      <sz val="6"/>
      <name val="游ゴシック"/>
      <family val="3"/>
      <charset val="128"/>
      <scheme val="minor"/>
    </font>
    <font>
      <b/>
      <sz val="10"/>
      <color rgb="FFFF0000"/>
      <name val="ＭＳ ゴシック"/>
      <family val="3"/>
      <charset val="128"/>
    </font>
    <font>
      <b/>
      <u/>
      <sz val="16"/>
      <color rgb="FFFF0000"/>
      <name val="ＭＳ 明朝"/>
      <family val="1"/>
      <charset val="128"/>
    </font>
    <font>
      <u/>
      <sz val="11"/>
      <color theme="1"/>
      <name val="游ゴシック"/>
      <family val="2"/>
      <charset val="128"/>
      <scheme val="minor"/>
    </font>
    <font>
      <sz val="9"/>
      <color theme="0"/>
      <name val="ＭＳ ゴシック"/>
      <family val="3"/>
      <charset val="128"/>
    </font>
    <font>
      <sz val="10"/>
      <color rgb="FFFF0000"/>
      <name val="ＭＳ Ｐゴシック"/>
      <family val="3"/>
      <charset val="128"/>
    </font>
    <font>
      <sz val="11"/>
      <color theme="1"/>
      <name val="Meiryo UI"/>
      <family val="2"/>
      <charset val="128"/>
    </font>
    <font>
      <sz val="6"/>
      <name val="Meiryo UI"/>
      <family val="2"/>
      <charset val="128"/>
    </font>
    <font>
      <b/>
      <sz val="11"/>
      <name val="ＭＳ 明朝"/>
      <family val="1"/>
      <charset val="128"/>
    </font>
    <font>
      <u/>
      <sz val="11"/>
      <color theme="10"/>
      <name val="游ゴシック"/>
      <family val="2"/>
      <charset val="128"/>
      <scheme val="minor"/>
    </font>
    <font>
      <sz val="11"/>
      <color rgb="FF0000FF"/>
      <name val="ＭＳ 明朝"/>
      <family val="1"/>
      <charset val="128"/>
    </font>
    <font>
      <b/>
      <sz val="10"/>
      <color indexed="81"/>
      <name val="MS P ゴシック"/>
      <family val="3"/>
      <charset val="128"/>
    </font>
    <font>
      <b/>
      <sz val="11"/>
      <color rgb="FF0000FF"/>
      <name val="ＭＳ 明朝"/>
      <family val="1"/>
      <charset val="128"/>
    </font>
    <font>
      <sz val="14"/>
      <name val="ＭＳ 明朝"/>
      <family val="1"/>
      <charset val="128"/>
    </font>
    <font>
      <b/>
      <sz val="14"/>
      <name val="ＭＳ 明朝"/>
      <family val="1"/>
      <charset val="128"/>
    </font>
    <font>
      <b/>
      <sz val="9"/>
      <color indexed="81"/>
      <name val="MS P ゴシック"/>
      <family val="3"/>
      <charset val="128"/>
    </font>
    <font>
      <sz val="9"/>
      <color indexed="81"/>
      <name val="MS P ゴシック"/>
      <family val="3"/>
      <charset val="128"/>
    </font>
    <font>
      <b/>
      <sz val="12.5"/>
      <name val="ＭＳ 明朝"/>
      <family val="1"/>
      <charset val="128"/>
    </font>
    <font>
      <b/>
      <sz val="11"/>
      <color theme="1"/>
      <name val="ＭＳ 明朝"/>
      <family val="1"/>
      <charset val="128"/>
    </font>
    <font>
      <b/>
      <sz val="9"/>
      <color theme="1"/>
      <name val="ＭＳ 明朝"/>
      <family val="1"/>
      <charset val="128"/>
    </font>
    <font>
      <u/>
      <sz val="11"/>
      <color theme="10"/>
      <name val="ＭＳ 明朝"/>
      <family val="1"/>
      <charset val="128"/>
    </font>
    <font>
      <b/>
      <sz val="16"/>
      <name val="ＭＳ 明朝"/>
      <family val="1"/>
      <charset val="128"/>
    </font>
    <font>
      <b/>
      <sz val="11"/>
      <color rgb="FFFF0000"/>
      <name val="ＭＳ 明朝"/>
      <family val="1"/>
      <charset val="128"/>
    </font>
    <font>
      <b/>
      <sz val="12.5"/>
      <color theme="1"/>
      <name val="ＭＳ 明朝"/>
      <family val="1"/>
      <charset val="128"/>
    </font>
    <font>
      <sz val="11"/>
      <color theme="1"/>
      <name val="MS 明朝"/>
      <family val="3"/>
      <charset val="128"/>
    </font>
    <font>
      <b/>
      <sz val="20"/>
      <color theme="1"/>
      <name val="ＭＳ 明朝"/>
      <family val="1"/>
      <charset val="128"/>
    </font>
    <font>
      <sz val="12"/>
      <color theme="1"/>
      <name val="ＭＳ 明朝"/>
      <family val="1"/>
      <charset val="128"/>
    </font>
    <font>
      <b/>
      <sz val="16"/>
      <color theme="1"/>
      <name val="ＭＳ 明朝"/>
      <family val="1"/>
      <charset val="128"/>
    </font>
    <font>
      <sz val="10"/>
      <name val="ＭＳ 明朝"/>
      <family val="1"/>
      <charset val="128"/>
    </font>
    <font>
      <u/>
      <sz val="8"/>
      <color theme="10"/>
      <name val="游ゴシック"/>
      <family val="2"/>
      <charset val="128"/>
      <scheme val="minor"/>
    </font>
    <font>
      <b/>
      <sz val="24"/>
      <color theme="1"/>
      <name val="ＭＳ 明朝"/>
      <family val="1"/>
      <charset val="128"/>
    </font>
    <font>
      <b/>
      <sz val="8"/>
      <color theme="1"/>
      <name val="ＭＳ 明朝"/>
      <family val="1"/>
      <charset val="128"/>
    </font>
    <font>
      <b/>
      <sz val="11"/>
      <color theme="0"/>
      <name val="ＭＳ 明朝"/>
      <family val="1"/>
      <charset val="128"/>
    </font>
    <font>
      <sz val="11"/>
      <color theme="0"/>
      <name val="ＭＳ 明朝"/>
      <family val="1"/>
      <charset val="128"/>
    </font>
  </fonts>
  <fills count="22">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7" fillId="0" borderId="0"/>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24" fillId="0" borderId="0" applyFont="0" applyFill="0" applyBorder="0" applyAlignment="0" applyProtection="0">
      <alignment vertical="center"/>
    </xf>
    <xf numFmtId="38" fontId="13" fillId="0" borderId="0" applyFont="0" applyFill="0" applyBorder="0" applyAlignment="0" applyProtection="0">
      <alignment vertical="center"/>
    </xf>
    <xf numFmtId="0" fontId="24" fillId="0" borderId="0">
      <alignment vertical="center"/>
    </xf>
    <xf numFmtId="0" fontId="7" fillId="0" borderId="0"/>
    <xf numFmtId="0" fontId="13" fillId="0" borderId="0">
      <alignment vertical="center"/>
    </xf>
    <xf numFmtId="38" fontId="8" fillId="0" borderId="0" applyFont="0" applyFill="0" applyBorder="0" applyAlignment="0" applyProtection="0">
      <alignment vertical="center"/>
    </xf>
    <xf numFmtId="0" fontId="27"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2" fillId="0" borderId="0" xfId="1" applyFont="1" applyAlignment="1">
      <alignment vertical="center" wrapText="1"/>
    </xf>
    <xf numFmtId="0" fontId="2" fillId="7" borderId="14" xfId="1" applyFont="1" applyFill="1" applyBorder="1" applyAlignment="1">
      <alignment horizontal="center" vertical="center" wrapText="1"/>
    </xf>
    <xf numFmtId="0" fontId="2" fillId="7" borderId="15" xfId="1" applyFont="1" applyFill="1" applyBorder="1" applyAlignment="1">
      <alignment horizontal="center" vertical="center" wrapText="1"/>
    </xf>
    <xf numFmtId="0" fontId="2" fillId="8" borderId="15" xfId="1" applyFont="1" applyFill="1" applyBorder="1" applyAlignment="1">
      <alignment horizontal="center" vertical="center" wrapText="1"/>
    </xf>
    <xf numFmtId="0" fontId="2" fillId="8" borderId="15" xfId="1" applyFont="1" applyFill="1" applyBorder="1" applyAlignment="1">
      <alignment vertical="center" wrapText="1"/>
    </xf>
    <xf numFmtId="0" fontId="2" fillId="9" borderId="15" xfId="1" applyFont="1" applyFill="1" applyBorder="1" applyAlignment="1">
      <alignment vertical="center" wrapText="1"/>
    </xf>
    <xf numFmtId="0" fontId="2" fillId="10" borderId="15" xfId="1" applyFont="1" applyFill="1" applyBorder="1" applyAlignment="1">
      <alignment vertical="center" shrinkToFit="1"/>
    </xf>
    <xf numFmtId="0" fontId="2" fillId="10" borderId="15" xfId="1" applyFont="1" applyFill="1" applyBorder="1" applyAlignment="1">
      <alignment horizontal="center" vertical="center" wrapText="1"/>
    </xf>
    <xf numFmtId="38" fontId="3" fillId="11" borderId="15" xfId="3" applyFont="1" applyFill="1" applyBorder="1" applyAlignment="1">
      <alignment vertical="center" wrapText="1"/>
    </xf>
    <xf numFmtId="38" fontId="3" fillId="12" borderId="15" xfId="3" applyFont="1" applyFill="1" applyBorder="1" applyAlignment="1">
      <alignment vertical="center" wrapText="1"/>
    </xf>
    <xf numFmtId="0" fontId="2" fillId="11" borderId="15" xfId="1" applyFont="1" applyFill="1" applyBorder="1" applyAlignment="1">
      <alignment vertical="center" wrapText="1"/>
    </xf>
    <xf numFmtId="0" fontId="2" fillId="10" borderId="15" xfId="1" applyFont="1" applyFill="1" applyBorder="1" applyAlignment="1">
      <alignment vertical="center" wrapText="1"/>
    </xf>
    <xf numFmtId="0" fontId="2" fillId="12" borderId="15" xfId="1" applyFont="1" applyFill="1" applyBorder="1" applyAlignment="1">
      <alignment vertical="center" wrapText="1"/>
    </xf>
    <xf numFmtId="38" fontId="2" fillId="11" borderId="15" xfId="1" applyNumberFormat="1" applyFont="1" applyFill="1" applyBorder="1" applyAlignment="1">
      <alignment vertical="center" wrapText="1"/>
    </xf>
    <xf numFmtId="3" fontId="2" fillId="11" borderId="15" xfId="1" applyNumberFormat="1" applyFont="1" applyFill="1" applyBorder="1" applyAlignment="1">
      <alignment vertical="center" wrapText="1"/>
    </xf>
    <xf numFmtId="179" fontId="3" fillId="11" borderId="15" xfId="3" applyNumberFormat="1" applyFont="1" applyFill="1" applyBorder="1" applyAlignment="1">
      <alignment vertical="center" wrapText="1"/>
    </xf>
    <xf numFmtId="0" fontId="15" fillId="8" borderId="15" xfId="1" applyFont="1" applyFill="1" applyBorder="1" applyAlignment="1">
      <alignment horizontal="center" vertical="center" wrapText="1"/>
    </xf>
    <xf numFmtId="0" fontId="15" fillId="8" borderId="15" xfId="1" applyFont="1" applyFill="1" applyBorder="1" applyAlignment="1">
      <alignment vertical="center" wrapText="1"/>
    </xf>
    <xf numFmtId="0" fontId="15" fillId="9" borderId="15" xfId="1" applyFont="1" applyFill="1" applyBorder="1" applyAlignment="1">
      <alignment vertical="center" wrapText="1"/>
    </xf>
    <xf numFmtId="0" fontId="7" fillId="10" borderId="15" xfId="1" applyFill="1" applyBorder="1" applyAlignment="1">
      <alignment horizontal="center" vertical="center" wrapText="1"/>
    </xf>
    <xf numFmtId="0" fontId="7" fillId="7" borderId="15" xfId="1" applyFill="1" applyBorder="1" applyAlignment="1">
      <alignment horizontal="center" vertical="center" wrapText="1"/>
    </xf>
    <xf numFmtId="0" fontId="4" fillId="0" borderId="0" xfId="0" applyFont="1" applyAlignment="1">
      <alignment horizontal="left" vertical="center" wrapText="1"/>
    </xf>
    <xf numFmtId="3" fontId="4" fillId="0" borderId="0" xfId="0" applyNumberFormat="1" applyFont="1" applyAlignment="1">
      <alignment horizontal="left" vertical="center" wrapText="1"/>
    </xf>
    <xf numFmtId="0" fontId="7" fillId="6" borderId="3" xfId="1" applyFill="1" applyBorder="1" applyAlignment="1">
      <alignment vertical="center" wrapText="1"/>
    </xf>
    <xf numFmtId="0" fontId="0" fillId="0" borderId="3" xfId="0" applyBorder="1">
      <alignment vertical="center"/>
    </xf>
    <xf numFmtId="0" fontId="7" fillId="13" borderId="3" xfId="1" applyFill="1" applyBorder="1" applyAlignment="1">
      <alignment vertical="center" wrapText="1"/>
    </xf>
    <xf numFmtId="0" fontId="0" fillId="14" borderId="3" xfId="0" applyFill="1" applyBorder="1">
      <alignment vertical="center"/>
    </xf>
    <xf numFmtId="0" fontId="0" fillId="14" borderId="3" xfId="0" applyFill="1" applyBorder="1" applyAlignment="1">
      <alignment vertical="center" wrapText="1"/>
    </xf>
    <xf numFmtId="0" fontId="0" fillId="0" borderId="3" xfId="0" applyBorder="1" applyAlignment="1"/>
    <xf numFmtId="0" fontId="0" fillId="3" borderId="3" xfId="0" applyFill="1" applyBorder="1" applyAlignment="1"/>
    <xf numFmtId="0" fontId="0" fillId="3" borderId="3" xfId="0" applyFill="1" applyBorder="1">
      <alignment vertical="center"/>
    </xf>
    <xf numFmtId="180" fontId="16" fillId="0" borderId="0" xfId="0" applyNumberFormat="1" applyFont="1">
      <alignment vertical="center"/>
    </xf>
    <xf numFmtId="180" fontId="7" fillId="6" borderId="3" xfId="1" applyNumberFormat="1" applyFill="1" applyBorder="1" applyAlignment="1">
      <alignment vertical="center" wrapText="1"/>
    </xf>
    <xf numFmtId="180" fontId="0" fillId="0" borderId="3" xfId="0" applyNumberFormat="1" applyBorder="1">
      <alignment vertical="center"/>
    </xf>
    <xf numFmtId="180" fontId="0" fillId="0" borderId="0" xfId="0" applyNumberFormat="1">
      <alignment vertical="center"/>
    </xf>
    <xf numFmtId="180" fontId="7" fillId="13" borderId="3" xfId="1" applyNumberFormat="1" applyFill="1" applyBorder="1" applyAlignment="1">
      <alignment vertical="center" wrapText="1"/>
    </xf>
    <xf numFmtId="180" fontId="0" fillId="14" borderId="3" xfId="0" applyNumberFormat="1" applyFill="1" applyBorder="1">
      <alignment vertical="center"/>
    </xf>
    <xf numFmtId="180" fontId="0" fillId="0" borderId="3" xfId="0" applyNumberFormat="1" applyBorder="1" applyAlignment="1"/>
    <xf numFmtId="49" fontId="0" fillId="0" borderId="3" xfId="0" applyNumberFormat="1" applyBorder="1" applyAlignment="1"/>
    <xf numFmtId="178" fontId="2" fillId="0" borderId="0" xfId="0" applyNumberFormat="1" applyFont="1">
      <alignment vertical="center"/>
    </xf>
    <xf numFmtId="3" fontId="2" fillId="0" borderId="0" xfId="0" applyNumberFormat="1" applyFont="1">
      <alignment vertical="center"/>
    </xf>
    <xf numFmtId="0" fontId="2" fillId="0" borderId="0" xfId="0" applyFont="1" applyAlignment="1">
      <alignment horizontal="left" vertical="center" wrapText="1"/>
    </xf>
    <xf numFmtId="49"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7" fillId="10" borderId="15" xfId="1" applyFill="1" applyBorder="1" applyAlignment="1">
      <alignment vertical="center" wrapText="1"/>
    </xf>
    <xf numFmtId="0" fontId="7" fillId="7" borderId="9" xfId="1" applyFill="1" applyBorder="1" applyAlignment="1">
      <alignment horizontal="center" vertical="center" wrapText="1"/>
    </xf>
    <xf numFmtId="0" fontId="7" fillId="7" borderId="3" xfId="1" applyFill="1" applyBorder="1" applyAlignment="1">
      <alignment horizontal="center" vertical="center" wrapText="1"/>
    </xf>
    <xf numFmtId="178" fontId="7" fillId="7" borderId="3" xfId="1" applyNumberFormat="1" applyFill="1" applyBorder="1" applyAlignment="1">
      <alignment horizontal="center" vertical="center" wrapText="1"/>
    </xf>
    <xf numFmtId="178" fontId="7" fillId="15" borderId="3" xfId="1" applyNumberFormat="1" applyFill="1" applyBorder="1" applyAlignment="1">
      <alignment horizontal="center" vertical="center" wrapText="1"/>
    </xf>
    <xf numFmtId="178" fontId="7" fillId="16" borderId="3" xfId="1" applyNumberFormat="1" applyFill="1" applyBorder="1" applyAlignment="1">
      <alignment horizontal="center" vertical="center" wrapText="1"/>
    </xf>
    <xf numFmtId="0" fontId="7" fillId="15" borderId="3" xfId="1" applyFill="1" applyBorder="1" applyAlignment="1">
      <alignment horizontal="center" vertical="center" wrapText="1"/>
    </xf>
    <xf numFmtId="0" fontId="7" fillId="0" borderId="3" xfId="1" applyBorder="1" applyAlignment="1">
      <alignment horizontal="center" vertical="center" wrapText="1"/>
    </xf>
    <xf numFmtId="0" fontId="12" fillId="8" borderId="3" xfId="1" applyFont="1" applyFill="1" applyBorder="1" applyAlignment="1">
      <alignment horizontal="center" vertical="center" wrapText="1"/>
    </xf>
    <xf numFmtId="0" fontId="12" fillId="17" borderId="3" xfId="1" applyFont="1" applyFill="1" applyBorder="1" applyAlignment="1">
      <alignment horizontal="center" vertical="center" wrapText="1"/>
    </xf>
    <xf numFmtId="0" fontId="4" fillId="18" borderId="3" xfId="1" applyFont="1" applyFill="1" applyBorder="1" applyAlignment="1">
      <alignment vertical="center" wrapText="1"/>
    </xf>
    <xf numFmtId="0" fontId="4" fillId="17" borderId="3" xfId="1" applyFont="1" applyFill="1" applyBorder="1" applyAlignment="1">
      <alignment vertical="center" wrapText="1"/>
    </xf>
    <xf numFmtId="38" fontId="4" fillId="5" borderId="15" xfId="3" applyFont="1" applyFill="1" applyBorder="1" applyAlignment="1">
      <alignment horizontal="left" vertical="center" wrapText="1"/>
    </xf>
    <xf numFmtId="0" fontId="11" fillId="0" borderId="0" xfId="0" applyFont="1" applyAlignment="1">
      <alignment vertical="center" wrapText="1"/>
    </xf>
    <xf numFmtId="0" fontId="11" fillId="0" borderId="0" xfId="1" applyFont="1" applyAlignment="1">
      <alignment horizontal="center" vertical="center" wrapText="1"/>
    </xf>
    <xf numFmtId="1" fontId="4" fillId="0" borderId="0" xfId="2" applyNumberFormat="1" applyFont="1" applyFill="1" applyBorder="1" applyAlignment="1">
      <alignment vertical="center" wrapText="1"/>
    </xf>
    <xf numFmtId="181" fontId="4" fillId="0" borderId="0" xfId="2" applyNumberFormat="1" applyFont="1" applyFill="1" applyBorder="1" applyAlignment="1">
      <alignment vertical="center" wrapText="1"/>
    </xf>
    <xf numFmtId="182" fontId="11" fillId="0" borderId="0" xfId="1" applyNumberFormat="1" applyFont="1" applyAlignment="1">
      <alignment vertical="center" wrapText="1"/>
    </xf>
    <xf numFmtId="0" fontId="11" fillId="0" borderId="0" xfId="1" applyFont="1" applyAlignment="1">
      <alignment vertical="center" wrapText="1"/>
    </xf>
    <xf numFmtId="38" fontId="11" fillId="0" borderId="0" xfId="3" applyFont="1" applyFill="1" applyBorder="1" applyAlignment="1">
      <alignment vertical="center" wrapText="1"/>
    </xf>
    <xf numFmtId="0" fontId="12" fillId="8" borderId="3" xfId="1" applyFont="1" applyFill="1" applyBorder="1" applyAlignment="1">
      <alignment vertical="center" wrapText="1"/>
    </xf>
    <xf numFmtId="0" fontId="12" fillId="8" borderId="9" xfId="1" applyFont="1" applyFill="1" applyBorder="1" applyAlignment="1">
      <alignment vertical="center" wrapText="1"/>
    </xf>
    <xf numFmtId="0" fontId="4" fillId="17" borderId="3" xfId="1" applyFont="1" applyFill="1" applyBorder="1" applyAlignment="1">
      <alignment horizontal="center" vertical="center" wrapText="1"/>
    </xf>
    <xf numFmtId="0" fontId="20" fillId="0" borderId="1" xfId="0" applyFont="1" applyBorder="1">
      <alignment vertical="center"/>
    </xf>
    <xf numFmtId="0" fontId="21" fillId="0" borderId="0" xfId="0" applyFont="1">
      <alignment vertical="center"/>
    </xf>
    <xf numFmtId="0" fontId="20" fillId="0" borderId="0" xfId="0" applyFont="1">
      <alignment vertical="center"/>
    </xf>
    <xf numFmtId="0" fontId="22" fillId="4" borderId="0" xfId="1" applyFont="1" applyFill="1" applyAlignment="1">
      <alignment vertical="center" wrapText="1"/>
    </xf>
    <xf numFmtId="0" fontId="23" fillId="11" borderId="16" xfId="1" applyFont="1" applyFill="1" applyBorder="1" applyAlignment="1">
      <alignment horizontal="center" vertical="center" wrapText="1"/>
    </xf>
    <xf numFmtId="38" fontId="14" fillId="17" borderId="15" xfId="3" applyFont="1" applyFill="1" applyBorder="1" applyAlignment="1">
      <alignment horizontal="center" vertical="center" wrapText="1"/>
    </xf>
    <xf numFmtId="0" fontId="4" fillId="17" borderId="0" xfId="0" applyFont="1" applyFill="1" applyAlignment="1">
      <alignment horizontal="left" vertical="center" wrapText="1"/>
    </xf>
    <xf numFmtId="0" fontId="2" fillId="12" borderId="15" xfId="1" applyFont="1" applyFill="1" applyBorder="1" applyAlignment="1">
      <alignment horizontal="center" vertical="center" wrapText="1"/>
    </xf>
    <xf numFmtId="10" fontId="4"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178" fontId="7" fillId="2" borderId="3" xfId="1" applyNumberFormat="1" applyFill="1" applyBorder="1" applyAlignment="1">
      <alignment horizontal="center" vertical="center" wrapText="1"/>
    </xf>
    <xf numFmtId="0" fontId="6" fillId="0" borderId="0" xfId="5" applyFont="1" applyAlignment="1">
      <alignment vertical="top" wrapText="1"/>
    </xf>
    <xf numFmtId="0" fontId="6" fillId="0" borderId="0" xfId="5" applyFont="1">
      <alignment vertical="center"/>
    </xf>
    <xf numFmtId="0" fontId="6" fillId="0" borderId="0" xfId="5" applyFont="1" applyAlignment="1">
      <alignment vertical="top"/>
    </xf>
    <xf numFmtId="38" fontId="6" fillId="0" borderId="0" xfId="8" applyFont="1" applyFill="1" applyBorder="1" applyAlignment="1">
      <alignment vertical="center"/>
    </xf>
    <xf numFmtId="0" fontId="26" fillId="0" borderId="0" xfId="5" applyFont="1">
      <alignment vertical="center"/>
    </xf>
    <xf numFmtId="0" fontId="6" fillId="0" borderId="0" xfId="5" quotePrefix="1" applyFont="1">
      <alignment vertical="center"/>
    </xf>
    <xf numFmtId="0" fontId="6" fillId="0" borderId="0" xfId="5" applyFont="1" applyAlignment="1">
      <alignment horizontal="center" vertical="center" wrapText="1"/>
    </xf>
    <xf numFmtId="0" fontId="6" fillId="0" borderId="0" xfId="5" applyFont="1" applyAlignment="1">
      <alignment vertical="center" wrapText="1"/>
    </xf>
    <xf numFmtId="0" fontId="26" fillId="0" borderId="0" xfId="5" applyFont="1" applyAlignment="1">
      <alignment horizontal="left" vertical="center"/>
    </xf>
    <xf numFmtId="9" fontId="6" fillId="0" borderId="0" xfId="6" applyFont="1" applyBorder="1" applyAlignment="1">
      <alignment vertical="center" shrinkToFit="1"/>
    </xf>
    <xf numFmtId="9" fontId="6" fillId="0" borderId="0" xfId="6" applyFont="1" applyBorder="1" applyAlignment="1">
      <alignment vertical="center"/>
    </xf>
    <xf numFmtId="0" fontId="6" fillId="0" borderId="0" xfId="5" quotePrefix="1" applyFont="1" applyAlignment="1">
      <alignment vertical="top"/>
    </xf>
    <xf numFmtId="0" fontId="5" fillId="0" borderId="0" xfId="5" applyFont="1">
      <alignment vertical="center"/>
    </xf>
    <xf numFmtId="177" fontId="28" fillId="0" borderId="0" xfId="5" applyNumberFormat="1" applyFont="1" applyAlignment="1">
      <alignment horizontal="right" vertical="center"/>
    </xf>
    <xf numFmtId="49" fontId="11" fillId="0" borderId="0" xfId="9" applyNumberFormat="1" applyFont="1" applyProtection="1">
      <alignment vertical="center"/>
      <protection hidden="1"/>
    </xf>
    <xf numFmtId="0" fontId="6" fillId="0" borderId="0" xfId="9" applyFont="1">
      <alignment vertical="center"/>
    </xf>
    <xf numFmtId="0" fontId="31" fillId="0" borderId="0" xfId="9" applyFont="1" applyAlignment="1" applyProtection="1">
      <alignment horizontal="center" vertical="center"/>
      <protection hidden="1"/>
    </xf>
    <xf numFmtId="0" fontId="11" fillId="0" borderId="0" xfId="9" applyFont="1" applyAlignment="1">
      <alignment horizontal="right" vertical="center"/>
    </xf>
    <xf numFmtId="0" fontId="11" fillId="0" borderId="0" xfId="9" applyFont="1" applyAlignment="1" applyProtection="1">
      <alignment horizontal="left" vertical="center" indent="2"/>
      <protection hidden="1"/>
    </xf>
    <xf numFmtId="0" fontId="11" fillId="0" borderId="0" xfId="9" applyFont="1" applyProtection="1">
      <alignment vertical="center"/>
      <protection hidden="1"/>
    </xf>
    <xf numFmtId="49" fontId="6" fillId="0" borderId="0" xfId="9" applyNumberFormat="1" applyFont="1" applyAlignment="1" applyProtection="1">
      <alignment horizontal="left" vertical="center" indent="2"/>
      <protection hidden="1"/>
    </xf>
    <xf numFmtId="0" fontId="6" fillId="0" borderId="0" xfId="9" applyFont="1" applyProtection="1">
      <alignment vertical="center"/>
      <protection hidden="1"/>
    </xf>
    <xf numFmtId="0" fontId="6" fillId="0" borderId="0" xfId="5" applyFont="1" applyAlignment="1">
      <alignment horizontal="center" vertical="center"/>
    </xf>
    <xf numFmtId="0" fontId="35" fillId="0" borderId="0" xfId="5" applyFont="1" applyAlignment="1"/>
    <xf numFmtId="0" fontId="2" fillId="0" borderId="0" xfId="11" applyFont="1">
      <alignment vertical="center"/>
    </xf>
    <xf numFmtId="0" fontId="36" fillId="0" borderId="0" xfId="11" applyFont="1" applyAlignment="1">
      <alignment horizontal="center" vertical="center"/>
    </xf>
    <xf numFmtId="6" fontId="2" fillId="0" borderId="0" xfId="14" applyFont="1" applyBorder="1">
      <alignment vertical="center"/>
    </xf>
    <xf numFmtId="0" fontId="5" fillId="0" borderId="0" xfId="11" applyFont="1">
      <alignment vertical="center"/>
    </xf>
    <xf numFmtId="0" fontId="36" fillId="0" borderId="0" xfId="11" applyFont="1">
      <alignment vertical="center"/>
    </xf>
    <xf numFmtId="0" fontId="37" fillId="0" borderId="0" xfId="11" applyFont="1" applyAlignment="1">
      <alignment horizontal="center" vertical="center"/>
    </xf>
    <xf numFmtId="0" fontId="2" fillId="0" borderId="3" xfId="11" applyFont="1" applyBorder="1">
      <alignment vertical="center"/>
    </xf>
    <xf numFmtId="184" fontId="2" fillId="0" borderId="0" xfId="11" applyNumberFormat="1" applyFont="1" applyBorder="1">
      <alignment vertical="center"/>
    </xf>
    <xf numFmtId="0" fontId="2" fillId="0" borderId="0" xfId="11" applyFont="1" applyBorder="1" applyAlignment="1">
      <alignment horizontal="center" vertical="center"/>
    </xf>
    <xf numFmtId="0" fontId="37" fillId="19" borderId="20" xfId="11" applyFont="1" applyFill="1" applyBorder="1" applyAlignment="1">
      <alignment horizontal="center" vertical="center"/>
    </xf>
    <xf numFmtId="0" fontId="37" fillId="19" borderId="3" xfId="11" applyFont="1" applyFill="1" applyBorder="1" applyAlignment="1">
      <alignment horizontal="center" vertical="center"/>
    </xf>
    <xf numFmtId="0" fontId="9" fillId="0" borderId="0" xfId="5" applyFont="1">
      <alignment vertical="center"/>
    </xf>
    <xf numFmtId="0" fontId="39" fillId="0" borderId="0" xfId="5" applyFont="1">
      <alignment vertical="center"/>
    </xf>
    <xf numFmtId="0" fontId="40" fillId="0" borderId="0" xfId="5" applyFont="1">
      <alignment vertical="center"/>
    </xf>
    <xf numFmtId="0" fontId="6" fillId="0" borderId="6" xfId="5" applyFont="1" applyBorder="1">
      <alignment vertical="center"/>
    </xf>
    <xf numFmtId="0" fontId="6" fillId="2" borderId="0" xfId="0" applyFont="1" applyFill="1">
      <alignment vertical="center"/>
    </xf>
    <xf numFmtId="38" fontId="2" fillId="0" borderId="0" xfId="7" applyFont="1">
      <alignment vertical="center"/>
    </xf>
    <xf numFmtId="181" fontId="2" fillId="0" borderId="0" xfId="0" applyNumberFormat="1" applyFont="1">
      <alignment vertical="center"/>
    </xf>
    <xf numFmtId="0" fontId="5" fillId="0" borderId="0" xfId="9" applyFont="1">
      <alignment vertical="center"/>
    </xf>
    <xf numFmtId="0" fontId="6" fillId="0" borderId="0" xfId="9" applyFont="1" applyAlignment="1" applyProtection="1">
      <alignment horizontal="right" vertical="center"/>
      <protection hidden="1"/>
    </xf>
    <xf numFmtId="183" fontId="6" fillId="0" borderId="0" xfId="9" applyNumberFormat="1" applyFont="1" applyAlignment="1" applyProtection="1">
      <alignment vertical="center" shrinkToFit="1"/>
      <protection hidden="1"/>
    </xf>
    <xf numFmtId="0" fontId="31" fillId="0" borderId="0" xfId="9" applyFont="1" applyAlignment="1" applyProtection="1">
      <alignment horizontal="centerContinuous" vertical="center"/>
      <protection hidden="1"/>
    </xf>
    <xf numFmtId="0" fontId="31" fillId="0" borderId="0" xfId="9" applyFont="1" applyProtection="1">
      <alignment vertical="center"/>
      <protection hidden="1"/>
    </xf>
    <xf numFmtId="0" fontId="6" fillId="0" borderId="0" xfId="9" applyFont="1" applyAlignment="1">
      <alignment horizontal="left" indent="1"/>
    </xf>
    <xf numFmtId="0" fontId="6" fillId="0" borderId="1" xfId="9" applyFont="1" applyBorder="1">
      <alignment vertical="center"/>
    </xf>
    <xf numFmtId="0" fontId="6" fillId="0" borderId="12" xfId="9" applyFont="1" applyBorder="1">
      <alignment vertical="center"/>
    </xf>
    <xf numFmtId="0" fontId="11" fillId="0" borderId="0" xfId="9" applyFont="1" applyAlignment="1">
      <alignment horizontal="center" vertical="center"/>
    </xf>
    <xf numFmtId="181" fontId="5" fillId="0" borderId="0" xfId="9" applyNumberFormat="1" applyFont="1">
      <alignment vertical="center"/>
    </xf>
    <xf numFmtId="0" fontId="37" fillId="19" borderId="9" xfId="11" applyFont="1" applyFill="1" applyBorder="1" applyAlignment="1">
      <alignment horizontal="center" vertical="center" wrapText="1"/>
    </xf>
    <xf numFmtId="0" fontId="37" fillId="19" borderId="3" xfId="11" applyFont="1" applyFill="1" applyBorder="1" applyAlignment="1">
      <alignment horizontal="center" vertical="center" wrapText="1"/>
    </xf>
    <xf numFmtId="0" fontId="36" fillId="0" borderId="0" xfId="11" applyFont="1" applyAlignment="1">
      <alignment horizontal="left" vertical="center"/>
    </xf>
    <xf numFmtId="184" fontId="37" fillId="19" borderId="3" xfId="11" applyNumberFormat="1" applyFont="1" applyFill="1" applyBorder="1" applyAlignment="1">
      <alignment horizontal="center" vertical="center"/>
    </xf>
    <xf numFmtId="184" fontId="37" fillId="0" borderId="0" xfId="11" applyNumberFormat="1" applyFont="1" applyBorder="1" applyAlignment="1">
      <alignment horizontal="center" vertical="center"/>
    </xf>
    <xf numFmtId="184" fontId="36" fillId="0" borderId="0" xfId="11" applyNumberFormat="1" applyFont="1" applyBorder="1">
      <alignment vertical="center"/>
    </xf>
    <xf numFmtId="0" fontId="41" fillId="0" borderId="0" xfId="11" applyFont="1" applyAlignment="1">
      <alignment vertical="center"/>
    </xf>
    <xf numFmtId="184" fontId="2" fillId="0" borderId="3" xfId="11" applyNumberFormat="1" applyFont="1" applyBorder="1" applyProtection="1">
      <alignment vertical="center"/>
      <protection locked="0"/>
    </xf>
    <xf numFmtId="6" fontId="2" fillId="0" borderId="19" xfId="14" applyFont="1" applyBorder="1" applyProtection="1">
      <alignment vertical="center"/>
      <protection locked="0"/>
    </xf>
    <xf numFmtId="0" fontId="42" fillId="0" borderId="0" xfId="0" applyFont="1">
      <alignment vertical="center"/>
    </xf>
    <xf numFmtId="0" fontId="43" fillId="0" borderId="0" xfId="0"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right" vertical="center"/>
      <protection locked="0"/>
    </xf>
    <xf numFmtId="0" fontId="44" fillId="0" borderId="3" xfId="0" applyFont="1" applyBorder="1" applyAlignment="1" applyProtection="1">
      <alignment horizontal="center" vertical="center"/>
      <protection locked="0"/>
    </xf>
    <xf numFmtId="0" fontId="6" fillId="0" borderId="0" xfId="9" applyFont="1" applyProtection="1">
      <alignment vertical="center"/>
      <protection hidden="1"/>
    </xf>
    <xf numFmtId="0" fontId="44" fillId="0" borderId="0" xfId="0" applyFont="1" applyAlignment="1">
      <alignment horizontal="left" vertical="center"/>
    </xf>
    <xf numFmtId="0" fontId="2" fillId="0" borderId="3" xfId="0" applyFont="1" applyBorder="1" applyAlignment="1">
      <alignment horizontal="center" vertical="center"/>
    </xf>
    <xf numFmtId="0" fontId="2" fillId="0" borderId="0" xfId="9" applyFont="1" applyProtection="1">
      <alignment vertical="center"/>
      <protection hidden="1"/>
    </xf>
    <xf numFmtId="0" fontId="2" fillId="0" borderId="0" xfId="9" applyFont="1">
      <alignment vertical="center"/>
    </xf>
    <xf numFmtId="185" fontId="43" fillId="18" borderId="9" xfId="0" applyNumberFormat="1" applyFont="1" applyFill="1" applyBorder="1" applyAlignment="1" applyProtection="1">
      <alignment vertical="center" wrapText="1"/>
    </xf>
    <xf numFmtId="0" fontId="6" fillId="0" borderId="0" xfId="9" applyFont="1" applyFill="1" applyAlignment="1" applyProtection="1">
      <alignment vertical="center" wrapText="1"/>
      <protection hidden="1"/>
    </xf>
    <xf numFmtId="0" fontId="6" fillId="0" borderId="0" xfId="9" applyFont="1" applyFill="1">
      <alignment vertical="center"/>
    </xf>
    <xf numFmtId="38" fontId="30" fillId="0" borderId="1" xfId="3" applyFont="1" applyFill="1" applyBorder="1" applyAlignment="1" applyProtection="1">
      <alignment horizontal="center" vertical="center" shrinkToFit="1"/>
      <protection hidden="1"/>
    </xf>
    <xf numFmtId="0" fontId="6" fillId="0" borderId="0" xfId="9" applyFont="1" applyFill="1" applyBorder="1" applyAlignment="1" applyProtection="1">
      <alignment vertical="center" shrinkToFit="1"/>
      <protection hidden="1"/>
    </xf>
    <xf numFmtId="0" fontId="6" fillId="0" borderId="0" xfId="9" applyFont="1" applyFill="1" applyProtection="1">
      <alignment vertical="center"/>
      <protection hidden="1"/>
    </xf>
    <xf numFmtId="0" fontId="2" fillId="0" borderId="0" xfId="9" applyFont="1" applyFill="1" applyProtection="1">
      <alignment vertical="center"/>
      <protection hidden="1"/>
    </xf>
    <xf numFmtId="38" fontId="30" fillId="0" borderId="1" xfId="9" applyNumberFormat="1" applyFont="1" applyFill="1" applyBorder="1" applyAlignment="1" applyProtection="1">
      <alignment horizontal="center" vertical="center"/>
      <protection hidden="1"/>
    </xf>
    <xf numFmtId="57" fontId="6" fillId="0" borderId="9" xfId="11" applyNumberFormat="1" applyFont="1" applyBorder="1" applyAlignment="1" applyProtection="1">
      <alignment vertical="center"/>
      <protection locked="0"/>
    </xf>
    <xf numFmtId="0" fontId="6" fillId="0" borderId="3" xfId="11" applyFont="1" applyBorder="1" applyAlignment="1" applyProtection="1">
      <alignment vertical="center"/>
      <protection locked="0"/>
    </xf>
    <xf numFmtId="0" fontId="6" fillId="0" borderId="3" xfId="11" applyFont="1" applyBorder="1" applyAlignment="1" applyProtection="1">
      <alignment horizontal="left" vertical="center"/>
      <protection locked="0"/>
    </xf>
    <xf numFmtId="57" fontId="6" fillId="0" borderId="3" xfId="11" applyNumberFormat="1" applyFont="1" applyBorder="1" applyAlignment="1" applyProtection="1">
      <alignment horizontal="left" vertical="center"/>
      <protection locked="0"/>
    </xf>
    <xf numFmtId="184" fontId="6" fillId="0" borderId="3" xfId="11" applyNumberFormat="1" applyFont="1" applyBorder="1" applyAlignment="1" applyProtection="1">
      <alignment horizontal="left" vertical="center"/>
      <protection locked="0"/>
    </xf>
    <xf numFmtId="0" fontId="47" fillId="0" borderId="0" xfId="13" applyFont="1" applyFill="1" applyBorder="1" applyAlignment="1">
      <alignment vertical="center"/>
    </xf>
    <xf numFmtId="0" fontId="6" fillId="0" borderId="0" xfId="9" applyFont="1" applyFill="1" applyProtection="1">
      <alignment vertical="center"/>
      <protection locked="0"/>
    </xf>
    <xf numFmtId="0" fontId="38" fillId="0" borderId="0" xfId="13" applyFont="1" applyBorder="1" applyAlignment="1">
      <alignment horizontal="left" vertical="center" wrapText="1"/>
    </xf>
    <xf numFmtId="0" fontId="37" fillId="21" borderId="0" xfId="11" applyFont="1" applyFill="1" applyBorder="1" applyAlignment="1">
      <alignment horizontal="center" vertical="center"/>
    </xf>
    <xf numFmtId="0" fontId="36" fillId="21" borderId="0" xfId="11" applyFont="1" applyFill="1" applyBorder="1" applyAlignment="1">
      <alignment horizontal="center" vertical="center"/>
    </xf>
    <xf numFmtId="0" fontId="50" fillId="0" borderId="0" xfId="11" applyFont="1" applyBorder="1">
      <alignment vertical="center"/>
    </xf>
    <xf numFmtId="0" fontId="51" fillId="0" borderId="0" xfId="11" applyFont="1" applyBorder="1">
      <alignment vertical="center"/>
    </xf>
    <xf numFmtId="0" fontId="51" fillId="0" borderId="0" xfId="11" applyFont="1" applyBorder="1" applyProtection="1">
      <alignment vertical="center"/>
      <protection locked="0"/>
    </xf>
    <xf numFmtId="0" fontId="6" fillId="0" borderId="0" xfId="9" applyFont="1" applyFill="1" applyAlignment="1">
      <alignment horizontal="right" vertical="center"/>
    </xf>
    <xf numFmtId="0" fontId="2" fillId="0" borderId="0" xfId="9" applyFont="1" applyAlignment="1" applyProtection="1">
      <alignment vertical="center" wrapText="1"/>
      <protection hidden="1"/>
    </xf>
    <xf numFmtId="0" fontId="2" fillId="0" borderId="0" xfId="9" applyFont="1" applyAlignment="1" applyProtection="1">
      <alignment horizontal="left" vertical="top" wrapText="1" indent="1"/>
      <protection hidden="1"/>
    </xf>
    <xf numFmtId="0" fontId="6" fillId="0" borderId="0" xfId="9" applyFont="1" applyProtection="1">
      <alignment vertical="center"/>
      <protection hidden="1"/>
    </xf>
    <xf numFmtId="0" fontId="2" fillId="0" borderId="0" xfId="9" applyFont="1" applyFill="1" applyAlignment="1" applyProtection="1">
      <alignment horizontal="left" vertical="center"/>
      <protection hidden="1"/>
    </xf>
    <xf numFmtId="38" fontId="30" fillId="0" borderId="1" xfId="3" applyFont="1" applyFill="1" applyBorder="1" applyAlignment="1" applyProtection="1">
      <alignment horizontal="right" vertical="center"/>
      <protection hidden="1"/>
    </xf>
    <xf numFmtId="0" fontId="6" fillId="0" borderId="0" xfId="9" applyFont="1" applyFill="1" applyAlignment="1" applyProtection="1">
      <alignment vertical="center" wrapText="1"/>
      <protection hidden="1"/>
    </xf>
    <xf numFmtId="0" fontId="32" fillId="0" borderId="0" xfId="9" applyFont="1" applyAlignment="1" applyProtection="1">
      <alignment horizontal="center" vertical="center"/>
      <protection hidden="1"/>
    </xf>
    <xf numFmtId="0" fontId="6" fillId="0" borderId="0" xfId="9" applyFont="1" applyFill="1" applyAlignment="1" applyProtection="1">
      <alignment horizontal="left" vertical="center"/>
      <protection hidden="1"/>
    </xf>
    <xf numFmtId="0" fontId="30" fillId="0" borderId="1" xfId="9" applyFont="1" applyFill="1" applyBorder="1" applyAlignment="1" applyProtection="1">
      <alignment horizontal="center" vertical="center" shrinkToFit="1"/>
      <protection hidden="1"/>
    </xf>
    <xf numFmtId="0" fontId="6" fillId="0" borderId="0" xfId="9" applyFont="1" applyAlignment="1">
      <alignment horizontal="right" shrinkToFit="1"/>
    </xf>
    <xf numFmtId="58" fontId="6" fillId="7" borderId="1" xfId="9" applyNumberFormat="1" applyFont="1" applyFill="1" applyBorder="1" applyAlignment="1" applyProtection="1">
      <alignment horizontal="left" vertical="center"/>
      <protection locked="0"/>
    </xf>
    <xf numFmtId="58" fontId="6" fillId="7" borderId="12" xfId="9" applyNumberFormat="1" applyFont="1" applyFill="1" applyBorder="1" applyAlignment="1" applyProtection="1">
      <alignment horizontal="left" vertical="center"/>
      <protection locked="0"/>
    </xf>
    <xf numFmtId="58" fontId="6" fillId="7" borderId="0" xfId="9" applyNumberFormat="1" applyFont="1" applyFill="1" applyAlignment="1" applyProtection="1">
      <alignment horizontal="center" vertical="center"/>
      <protection locked="0"/>
    </xf>
    <xf numFmtId="0" fontId="6" fillId="0" borderId="0" xfId="5" applyFont="1" applyAlignment="1">
      <alignment horizontal="left" vertical="center" wrapText="1"/>
    </xf>
    <xf numFmtId="0" fontId="2" fillId="0" borderId="0" xfId="5" applyFont="1" applyFill="1" applyAlignment="1">
      <alignment horizontal="left" vertical="top" wrapText="1"/>
    </xf>
    <xf numFmtId="38" fontId="6" fillId="0" borderId="4" xfId="7" applyFont="1" applyBorder="1" applyAlignment="1" applyProtection="1">
      <alignment horizontal="center" vertical="center"/>
    </xf>
    <xf numFmtId="38" fontId="6" fillId="0" borderId="11" xfId="7" applyFont="1" applyBorder="1" applyAlignment="1" applyProtection="1">
      <alignment horizontal="center" vertical="center"/>
    </xf>
    <xf numFmtId="38" fontId="6" fillId="0" borderId="7" xfId="7" applyFont="1" applyBorder="1" applyAlignment="1" applyProtection="1">
      <alignment horizontal="center" vertical="center"/>
    </xf>
    <xf numFmtId="38" fontId="6" fillId="0" borderId="1" xfId="7" applyFont="1" applyBorder="1" applyAlignment="1" applyProtection="1">
      <alignment horizontal="center" vertical="center"/>
    </xf>
    <xf numFmtId="0" fontId="6" fillId="0" borderId="5" xfId="5" applyFont="1" applyBorder="1" applyAlignment="1">
      <alignment horizontal="center" vertical="center"/>
    </xf>
    <xf numFmtId="0" fontId="6" fillId="0" borderId="0" xfId="5" applyFont="1" applyAlignment="1">
      <alignment horizontal="center" vertical="center"/>
    </xf>
    <xf numFmtId="0" fontId="2" fillId="20" borderId="4" xfId="5" quotePrefix="1" applyFont="1" applyFill="1" applyBorder="1" applyAlignment="1">
      <alignment horizontal="left" vertical="center" wrapText="1"/>
    </xf>
    <xf numFmtId="0" fontId="2" fillId="20" borderId="11" xfId="5" quotePrefix="1" applyFont="1" applyFill="1" applyBorder="1" applyAlignment="1">
      <alignment horizontal="left" vertical="center" wrapText="1"/>
    </xf>
    <xf numFmtId="0" fontId="2" fillId="20" borderId="2" xfId="5" quotePrefix="1" applyFont="1" applyFill="1" applyBorder="1" applyAlignment="1">
      <alignment horizontal="left" vertical="center" wrapText="1"/>
    </xf>
    <xf numFmtId="0" fontId="2" fillId="20" borderId="5" xfId="5" quotePrefix="1" applyFont="1" applyFill="1" applyBorder="1" applyAlignment="1">
      <alignment horizontal="left" vertical="center" wrapText="1"/>
    </xf>
    <xf numFmtId="0" fontId="2" fillId="20" borderId="0" xfId="5" quotePrefix="1" applyFont="1" applyFill="1" applyAlignment="1">
      <alignment horizontal="left" vertical="center" wrapText="1"/>
    </xf>
    <xf numFmtId="0" fontId="2" fillId="20" borderId="6" xfId="5" quotePrefix="1" applyFont="1" applyFill="1" applyBorder="1" applyAlignment="1">
      <alignment horizontal="left" vertical="center" wrapText="1"/>
    </xf>
    <xf numFmtId="0" fontId="2" fillId="20" borderId="7" xfId="5" quotePrefix="1" applyFont="1" applyFill="1" applyBorder="1" applyAlignment="1">
      <alignment horizontal="left" vertical="center" wrapText="1"/>
    </xf>
    <xf numFmtId="0" fontId="2" fillId="20" borderId="1" xfId="5" quotePrefix="1" applyFont="1" applyFill="1" applyBorder="1" applyAlignment="1">
      <alignment horizontal="left" vertical="center" wrapText="1"/>
    </xf>
    <xf numFmtId="0" fontId="2" fillId="20" borderId="8" xfId="5" quotePrefix="1" applyFont="1" applyFill="1" applyBorder="1" applyAlignment="1">
      <alignment horizontal="left" vertical="center" wrapText="1"/>
    </xf>
    <xf numFmtId="0" fontId="2" fillId="20" borderId="0" xfId="5" applyFont="1" applyFill="1" applyBorder="1" applyAlignment="1">
      <alignment horizontal="left" vertical="top" wrapText="1"/>
    </xf>
    <xf numFmtId="38" fontId="28" fillId="0" borderId="4" xfId="7" applyFont="1" applyBorder="1" applyAlignment="1">
      <alignment horizontal="center" vertical="center"/>
    </xf>
    <xf numFmtId="38" fontId="28" fillId="0" borderId="11" xfId="7" applyFont="1" applyBorder="1" applyAlignment="1">
      <alignment horizontal="center" vertical="center"/>
    </xf>
    <xf numFmtId="38" fontId="28" fillId="0" borderId="7" xfId="7" applyFont="1" applyBorder="1" applyAlignment="1">
      <alignment horizontal="center" vertical="center"/>
    </xf>
    <xf numFmtId="38" fontId="28" fillId="0" borderId="1" xfId="7" applyFont="1" applyBorder="1" applyAlignment="1">
      <alignment horizontal="center" vertical="center"/>
    </xf>
    <xf numFmtId="0" fontId="6" fillId="7" borderId="4" xfId="5" applyFont="1" applyFill="1" applyBorder="1" applyAlignment="1" applyProtection="1">
      <alignment horizontal="center" vertical="center"/>
      <protection locked="0"/>
    </xf>
    <xf numFmtId="0" fontId="6" fillId="7" borderId="11" xfId="5" applyFont="1" applyFill="1" applyBorder="1" applyAlignment="1" applyProtection="1">
      <alignment horizontal="center" vertical="center"/>
      <protection locked="0"/>
    </xf>
    <xf numFmtId="0" fontId="6" fillId="7" borderId="2" xfId="5" applyFont="1" applyFill="1" applyBorder="1" applyAlignment="1" applyProtection="1">
      <alignment horizontal="center" vertical="center"/>
      <protection locked="0"/>
    </xf>
    <xf numFmtId="0" fontId="6" fillId="7" borderId="7" xfId="5" applyFont="1" applyFill="1" applyBorder="1" applyAlignment="1" applyProtection="1">
      <alignment horizontal="center" vertical="center"/>
      <protection locked="0"/>
    </xf>
    <xf numFmtId="0" fontId="6" fillId="7" borderId="1" xfId="5" applyFont="1" applyFill="1" applyBorder="1" applyAlignment="1" applyProtection="1">
      <alignment horizontal="center" vertical="center"/>
      <protection locked="0"/>
    </xf>
    <xf numFmtId="0" fontId="6" fillId="7" borderId="8" xfId="5" applyFont="1" applyFill="1" applyBorder="1" applyAlignment="1" applyProtection="1">
      <alignment horizontal="center" vertical="center"/>
      <protection locked="0"/>
    </xf>
    <xf numFmtId="0" fontId="26" fillId="0" borderId="0" xfId="5" applyFont="1" applyAlignment="1">
      <alignment horizontal="left" vertical="center" wrapText="1"/>
    </xf>
    <xf numFmtId="0" fontId="6" fillId="0" borderId="3" xfId="5" applyFont="1" applyBorder="1" applyAlignment="1">
      <alignment horizontal="center" vertical="center"/>
    </xf>
    <xf numFmtId="0" fontId="6" fillId="0" borderId="10" xfId="5" applyFont="1" applyBorder="1" applyAlignment="1">
      <alignment horizontal="center" vertical="center"/>
    </xf>
    <xf numFmtId="183" fontId="6" fillId="0" borderId="3" xfId="5" applyNumberFormat="1" applyFont="1" applyBorder="1" applyAlignment="1" applyProtection="1">
      <alignment horizontal="right" vertical="center"/>
    </xf>
    <xf numFmtId="183" fontId="6" fillId="0" borderId="10" xfId="5" applyNumberFormat="1" applyFont="1" applyBorder="1" applyAlignment="1" applyProtection="1">
      <alignment horizontal="right" vertical="center"/>
    </xf>
    <xf numFmtId="0" fontId="6" fillId="0" borderId="17" xfId="5" applyFont="1" applyBorder="1" applyAlignment="1">
      <alignment horizontal="center" vertical="center"/>
    </xf>
    <xf numFmtId="0" fontId="46" fillId="0" borderId="0" xfId="5" applyFont="1" applyAlignment="1">
      <alignment horizontal="left" vertical="center" wrapText="1"/>
    </xf>
    <xf numFmtId="0" fontId="3" fillId="0" borderId="0" xfId="5" applyFont="1" applyAlignment="1">
      <alignment horizontal="left" vertical="center" wrapText="1"/>
    </xf>
    <xf numFmtId="0" fontId="6" fillId="2" borderId="4"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1" xfId="5" applyFont="1" applyFill="1" applyBorder="1" applyAlignment="1">
      <alignment horizontal="center" vertical="center"/>
    </xf>
    <xf numFmtId="0" fontId="6" fillId="2" borderId="8" xfId="5" applyFont="1" applyFill="1" applyBorder="1" applyAlignment="1">
      <alignment horizontal="center" vertical="center"/>
    </xf>
    <xf numFmtId="0" fontId="6" fillId="2" borderId="4" xfId="5" applyFont="1" applyFill="1" applyBorder="1" applyAlignment="1">
      <alignment horizontal="center" vertical="center" wrapText="1"/>
    </xf>
    <xf numFmtId="0" fontId="6" fillId="2" borderId="11"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0" borderId="18" xfId="5" applyFont="1" applyBorder="1" applyAlignment="1">
      <alignment horizontal="center" vertical="center"/>
    </xf>
    <xf numFmtId="0" fontId="6" fillId="0" borderId="13" xfId="5" applyFont="1" applyBorder="1" applyAlignment="1">
      <alignment horizontal="center" vertical="center"/>
    </xf>
    <xf numFmtId="177" fontId="28" fillId="0" borderId="17" xfId="5" applyNumberFormat="1" applyFont="1" applyBorder="1" applyAlignment="1">
      <alignment horizontal="right" vertical="center"/>
    </xf>
    <xf numFmtId="177" fontId="28" fillId="0" borderId="3" xfId="5" applyNumberFormat="1" applyFont="1" applyBorder="1" applyAlignment="1">
      <alignment horizontal="right" vertical="center"/>
    </xf>
    <xf numFmtId="0" fontId="45" fillId="0" borderId="22" xfId="0" applyFont="1" applyBorder="1" applyAlignment="1" applyProtection="1">
      <alignment horizontal="center" vertical="center" wrapText="1"/>
      <protection locked="0"/>
    </xf>
    <xf numFmtId="0" fontId="45" fillId="0" borderId="9" xfId="0" applyFont="1" applyBorder="1" applyAlignment="1" applyProtection="1">
      <alignment horizontal="center" vertical="center" wrapText="1"/>
      <protection locked="0"/>
    </xf>
    <xf numFmtId="0" fontId="44" fillId="0" borderId="22"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38" fontId="2" fillId="0" borderId="22" xfId="3" applyFont="1" applyBorder="1" applyAlignment="1" applyProtection="1">
      <alignment horizontal="center" vertical="center"/>
      <protection locked="0"/>
    </xf>
    <xf numFmtId="38" fontId="2" fillId="0" borderId="9" xfId="3"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6" fontId="48" fillId="18" borderId="22" xfId="3" applyNumberFormat="1" applyFont="1" applyFill="1" applyBorder="1" applyAlignment="1" applyProtection="1">
      <alignment horizontal="center" vertical="center"/>
    </xf>
    <xf numFmtId="6" fontId="48" fillId="18" borderId="12" xfId="3" applyNumberFormat="1" applyFont="1" applyFill="1" applyBorder="1" applyAlignment="1" applyProtection="1">
      <alignment horizontal="center" vertical="center"/>
    </xf>
    <xf numFmtId="6" fontId="48" fillId="18" borderId="9" xfId="3" applyNumberFormat="1" applyFont="1" applyFill="1" applyBorder="1" applyAlignment="1" applyProtection="1">
      <alignment horizontal="center" vertical="center"/>
    </xf>
    <xf numFmtId="0" fontId="43" fillId="0" borderId="0" xfId="0" applyFont="1" applyAlignment="1">
      <alignment horizontal="center" vertical="center"/>
    </xf>
    <xf numFmtId="0" fontId="43" fillId="18" borderId="22" xfId="0" applyNumberFormat="1" applyFont="1" applyFill="1" applyBorder="1" applyAlignment="1" applyProtection="1">
      <alignment horizontal="center" vertical="center" wrapText="1"/>
    </xf>
    <xf numFmtId="0" fontId="43" fillId="18" borderId="12" xfId="0" applyNumberFormat="1" applyFont="1" applyFill="1" applyBorder="1" applyAlignment="1" applyProtection="1">
      <alignment horizontal="center" vertical="center" wrapText="1"/>
    </xf>
    <xf numFmtId="0" fontId="37" fillId="19" borderId="22" xfId="11" applyFont="1" applyFill="1" applyBorder="1" applyAlignment="1">
      <alignment horizontal="center" vertical="center"/>
    </xf>
    <xf numFmtId="0" fontId="37" fillId="19" borderId="12" xfId="11" applyFont="1" applyFill="1" applyBorder="1" applyAlignment="1">
      <alignment horizontal="center" vertical="center"/>
    </xf>
    <xf numFmtId="0" fontId="37" fillId="19" borderId="9" xfId="11" applyFont="1" applyFill="1" applyBorder="1" applyAlignment="1">
      <alignment horizontal="center" vertical="center"/>
    </xf>
    <xf numFmtId="57" fontId="6" fillId="0" borderId="22" xfId="11" applyNumberFormat="1" applyFont="1" applyBorder="1" applyAlignment="1" applyProtection="1">
      <alignment horizontal="left" vertical="center"/>
      <protection locked="0"/>
    </xf>
    <xf numFmtId="57" fontId="6" fillId="0" borderId="12" xfId="11" applyNumberFormat="1" applyFont="1" applyBorder="1" applyAlignment="1" applyProtection="1">
      <alignment horizontal="left" vertical="center"/>
      <protection locked="0"/>
    </xf>
    <xf numFmtId="57" fontId="6" fillId="0" borderId="9" xfId="11" applyNumberFormat="1" applyFont="1" applyBorder="1" applyAlignment="1" applyProtection="1">
      <alignment horizontal="left" vertical="center"/>
      <protection locked="0"/>
    </xf>
    <xf numFmtId="0" fontId="2" fillId="0" borderId="0" xfId="11" applyFont="1" applyBorder="1" applyAlignment="1">
      <alignment horizontal="left" vertical="top"/>
    </xf>
    <xf numFmtId="0" fontId="2" fillId="0" borderId="21" xfId="11" applyFont="1" applyBorder="1" applyAlignment="1">
      <alignment horizontal="left" vertical="top"/>
    </xf>
  </cellXfs>
  <cellStyles count="15">
    <cellStyle name="パーセント 2" xfId="6" xr:uid="{00000000-0005-0000-0000-000000000000}"/>
    <cellStyle name="ハイパーリンク" xfId="13" builtinId="8"/>
    <cellStyle name="桁区切り" xfId="3" builtinId="6"/>
    <cellStyle name="桁区切り 2" xfId="2" xr:uid="{00000000-0005-0000-0000-000003000000}"/>
    <cellStyle name="桁区切り 2 2" xfId="8" xr:uid="{00000000-0005-0000-0000-000004000000}"/>
    <cellStyle name="桁区切り 2 2 2" xfId="12" xr:uid="{00000000-0005-0000-0000-000005000000}"/>
    <cellStyle name="桁区切り 3" xfId="7" xr:uid="{00000000-0005-0000-0000-000006000000}"/>
    <cellStyle name="通貨 2" xfId="14" xr:uid="{00000000-0005-0000-0000-000007000000}"/>
    <cellStyle name="標準" xfId="0" builtinId="0"/>
    <cellStyle name="標準 2" xfId="1" xr:uid="{00000000-0005-0000-0000-000009000000}"/>
    <cellStyle name="標準 2 2" xfId="10" xr:uid="{00000000-0005-0000-0000-00000A000000}"/>
    <cellStyle name="標準 3" xfId="5" xr:uid="{00000000-0005-0000-0000-00000B000000}"/>
    <cellStyle name="標準 4" xfId="9" xr:uid="{00000000-0005-0000-0000-00000C000000}"/>
    <cellStyle name="標準 6" xfId="11" xr:uid="{00000000-0005-0000-0000-00000D000000}"/>
    <cellStyle name="標準 8" xfId="4" xr:uid="{00000000-0005-0000-0000-00000E000000}"/>
  </cellStyles>
  <dxfs count="6">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D"/>
      <color rgb="FFFF66CC"/>
      <color rgb="FF0000FF"/>
      <color rgb="FFCCCCFF"/>
      <color rgb="FFFFFFAF"/>
      <color rgb="FFFFFFDD"/>
      <color rgb="FFFFCCFF"/>
      <color rgb="FFCCE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hlw.go.jp/stf/seisakunitsuite/bunya/koyou_roudou/roudoukijun/chingin/newpage_43899.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Q46"/>
  <sheetViews>
    <sheetView showGridLines="0" tabSelected="1" view="pageBreakPreview" zoomScale="90" zoomScaleNormal="90" zoomScaleSheetLayoutView="90" workbookViewId="0"/>
  </sheetViews>
  <sheetFormatPr defaultColWidth="8.58203125" defaultRowHeight="13"/>
  <cols>
    <col min="1" max="1" width="1.58203125" style="126" customWidth="1"/>
    <col min="2" max="2" width="2.58203125" style="126" customWidth="1"/>
    <col min="3" max="3" width="7.83203125" style="126" customWidth="1"/>
    <col min="4" max="4" width="6.83203125" style="126" customWidth="1"/>
    <col min="5" max="6" width="7.83203125" style="126" customWidth="1"/>
    <col min="7" max="7" width="16" style="126" customWidth="1"/>
    <col min="8" max="8" width="4.75" style="126" customWidth="1"/>
    <col min="9" max="9" width="9.08203125" style="126" customWidth="1"/>
    <col min="10" max="10" width="8.83203125" style="126" customWidth="1"/>
    <col min="11" max="11" width="12.33203125" style="126" customWidth="1"/>
    <col min="12" max="13" width="7.83203125" style="126" customWidth="1"/>
    <col min="14" max="14" width="8.25" style="126" customWidth="1"/>
    <col min="15" max="15" width="7.83203125" style="126" customWidth="1"/>
    <col min="16" max="16384" width="8.58203125" style="126"/>
  </cols>
  <sheetData>
    <row r="1" spans="1:17" s="99" customFormat="1" ht="8.5" customHeight="1">
      <c r="A1" s="126"/>
    </row>
    <row r="2" spans="1:17" s="99" customFormat="1" ht="19" customHeight="1">
      <c r="B2" s="99" t="s">
        <v>417</v>
      </c>
    </row>
    <row r="3" spans="1:17" s="99" customFormat="1" ht="20" customHeight="1"/>
    <row r="4" spans="1:17" s="99" customFormat="1">
      <c r="B4" s="105" t="s">
        <v>370</v>
      </c>
      <c r="C4" s="105"/>
      <c r="D4" s="105"/>
      <c r="E4" s="105"/>
      <c r="F4" s="105"/>
      <c r="G4" s="105"/>
      <c r="H4" s="105"/>
      <c r="I4" s="105"/>
      <c r="J4" s="105"/>
      <c r="K4" s="105"/>
      <c r="L4" s="105"/>
      <c r="M4" s="105"/>
      <c r="N4" s="105"/>
      <c r="O4" s="105"/>
      <c r="P4" s="105"/>
      <c r="Q4" s="127"/>
    </row>
    <row r="5" spans="1:17" s="99" customFormat="1">
      <c r="B5" s="105" t="s">
        <v>369</v>
      </c>
      <c r="C5" s="105"/>
      <c r="D5" s="105"/>
      <c r="E5" s="105"/>
      <c r="F5" s="105"/>
      <c r="G5" s="105"/>
      <c r="H5" s="105"/>
      <c r="I5" s="105"/>
      <c r="J5" s="105"/>
      <c r="K5" s="105"/>
      <c r="L5" s="105"/>
      <c r="M5" s="105"/>
      <c r="N5" s="105"/>
      <c r="O5" s="105"/>
      <c r="P5" s="105"/>
      <c r="Q5" s="105"/>
    </row>
    <row r="6" spans="1:17" s="99" customFormat="1">
      <c r="B6" s="105"/>
      <c r="C6" s="105"/>
      <c r="D6" s="105"/>
      <c r="E6" s="105"/>
      <c r="F6" s="105"/>
      <c r="G6" s="105"/>
      <c r="H6" s="105"/>
      <c r="I6" s="105"/>
      <c r="J6" s="105"/>
      <c r="K6" s="105"/>
      <c r="L6" s="105"/>
      <c r="M6" s="105"/>
      <c r="N6" s="105"/>
      <c r="O6" s="105"/>
      <c r="P6" s="105"/>
      <c r="Q6" s="105"/>
    </row>
    <row r="7" spans="1:17" s="99" customFormat="1">
      <c r="B7" s="98"/>
      <c r="C7" s="105"/>
      <c r="D7" s="105"/>
      <c r="E7" s="105"/>
      <c r="F7" s="105"/>
      <c r="G7" s="105"/>
      <c r="H7" s="105"/>
      <c r="I7" s="105"/>
      <c r="J7" s="105"/>
      <c r="K7" s="105"/>
      <c r="L7" s="105"/>
      <c r="M7" s="105"/>
      <c r="N7" s="105"/>
      <c r="O7" s="105"/>
      <c r="P7" s="105"/>
      <c r="Q7" s="105"/>
    </row>
    <row r="8" spans="1:17" s="99" customFormat="1" ht="16" customHeight="1">
      <c r="B8" s="104"/>
      <c r="C8" s="105"/>
      <c r="D8" s="105"/>
      <c r="E8" s="105"/>
      <c r="J8" s="169"/>
      <c r="K8" s="176" t="s">
        <v>416</v>
      </c>
      <c r="L8" s="189"/>
      <c r="M8" s="189"/>
      <c r="N8" s="189"/>
      <c r="O8" s="128"/>
      <c r="P8" s="105"/>
      <c r="Q8" s="105"/>
    </row>
    <row r="9" spans="1:17" s="99" customFormat="1" ht="19" customHeight="1">
      <c r="B9" s="103"/>
      <c r="C9" s="102"/>
      <c r="D9" s="105"/>
      <c r="E9" s="105"/>
      <c r="G9" s="186" t="s">
        <v>368</v>
      </c>
      <c r="H9" s="186"/>
      <c r="I9" s="187"/>
      <c r="J9" s="187"/>
      <c r="K9" s="187"/>
      <c r="L9" s="187"/>
      <c r="M9" s="187"/>
      <c r="N9" s="187"/>
      <c r="O9" s="105"/>
      <c r="P9" s="105"/>
      <c r="Q9" s="105"/>
    </row>
    <row r="10" spans="1:17" s="99" customFormat="1" ht="19" customHeight="1">
      <c r="B10" s="103"/>
      <c r="C10" s="102"/>
      <c r="D10" s="105"/>
      <c r="E10" s="105"/>
      <c r="G10" s="186" t="s">
        <v>360</v>
      </c>
      <c r="H10" s="186"/>
      <c r="I10" s="188"/>
      <c r="J10" s="188"/>
      <c r="K10" s="188"/>
      <c r="L10" s="188"/>
      <c r="M10" s="188"/>
      <c r="N10" s="188"/>
      <c r="O10" s="105"/>
      <c r="P10" s="105"/>
      <c r="Q10" s="105"/>
    </row>
    <row r="11" spans="1:17" s="99" customFormat="1">
      <c r="N11" s="101"/>
    </row>
    <row r="12" spans="1:17" s="99" customFormat="1"/>
    <row r="13" spans="1:17" s="99" customFormat="1">
      <c r="B13" s="105"/>
      <c r="C13" s="105"/>
      <c r="D13" s="105"/>
      <c r="E13" s="105"/>
      <c r="F13" s="105"/>
      <c r="G13" s="105"/>
      <c r="H13" s="105"/>
      <c r="I13" s="105"/>
      <c r="J13" s="105"/>
      <c r="K13" s="105"/>
      <c r="L13" s="105"/>
      <c r="M13" s="105"/>
      <c r="N13" s="105"/>
      <c r="O13" s="105"/>
      <c r="P13" s="105"/>
      <c r="Q13" s="105"/>
    </row>
    <row r="14" spans="1:17" s="99" customFormat="1" ht="16.5">
      <c r="A14" s="183" t="s">
        <v>367</v>
      </c>
      <c r="B14" s="183"/>
      <c r="C14" s="183"/>
      <c r="D14" s="183"/>
      <c r="E14" s="183"/>
      <c r="F14" s="183"/>
      <c r="G14" s="183"/>
      <c r="H14" s="183"/>
      <c r="I14" s="183"/>
      <c r="J14" s="183"/>
      <c r="K14" s="183"/>
      <c r="L14" s="183"/>
      <c r="M14" s="183"/>
      <c r="N14" s="183"/>
      <c r="O14" s="129"/>
      <c r="P14" s="129"/>
      <c r="Q14" s="130"/>
    </row>
    <row r="15" spans="1:17" s="99" customFormat="1" ht="16.5">
      <c r="B15" s="100"/>
      <c r="C15" s="100"/>
      <c r="D15" s="100"/>
      <c r="E15" s="100"/>
      <c r="F15" s="100"/>
      <c r="G15" s="100"/>
      <c r="H15" s="100"/>
      <c r="I15" s="100"/>
      <c r="J15" s="100"/>
      <c r="K15" s="100"/>
      <c r="L15" s="100"/>
      <c r="M15" s="100"/>
      <c r="N15" s="100"/>
      <c r="O15" s="100"/>
      <c r="P15" s="100"/>
      <c r="Q15" s="100"/>
    </row>
    <row r="16" spans="1:17" s="99" customFormat="1" ht="16.5">
      <c r="B16" s="100"/>
      <c r="C16" s="100"/>
      <c r="D16" s="100"/>
      <c r="E16" s="100"/>
      <c r="F16" s="100"/>
      <c r="G16" s="100"/>
      <c r="H16" s="100"/>
      <c r="I16" s="100"/>
      <c r="J16" s="100"/>
      <c r="K16" s="100"/>
      <c r="L16" s="100"/>
      <c r="M16" s="100"/>
      <c r="N16" s="100"/>
      <c r="O16" s="100"/>
      <c r="P16" s="100"/>
      <c r="Q16" s="100"/>
    </row>
    <row r="17" spans="2:17" s="99" customFormat="1" ht="43" customHeight="1">
      <c r="B17" s="100"/>
      <c r="C17" s="182" t="s">
        <v>418</v>
      </c>
      <c r="D17" s="182"/>
      <c r="E17" s="182"/>
      <c r="F17" s="182"/>
      <c r="G17" s="182"/>
      <c r="H17" s="182"/>
      <c r="I17" s="182"/>
      <c r="J17" s="182"/>
      <c r="K17" s="182"/>
      <c r="L17" s="182"/>
      <c r="M17" s="182"/>
      <c r="N17" s="100"/>
      <c r="O17" s="100"/>
      <c r="P17" s="100"/>
      <c r="Q17" s="100"/>
    </row>
    <row r="18" spans="2:17" s="99" customFormat="1" ht="16.5">
      <c r="B18" s="100"/>
      <c r="C18" s="156"/>
      <c r="D18" s="156"/>
      <c r="E18" s="156"/>
      <c r="F18" s="156"/>
      <c r="G18" s="156"/>
      <c r="H18" s="156"/>
      <c r="I18" s="156"/>
      <c r="J18" s="156"/>
      <c r="K18" s="156"/>
      <c r="L18" s="157"/>
      <c r="M18" s="157"/>
      <c r="N18" s="100"/>
      <c r="O18" s="100"/>
      <c r="P18" s="100"/>
      <c r="Q18" s="100"/>
    </row>
    <row r="19" spans="2:17" s="99" customFormat="1" ht="19.5" customHeight="1">
      <c r="B19" s="100"/>
      <c r="C19" s="180" t="s">
        <v>404</v>
      </c>
      <c r="D19" s="180"/>
      <c r="E19" s="180"/>
      <c r="F19" s="180"/>
      <c r="G19" s="180"/>
      <c r="H19" s="180"/>
      <c r="I19" s="180"/>
      <c r="J19" s="180"/>
      <c r="K19" s="180"/>
      <c r="L19" s="158" t="str">
        <f>賃金引上げ計画書!C25</f>
        <v/>
      </c>
      <c r="M19" s="159" t="s">
        <v>380</v>
      </c>
      <c r="N19" s="100"/>
      <c r="O19" s="100"/>
      <c r="P19" s="100"/>
      <c r="Q19" s="100"/>
    </row>
    <row r="20" spans="2:17" s="99" customFormat="1" ht="19.5" customHeight="1">
      <c r="B20" s="100"/>
      <c r="C20" s="184" t="s">
        <v>366</v>
      </c>
      <c r="D20" s="184"/>
      <c r="E20" s="185">
        <f>賃金引上げ計画書!C21</f>
        <v>0</v>
      </c>
      <c r="F20" s="185"/>
      <c r="G20" s="160" t="s">
        <v>365</v>
      </c>
      <c r="H20" s="156"/>
      <c r="I20" s="156"/>
      <c r="J20" s="156"/>
      <c r="K20" s="156"/>
      <c r="L20" s="156"/>
      <c r="M20" s="156"/>
      <c r="N20" s="100"/>
      <c r="O20" s="100"/>
      <c r="P20" s="100"/>
      <c r="Q20" s="100"/>
    </row>
    <row r="21" spans="2:17" s="99" customFormat="1" ht="19.5" customHeight="1">
      <c r="B21" s="100"/>
      <c r="C21" s="161" t="s">
        <v>405</v>
      </c>
      <c r="D21" s="160"/>
      <c r="E21" s="160"/>
      <c r="F21" s="160"/>
      <c r="G21" s="157"/>
      <c r="H21" s="157"/>
      <c r="I21" s="162">
        <f>賃金引上げ計画書!C34</f>
        <v>0</v>
      </c>
      <c r="J21" s="160" t="s">
        <v>348</v>
      </c>
      <c r="K21" s="160"/>
      <c r="L21" s="160"/>
      <c r="M21" s="160"/>
      <c r="N21" s="100"/>
      <c r="O21" s="100"/>
      <c r="P21" s="100"/>
      <c r="Q21" s="100"/>
    </row>
    <row r="22" spans="2:17" s="99" customFormat="1" ht="19.5" customHeight="1">
      <c r="B22" s="100"/>
      <c r="C22" s="179" t="s">
        <v>364</v>
      </c>
      <c r="D22" s="179"/>
      <c r="E22" s="179"/>
      <c r="F22" s="179"/>
      <c r="G22" s="179"/>
      <c r="H22" s="179"/>
      <c r="I22" s="179"/>
      <c r="J22" s="179"/>
      <c r="K22" s="179"/>
      <c r="L22" s="179"/>
      <c r="M22" s="179"/>
      <c r="N22" s="100"/>
      <c r="O22" s="100"/>
      <c r="P22" s="100"/>
      <c r="Q22" s="100"/>
    </row>
    <row r="23" spans="2:17" s="99" customFormat="1" ht="19.5" customHeight="1">
      <c r="B23" s="105"/>
      <c r="C23" s="179"/>
      <c r="D23" s="179"/>
      <c r="E23" s="179"/>
      <c r="F23" s="179"/>
      <c r="G23" s="179"/>
      <c r="H23" s="179"/>
      <c r="I23" s="179"/>
      <c r="J23" s="179"/>
      <c r="K23" s="179"/>
      <c r="L23" s="179"/>
      <c r="M23" s="179"/>
      <c r="N23" s="105"/>
      <c r="O23" s="105"/>
      <c r="P23" s="105"/>
      <c r="Q23" s="105"/>
    </row>
    <row r="24" spans="2:17" s="99" customFormat="1" ht="19.5" customHeight="1">
      <c r="B24" s="105"/>
      <c r="C24" s="153" t="s">
        <v>399</v>
      </c>
      <c r="D24" s="153"/>
      <c r="E24" s="153"/>
      <c r="F24" s="153"/>
      <c r="G24" s="153"/>
      <c r="H24" s="153"/>
      <c r="I24" s="153"/>
      <c r="J24" s="153"/>
      <c r="K24" s="154"/>
      <c r="L24" s="154"/>
      <c r="M24" s="154"/>
      <c r="N24" s="154"/>
      <c r="O24" s="105"/>
      <c r="P24" s="105"/>
      <c r="Q24" s="105"/>
    </row>
    <row r="25" spans="2:17" s="99" customFormat="1" ht="19.5" customHeight="1">
      <c r="B25" s="105"/>
      <c r="C25" s="153" t="s">
        <v>400</v>
      </c>
      <c r="D25" s="153"/>
      <c r="E25" s="153"/>
      <c r="F25" s="153"/>
      <c r="G25" s="153"/>
      <c r="H25" s="153"/>
      <c r="I25" s="153"/>
      <c r="J25" s="153"/>
      <c r="K25" s="153"/>
      <c r="L25" s="153"/>
      <c r="M25" s="153"/>
      <c r="N25" s="153"/>
      <c r="O25" s="105"/>
      <c r="P25" s="105"/>
      <c r="Q25" s="105"/>
    </row>
    <row r="26" spans="2:17" s="99" customFormat="1" ht="19.5" customHeight="1">
      <c r="B26" s="150"/>
      <c r="C26" s="153" t="s">
        <v>401</v>
      </c>
      <c r="D26" s="153"/>
      <c r="E26" s="153"/>
      <c r="F26" s="153"/>
      <c r="G26" s="153"/>
      <c r="H26" s="153"/>
      <c r="I26" s="153"/>
      <c r="J26" s="153"/>
      <c r="K26" s="153"/>
      <c r="L26" s="153"/>
      <c r="M26" s="153"/>
      <c r="N26" s="153"/>
      <c r="O26" s="150"/>
      <c r="P26" s="150"/>
      <c r="Q26" s="150"/>
    </row>
    <row r="27" spans="2:17" s="99" customFormat="1" ht="19.5" customHeight="1">
      <c r="B27" s="150"/>
      <c r="C27" s="153" t="s">
        <v>402</v>
      </c>
      <c r="D27" s="153"/>
      <c r="E27" s="153"/>
      <c r="F27" s="153"/>
      <c r="G27" s="153"/>
      <c r="H27" s="153"/>
      <c r="I27" s="153"/>
      <c r="J27" s="153"/>
      <c r="K27" s="153"/>
      <c r="L27" s="153"/>
      <c r="M27" s="153"/>
      <c r="N27" s="153"/>
      <c r="O27" s="150"/>
      <c r="P27" s="150"/>
      <c r="Q27" s="150"/>
    </row>
    <row r="28" spans="2:17" s="99" customFormat="1" ht="19.5" customHeight="1">
      <c r="B28" s="150"/>
      <c r="C28" s="153" t="s">
        <v>403</v>
      </c>
      <c r="D28" s="153"/>
      <c r="E28" s="153"/>
      <c r="F28" s="153"/>
      <c r="G28" s="153"/>
      <c r="H28" s="153"/>
      <c r="I28" s="153"/>
      <c r="J28" s="153"/>
      <c r="K28" s="153"/>
      <c r="L28" s="153"/>
      <c r="M28" s="153"/>
      <c r="N28" s="153"/>
      <c r="O28" s="150"/>
      <c r="P28" s="150"/>
      <c r="Q28" s="150"/>
    </row>
    <row r="29" spans="2:17" s="99" customFormat="1" ht="19.5" customHeight="1">
      <c r="B29" s="100"/>
      <c r="C29" s="105" t="s">
        <v>381</v>
      </c>
      <c r="D29" s="105"/>
      <c r="E29" s="105"/>
      <c r="F29" s="181">
        <f>賃金引上げ計画書!N12</f>
        <v>0</v>
      </c>
      <c r="G29" s="181"/>
      <c r="H29" s="181"/>
      <c r="I29" s="105" t="s">
        <v>348</v>
      </c>
      <c r="J29" s="105"/>
      <c r="K29" s="105"/>
      <c r="L29" s="105"/>
      <c r="M29" s="105"/>
      <c r="N29" s="100"/>
      <c r="O29" s="100"/>
      <c r="P29" s="100"/>
      <c r="Q29" s="100"/>
    </row>
    <row r="30" spans="2:17" s="99" customFormat="1" ht="19.5" customHeight="1">
      <c r="B30" s="105"/>
      <c r="C30" s="105" t="s">
        <v>382</v>
      </c>
      <c r="D30" s="105"/>
      <c r="E30" s="105"/>
      <c r="F30" s="181">
        <f>賃金引上げ計画書!Y12</f>
        <v>0</v>
      </c>
      <c r="G30" s="181"/>
      <c r="H30" s="181"/>
      <c r="I30" s="105" t="s">
        <v>348</v>
      </c>
      <c r="N30" s="105"/>
      <c r="O30" s="105"/>
      <c r="P30" s="105"/>
      <c r="Q30" s="105"/>
    </row>
    <row r="31" spans="2:17" s="99" customFormat="1" ht="19.5" customHeight="1">
      <c r="B31" s="105"/>
      <c r="C31" s="179"/>
      <c r="D31" s="179"/>
      <c r="E31" s="179"/>
      <c r="F31" s="179"/>
      <c r="G31" s="179"/>
      <c r="H31" s="179"/>
      <c r="I31" s="179"/>
      <c r="J31" s="179"/>
      <c r="K31" s="179"/>
      <c r="L31" s="179"/>
      <c r="M31" s="179"/>
      <c r="N31" s="105"/>
      <c r="O31" s="105"/>
      <c r="P31" s="105"/>
      <c r="Q31" s="105"/>
    </row>
    <row r="32" spans="2:17" s="99" customFormat="1" ht="19.5" customHeight="1">
      <c r="B32" s="105"/>
      <c r="C32" s="177" t="s">
        <v>363</v>
      </c>
      <c r="D32" s="177"/>
      <c r="E32" s="177"/>
      <c r="F32" s="177"/>
      <c r="G32" s="177"/>
      <c r="H32" s="177"/>
      <c r="I32" s="177"/>
      <c r="J32" s="177"/>
      <c r="K32" s="177"/>
      <c r="L32" s="177"/>
      <c r="M32" s="177"/>
      <c r="N32" s="105"/>
      <c r="O32" s="105"/>
      <c r="P32" s="105"/>
      <c r="Q32" s="105"/>
    </row>
    <row r="33" spans="2:17" s="99" customFormat="1" ht="77.150000000000006" customHeight="1">
      <c r="B33" s="105"/>
      <c r="C33" s="178" t="s">
        <v>406</v>
      </c>
      <c r="D33" s="178"/>
      <c r="E33" s="178"/>
      <c r="F33" s="178"/>
      <c r="G33" s="178"/>
      <c r="H33" s="178"/>
      <c r="I33" s="178"/>
      <c r="J33" s="178"/>
      <c r="K33" s="178"/>
      <c r="L33" s="178"/>
      <c r="M33" s="178"/>
      <c r="N33" s="105"/>
      <c r="O33" s="105"/>
      <c r="P33" s="105"/>
      <c r="Q33" s="105"/>
    </row>
    <row r="34" spans="2:17" s="99" customFormat="1" hidden="1">
      <c r="B34" s="98"/>
      <c r="C34" s="105"/>
      <c r="D34" s="105"/>
      <c r="E34" s="105"/>
      <c r="F34" s="105"/>
      <c r="G34" s="105"/>
      <c r="H34" s="105"/>
      <c r="I34" s="105"/>
      <c r="J34" s="105"/>
      <c r="K34" s="105"/>
      <c r="L34" s="105"/>
      <c r="M34" s="105"/>
      <c r="N34" s="105"/>
      <c r="O34" s="105"/>
      <c r="P34" s="105"/>
      <c r="Q34" s="105"/>
    </row>
    <row r="35" spans="2:17" s="99" customFormat="1" hidden="1">
      <c r="B35" s="104"/>
      <c r="C35" s="105"/>
      <c r="D35" s="105"/>
      <c r="E35" s="105"/>
      <c r="F35" s="99" t="s">
        <v>362</v>
      </c>
      <c r="O35" s="128"/>
      <c r="P35" s="105"/>
      <c r="Q35" s="105"/>
    </row>
    <row r="36" spans="2:17" s="99" customFormat="1" hidden="1">
      <c r="B36" s="103"/>
      <c r="C36" s="102"/>
      <c r="D36" s="105"/>
      <c r="E36" s="105"/>
      <c r="F36" s="131" t="s">
        <v>361</v>
      </c>
      <c r="G36" s="131"/>
      <c r="H36" s="132"/>
      <c r="I36" s="132"/>
      <c r="J36" s="132"/>
      <c r="K36" s="132"/>
      <c r="O36" s="105"/>
      <c r="P36" s="105"/>
      <c r="Q36" s="105"/>
    </row>
    <row r="37" spans="2:17" s="99" customFormat="1" hidden="1">
      <c r="B37" s="103"/>
      <c r="C37" s="102"/>
      <c r="D37" s="105"/>
      <c r="E37" s="105"/>
      <c r="F37" s="131" t="s">
        <v>360</v>
      </c>
      <c r="G37" s="131"/>
      <c r="H37" s="133"/>
      <c r="I37" s="133"/>
      <c r="J37" s="133"/>
      <c r="K37" s="133"/>
      <c r="M37" s="99" t="s">
        <v>359</v>
      </c>
      <c r="O37" s="105"/>
      <c r="P37" s="105"/>
      <c r="Q37" s="105"/>
    </row>
    <row r="38" spans="2:17" s="99" customFormat="1" hidden="1">
      <c r="M38" s="134" t="s">
        <v>358</v>
      </c>
    </row>
    <row r="39" spans="2:17" s="99" customFormat="1" hidden="1"/>
    <row r="40" spans="2:17" s="99" customFormat="1" ht="23.5" hidden="1" customHeight="1"/>
    <row r="41" spans="2:17" s="99" customFormat="1" ht="23.5" hidden="1" customHeight="1"/>
    <row r="42" spans="2:17" s="99" customFormat="1" hidden="1"/>
    <row r="44" spans="2:17" hidden="1"/>
    <row r="45" spans="2:17" hidden="1">
      <c r="B45" s="135">
        <v>2</v>
      </c>
    </row>
    <row r="46" spans="2:17" hidden="1">
      <c r="B46" s="135">
        <v>1</v>
      </c>
    </row>
  </sheetData>
  <mergeCells count="17">
    <mergeCell ref="G9:H9"/>
    <mergeCell ref="G10:H10"/>
    <mergeCell ref="I9:N9"/>
    <mergeCell ref="I10:N10"/>
    <mergeCell ref="L8:N8"/>
    <mergeCell ref="C17:M17"/>
    <mergeCell ref="A14:N14"/>
    <mergeCell ref="C20:D20"/>
    <mergeCell ref="E20:F20"/>
    <mergeCell ref="C22:M22"/>
    <mergeCell ref="C32:M32"/>
    <mergeCell ref="C33:M33"/>
    <mergeCell ref="C23:M23"/>
    <mergeCell ref="C19:K19"/>
    <mergeCell ref="F29:H29"/>
    <mergeCell ref="F30:H30"/>
    <mergeCell ref="C31:M31"/>
  </mergeCells>
  <phoneticPr fontId="1"/>
  <conditionalFormatting sqref="I9">
    <cfRule type="expression" dxfId="5" priority="2">
      <formula>$I$9&lt;&gt;""</formula>
    </cfRule>
  </conditionalFormatting>
  <conditionalFormatting sqref="I10">
    <cfRule type="expression" dxfId="4" priority="1">
      <formula>$I$10&lt;&gt;""</formula>
    </cfRule>
  </conditionalFormatting>
  <conditionalFormatting sqref="L8">
    <cfRule type="expression" dxfId="3" priority="5">
      <formula>COUNT(L8)</formula>
    </cfRule>
  </conditionalFormatting>
  <pageMargins left="0.51" right="0.51" top="0.74803149606299213" bottom="0.74803149606299213" header="0.31496062992125984" footer="0.31496062992125984"/>
  <pageSetup paperSize="9" scale="77" orientation="portrait" r:id="rId1"/>
  <headerFooter>
    <oddHeader>&amp;L様式第10</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AK53"/>
  <sheetViews>
    <sheetView showGridLines="0" view="pageBreakPreview" zoomScaleNormal="100" zoomScaleSheetLayoutView="100" zoomScalePageLayoutView="80" workbookViewId="0">
      <selection activeCell="A2" sqref="A2"/>
    </sheetView>
  </sheetViews>
  <sheetFormatPr defaultColWidth="10.75" defaultRowHeight="13"/>
  <cols>
    <col min="1" max="1" width="0.58203125" style="96" customWidth="1"/>
    <col min="2" max="3" width="2.08203125" style="96" customWidth="1"/>
    <col min="4" max="4" width="0.5" style="96" customWidth="1"/>
    <col min="5" max="16" width="2.08203125" style="96" customWidth="1"/>
    <col min="17" max="17" width="3.08203125" style="96" customWidth="1"/>
    <col min="18" max="34" width="2.08203125" style="96" customWidth="1"/>
    <col min="35" max="35" width="6.83203125" style="96" customWidth="1"/>
    <col min="36" max="36" width="6.75" style="96" customWidth="1"/>
    <col min="37" max="37" width="0.83203125" style="96" customWidth="1"/>
    <col min="38" max="16384" width="10.75" style="96"/>
  </cols>
  <sheetData>
    <row r="1" spans="1:37" s="85" customFormat="1" ht="2.15" customHeight="1">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row>
    <row r="2" spans="1:37" s="85" customFormat="1" ht="26.15" customHeight="1">
      <c r="A2" s="88"/>
      <c r="B2" s="107" t="s">
        <v>357</v>
      </c>
      <c r="AF2" s="106"/>
    </row>
    <row r="3" spans="1:37" s="85" customFormat="1" ht="15" customHeight="1">
      <c r="A3" s="88"/>
      <c r="B3" s="88"/>
      <c r="AF3" s="106"/>
    </row>
    <row r="4" spans="1:37" s="85" customFormat="1">
      <c r="B4" s="218" t="s">
        <v>356</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row>
    <row r="5" spans="1:37" s="85" customFormat="1">
      <c r="C5" s="224" t="s">
        <v>355</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row>
    <row r="6" spans="1:37" s="85" customFormat="1" ht="26.5" customHeight="1">
      <c r="C6" s="225" t="s">
        <v>397</v>
      </c>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91"/>
    </row>
    <row r="7" spans="1:37" s="85" customFormat="1" ht="10" customHeight="1">
      <c r="B7" s="89"/>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91"/>
    </row>
    <row r="8" spans="1:37" s="85" customFormat="1">
      <c r="B8" s="89"/>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row>
    <row r="9" spans="1:37" s="85" customFormat="1" ht="15" customHeight="1">
      <c r="B9" s="88"/>
      <c r="C9" s="226"/>
      <c r="D9" s="227"/>
      <c r="E9" s="227"/>
      <c r="F9" s="227"/>
      <c r="G9" s="227"/>
      <c r="H9" s="227"/>
      <c r="I9" s="227"/>
      <c r="J9" s="227"/>
      <c r="K9" s="227"/>
      <c r="L9" s="227"/>
      <c r="M9" s="228"/>
      <c r="N9" s="235" t="s">
        <v>388</v>
      </c>
      <c r="O9" s="236"/>
      <c r="P9" s="236"/>
      <c r="Q9" s="236"/>
      <c r="R9" s="236"/>
      <c r="S9" s="236"/>
      <c r="T9" s="236"/>
      <c r="U9" s="236"/>
      <c r="V9" s="236"/>
      <c r="W9" s="236"/>
      <c r="X9" s="237"/>
      <c r="Y9" s="235" t="s">
        <v>390</v>
      </c>
      <c r="Z9" s="236"/>
      <c r="AA9" s="236"/>
      <c r="AB9" s="236"/>
      <c r="AC9" s="236"/>
      <c r="AD9" s="236"/>
      <c r="AE9" s="236"/>
      <c r="AF9" s="236"/>
      <c r="AG9" s="236"/>
      <c r="AH9" s="236"/>
      <c r="AI9" s="237"/>
      <c r="AJ9" s="90"/>
    </row>
    <row r="10" spans="1:37" s="85" customFormat="1" ht="15" customHeight="1">
      <c r="B10" s="88"/>
      <c r="C10" s="229"/>
      <c r="D10" s="230"/>
      <c r="E10" s="230"/>
      <c r="F10" s="230"/>
      <c r="G10" s="230"/>
      <c r="H10" s="230"/>
      <c r="I10" s="230"/>
      <c r="J10" s="230"/>
      <c r="K10" s="230"/>
      <c r="L10" s="230"/>
      <c r="M10" s="231"/>
      <c r="N10" s="238"/>
      <c r="O10" s="239"/>
      <c r="P10" s="239"/>
      <c r="Q10" s="239"/>
      <c r="R10" s="239"/>
      <c r="S10" s="239"/>
      <c r="T10" s="239"/>
      <c r="U10" s="239"/>
      <c r="V10" s="239"/>
      <c r="W10" s="239"/>
      <c r="X10" s="240"/>
      <c r="Y10" s="238"/>
      <c r="Z10" s="239"/>
      <c r="AA10" s="239"/>
      <c r="AB10" s="239"/>
      <c r="AC10" s="239"/>
      <c r="AD10" s="239"/>
      <c r="AE10" s="239"/>
      <c r="AF10" s="239"/>
      <c r="AG10" s="239"/>
      <c r="AH10" s="239"/>
      <c r="AI10" s="240"/>
      <c r="AJ10" s="90"/>
    </row>
    <row r="11" spans="1:37" s="85" customFormat="1" ht="15" customHeight="1">
      <c r="B11" s="88"/>
      <c r="C11" s="232"/>
      <c r="D11" s="233"/>
      <c r="E11" s="233"/>
      <c r="F11" s="233"/>
      <c r="G11" s="233"/>
      <c r="H11" s="233"/>
      <c r="I11" s="233"/>
      <c r="J11" s="233"/>
      <c r="K11" s="233"/>
      <c r="L11" s="233"/>
      <c r="M11" s="234"/>
      <c r="N11" s="241"/>
      <c r="O11" s="242"/>
      <c r="P11" s="242"/>
      <c r="Q11" s="242"/>
      <c r="R11" s="242"/>
      <c r="S11" s="242"/>
      <c r="T11" s="242"/>
      <c r="U11" s="242"/>
      <c r="V11" s="242"/>
      <c r="W11" s="242"/>
      <c r="X11" s="243"/>
      <c r="Y11" s="241"/>
      <c r="Z11" s="242"/>
      <c r="AA11" s="242"/>
      <c r="AB11" s="242"/>
      <c r="AC11" s="242"/>
      <c r="AD11" s="242"/>
      <c r="AE11" s="242"/>
      <c r="AF11" s="242"/>
      <c r="AG11" s="242"/>
      <c r="AH11" s="242"/>
      <c r="AI11" s="243"/>
      <c r="AJ11" s="90"/>
    </row>
    <row r="12" spans="1:37" ht="15" customHeight="1">
      <c r="C12" s="219" t="s">
        <v>398</v>
      </c>
      <c r="D12" s="219"/>
      <c r="E12" s="219"/>
      <c r="F12" s="219"/>
      <c r="G12" s="219"/>
      <c r="H12" s="219"/>
      <c r="I12" s="219"/>
      <c r="J12" s="219"/>
      <c r="K12" s="219"/>
      <c r="L12" s="219"/>
      <c r="M12" s="219"/>
      <c r="N12" s="221">
        <f>基準給与支給総額!C6</f>
        <v>0</v>
      </c>
      <c r="O12" s="221"/>
      <c r="P12" s="221"/>
      <c r="Q12" s="221"/>
      <c r="R12" s="221"/>
      <c r="S12" s="221"/>
      <c r="T12" s="221"/>
      <c r="U12" s="221"/>
      <c r="V12" s="221"/>
      <c r="W12" s="221"/>
      <c r="X12" s="221"/>
      <c r="Y12" s="221">
        <f>N12*1.02</f>
        <v>0</v>
      </c>
      <c r="Z12" s="221"/>
      <c r="AA12" s="221"/>
      <c r="AB12" s="221"/>
      <c r="AC12" s="221"/>
      <c r="AD12" s="221"/>
      <c r="AE12" s="221"/>
      <c r="AF12" s="221"/>
      <c r="AG12" s="221"/>
      <c r="AH12" s="221"/>
      <c r="AI12" s="221"/>
      <c r="AJ12" s="90"/>
    </row>
    <row r="13" spans="1:37" ht="15" customHeight="1">
      <c r="B13" s="121"/>
      <c r="C13" s="220"/>
      <c r="D13" s="220"/>
      <c r="E13" s="220"/>
      <c r="F13" s="220"/>
      <c r="G13" s="220"/>
      <c r="H13" s="220"/>
      <c r="I13" s="220"/>
      <c r="J13" s="220"/>
      <c r="K13" s="220"/>
      <c r="L13" s="220"/>
      <c r="M13" s="220"/>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90"/>
    </row>
    <row r="14" spans="1:37" ht="15" customHeight="1">
      <c r="C14" s="223" t="s">
        <v>354</v>
      </c>
      <c r="D14" s="223"/>
      <c r="E14" s="223"/>
      <c r="F14" s="223"/>
      <c r="G14" s="223"/>
      <c r="H14" s="223"/>
      <c r="I14" s="223"/>
      <c r="J14" s="223"/>
      <c r="K14" s="223"/>
      <c r="L14" s="223"/>
      <c r="M14" s="223"/>
      <c r="N14" s="244"/>
      <c r="O14" s="244"/>
      <c r="P14" s="244"/>
      <c r="Q14" s="244"/>
      <c r="R14" s="244"/>
      <c r="S14" s="244"/>
      <c r="T14" s="244"/>
      <c r="U14" s="244"/>
      <c r="V14" s="244"/>
      <c r="W14" s="244"/>
      <c r="X14" s="244"/>
      <c r="Y14" s="246" t="str">
        <f>IFERROR((Y12/N12)-1,"")</f>
        <v/>
      </c>
      <c r="Z14" s="246"/>
      <c r="AA14" s="246"/>
      <c r="AB14" s="246"/>
      <c r="AC14" s="246"/>
      <c r="AD14" s="246"/>
      <c r="AE14" s="246"/>
      <c r="AF14" s="246"/>
      <c r="AG14" s="246"/>
      <c r="AH14" s="246"/>
      <c r="AI14" s="246"/>
      <c r="AJ14" s="90"/>
    </row>
    <row r="15" spans="1:37" ht="15" customHeight="1">
      <c r="C15" s="219"/>
      <c r="D15" s="219"/>
      <c r="E15" s="219"/>
      <c r="F15" s="219"/>
      <c r="G15" s="219"/>
      <c r="H15" s="219"/>
      <c r="I15" s="219"/>
      <c r="J15" s="219"/>
      <c r="K15" s="219"/>
      <c r="L15" s="219"/>
      <c r="M15" s="219"/>
      <c r="N15" s="245"/>
      <c r="O15" s="245"/>
      <c r="P15" s="245"/>
      <c r="Q15" s="245"/>
      <c r="R15" s="245"/>
      <c r="S15" s="245"/>
      <c r="T15" s="245"/>
      <c r="U15" s="245"/>
      <c r="V15" s="245"/>
      <c r="W15" s="245"/>
      <c r="X15" s="245"/>
      <c r="Y15" s="247"/>
      <c r="Z15" s="247"/>
      <c r="AA15" s="247"/>
      <c r="AB15" s="247"/>
      <c r="AC15" s="247"/>
      <c r="AD15" s="247"/>
      <c r="AE15" s="247"/>
      <c r="AF15" s="247"/>
      <c r="AG15" s="247"/>
      <c r="AH15" s="247"/>
      <c r="AI15" s="247"/>
      <c r="AJ15" s="97"/>
    </row>
    <row r="16" spans="1:37" s="85" customFormat="1" ht="31" customHeight="1">
      <c r="C16" s="207" t="s">
        <v>407</v>
      </c>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row>
    <row r="17" spans="2:37" s="85" customFormat="1">
      <c r="B17" s="89"/>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2:37" s="85" customFormat="1" ht="21.65" customHeight="1">
      <c r="B18" s="88" t="s">
        <v>353</v>
      </c>
      <c r="AE18" s="106"/>
    </row>
    <row r="19" spans="2:37" s="85" customFormat="1" ht="46" customHeight="1">
      <c r="C19" s="190" t="s">
        <v>386</v>
      </c>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91"/>
    </row>
    <row r="20" spans="2:37" s="85" customFormat="1" ht="15.65" customHeight="1">
      <c r="B20" s="88" t="s">
        <v>352</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row>
    <row r="21" spans="2:37" s="85" customFormat="1" ht="15.65" customHeight="1">
      <c r="B21" s="122"/>
      <c r="C21" s="212"/>
      <c r="D21" s="213"/>
      <c r="E21" s="213"/>
      <c r="F21" s="213"/>
      <c r="G21" s="213"/>
      <c r="H21" s="213"/>
      <c r="I21" s="213"/>
      <c r="J21" s="213"/>
      <c r="K21" s="213"/>
      <c r="L21" s="213"/>
      <c r="M21" s="214"/>
      <c r="AF21" s="106"/>
    </row>
    <row r="22" spans="2:37" s="85" customFormat="1" ht="15.65" customHeight="1">
      <c r="B22" s="122"/>
      <c r="C22" s="215"/>
      <c r="D22" s="216"/>
      <c r="E22" s="216"/>
      <c r="F22" s="216"/>
      <c r="G22" s="216"/>
      <c r="H22" s="216"/>
      <c r="I22" s="216"/>
      <c r="J22" s="216"/>
      <c r="K22" s="216"/>
      <c r="L22" s="216"/>
      <c r="M22" s="217"/>
      <c r="AF22" s="106"/>
    </row>
    <row r="23" spans="2:37" s="85" customFormat="1" ht="15.65" customHeight="1">
      <c r="AF23" s="106"/>
    </row>
    <row r="24" spans="2:37" s="85" customFormat="1" ht="16.5" customHeight="1">
      <c r="C24" s="85" t="s">
        <v>351</v>
      </c>
      <c r="Y24" s="94"/>
      <c r="Z24" s="94"/>
      <c r="AA24" s="94"/>
      <c r="AB24" s="94"/>
      <c r="AC24" s="94"/>
      <c r="AD24" s="94"/>
      <c r="AE24" s="94"/>
      <c r="AF24" s="94"/>
      <c r="AG24" s="94"/>
      <c r="AH24" s="94"/>
    </row>
    <row r="25" spans="2:37" s="85" customFormat="1" ht="16.5" customHeight="1">
      <c r="B25" s="122"/>
      <c r="C25" s="208" t="str">
        <f>IFERROR(VLOOKUP(C21,G45:H52,2,),"")</f>
        <v/>
      </c>
      <c r="D25" s="209"/>
      <c r="E25" s="209"/>
      <c r="F25" s="209"/>
      <c r="G25" s="209"/>
      <c r="H25" s="209"/>
      <c r="I25" s="209"/>
      <c r="J25" s="209"/>
      <c r="K25" s="209"/>
      <c r="L25" s="209"/>
      <c r="M25" s="209"/>
      <c r="N25" s="196" t="s">
        <v>348</v>
      </c>
      <c r="O25" s="197"/>
      <c r="AF25" s="93"/>
      <c r="AG25" s="93"/>
      <c r="AH25" s="93"/>
    </row>
    <row r="26" spans="2:37" s="85" customFormat="1">
      <c r="B26" s="122"/>
      <c r="C26" s="210"/>
      <c r="D26" s="211"/>
      <c r="E26" s="211"/>
      <c r="F26" s="211"/>
      <c r="G26" s="211"/>
      <c r="H26" s="211"/>
      <c r="I26" s="211"/>
      <c r="J26" s="211"/>
      <c r="K26" s="211"/>
      <c r="L26" s="211"/>
      <c r="M26" s="211"/>
      <c r="N26" s="196"/>
      <c r="O26" s="197"/>
      <c r="AF26" s="106"/>
    </row>
    <row r="27" spans="2:37" s="85" customFormat="1" ht="16.5" customHeight="1">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92"/>
    </row>
    <row r="28" spans="2:37" s="85" customFormat="1" ht="33.75" customHeight="1">
      <c r="C28" s="190" t="s">
        <v>387</v>
      </c>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91"/>
    </row>
    <row r="29" spans="2:37" s="86" customFormat="1" ht="22" customHeight="1">
      <c r="B29" s="95"/>
      <c r="C29" s="191" t="s">
        <v>408</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84"/>
    </row>
    <row r="30" spans="2:37" s="85" customFormat="1">
      <c r="B30" s="89"/>
      <c r="E30" s="85" t="s">
        <v>350</v>
      </c>
      <c r="K30" s="87"/>
      <c r="L30" s="87"/>
      <c r="M30" s="87"/>
      <c r="N30" s="87"/>
      <c r="O30" s="87"/>
      <c r="P30" s="87"/>
      <c r="R30" s="87"/>
      <c r="S30" s="87"/>
      <c r="T30" s="87"/>
      <c r="U30" s="87"/>
      <c r="V30" s="87"/>
      <c r="W30" s="87"/>
      <c r="AF30" s="106"/>
    </row>
    <row r="31" spans="2:37" s="85" customFormat="1">
      <c r="E31" s="168" t="s">
        <v>410</v>
      </c>
      <c r="R31" s="87"/>
      <c r="S31" s="87"/>
      <c r="T31" s="87"/>
      <c r="U31" s="87"/>
      <c r="V31" s="87"/>
      <c r="W31" s="87"/>
      <c r="AF31" s="106"/>
    </row>
    <row r="32" spans="2:37" s="85" customFormat="1">
      <c r="B32" s="89"/>
      <c r="R32" s="87"/>
      <c r="S32" s="87"/>
      <c r="T32" s="87"/>
      <c r="U32" s="87"/>
      <c r="V32" s="87"/>
      <c r="W32" s="87"/>
      <c r="AF32" s="106"/>
    </row>
    <row r="33" spans="2:36" s="85" customFormat="1" ht="16.5" customHeight="1">
      <c r="B33" s="89"/>
      <c r="C33" s="85" t="s">
        <v>349</v>
      </c>
      <c r="D33" s="91"/>
      <c r="K33" s="87"/>
      <c r="L33" s="87"/>
      <c r="M33" s="87"/>
      <c r="N33" s="87"/>
      <c r="O33" s="87"/>
      <c r="P33" s="87"/>
      <c r="R33" s="87"/>
      <c r="S33" s="87"/>
      <c r="T33" s="87"/>
      <c r="U33" s="87"/>
      <c r="V33" s="87"/>
      <c r="W33" s="87"/>
      <c r="AF33" s="106"/>
    </row>
    <row r="34" spans="2:36" s="85" customFormat="1">
      <c r="C34" s="192">
        <f>事業内最低賃金者名簿!C3</f>
        <v>0</v>
      </c>
      <c r="D34" s="193"/>
      <c r="E34" s="193"/>
      <c r="F34" s="193"/>
      <c r="G34" s="193"/>
      <c r="H34" s="193"/>
      <c r="I34" s="193"/>
      <c r="J34" s="193"/>
      <c r="K34" s="193"/>
      <c r="L34" s="193"/>
      <c r="M34" s="193"/>
      <c r="N34" s="196" t="s">
        <v>348</v>
      </c>
      <c r="O34" s="197"/>
      <c r="R34" s="87"/>
      <c r="S34" s="87"/>
      <c r="T34" s="87"/>
      <c r="U34" s="87"/>
      <c r="V34" s="87"/>
      <c r="W34" s="87"/>
      <c r="AF34" s="106"/>
    </row>
    <row r="35" spans="2:36" s="85" customFormat="1">
      <c r="B35" s="89"/>
      <c r="C35" s="194"/>
      <c r="D35" s="195"/>
      <c r="E35" s="195"/>
      <c r="F35" s="195"/>
      <c r="G35" s="195"/>
      <c r="H35" s="195"/>
      <c r="I35" s="195"/>
      <c r="J35" s="195"/>
      <c r="K35" s="195"/>
      <c r="L35" s="195"/>
      <c r="M35" s="195"/>
      <c r="N35" s="196"/>
      <c r="O35" s="197"/>
      <c r="R35" s="87"/>
      <c r="S35" s="87"/>
      <c r="T35" s="87"/>
      <c r="U35" s="87"/>
      <c r="V35" s="87"/>
      <c r="W35" s="87"/>
      <c r="AF35" s="106"/>
    </row>
    <row r="36" spans="2:36" s="85" customFormat="1">
      <c r="K36" s="87"/>
      <c r="L36" s="87"/>
      <c r="M36" s="87"/>
      <c r="N36" s="87"/>
      <c r="O36" s="87"/>
      <c r="P36" s="87"/>
      <c r="R36" s="87"/>
      <c r="S36" s="87"/>
      <c r="T36" s="87"/>
      <c r="U36" s="87"/>
      <c r="V36" s="87"/>
      <c r="W36" s="87"/>
      <c r="AF36" s="106"/>
    </row>
    <row r="37" spans="2:36" s="85" customFormat="1" ht="9" customHeight="1">
      <c r="K37" s="91"/>
      <c r="L37" s="91"/>
      <c r="M37" s="91"/>
      <c r="N37" s="91"/>
      <c r="O37" s="91"/>
      <c r="P37" s="91"/>
      <c r="Q37" s="91"/>
      <c r="R37" s="91"/>
      <c r="S37" s="91"/>
      <c r="T37" s="91"/>
      <c r="U37" s="91"/>
      <c r="V37" s="91"/>
      <c r="W37" s="91"/>
      <c r="X37" s="91"/>
      <c r="Y37" s="91"/>
      <c r="Z37" s="91"/>
      <c r="AA37" s="91"/>
      <c r="AB37" s="91"/>
      <c r="AC37" s="91"/>
      <c r="AD37" s="91"/>
      <c r="AE37" s="91"/>
      <c r="AF37" s="90"/>
    </row>
    <row r="38" spans="2:36" s="85" customFormat="1" ht="18" customHeight="1">
      <c r="B38" s="89"/>
      <c r="C38" s="198" t="s">
        <v>411</v>
      </c>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200"/>
    </row>
    <row r="39" spans="2:36" s="85" customFormat="1" ht="18" customHeight="1">
      <c r="B39" s="89"/>
      <c r="C39" s="201"/>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3"/>
    </row>
    <row r="40" spans="2:36" s="85" customFormat="1" ht="18" customHeight="1">
      <c r="B40" s="89"/>
      <c r="C40" s="201"/>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3"/>
    </row>
    <row r="41" spans="2:36" s="85" customFormat="1" ht="18" customHeight="1">
      <c r="B41" s="89"/>
      <c r="C41" s="204"/>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6"/>
    </row>
    <row r="42" spans="2:36" s="85" customFormat="1" ht="13.5" customHeight="1">
      <c r="B42" s="89"/>
      <c r="C42" s="89"/>
      <c r="D42" s="89"/>
      <c r="E42" s="89"/>
      <c r="F42" s="89"/>
      <c r="G42" s="89"/>
      <c r="H42" s="89"/>
      <c r="I42" s="89"/>
      <c r="J42" s="89"/>
      <c r="K42" s="87"/>
      <c r="L42" s="87"/>
      <c r="M42" s="87"/>
      <c r="N42" s="87"/>
      <c r="O42" s="87"/>
      <c r="P42" s="87"/>
      <c r="Q42" s="87"/>
      <c r="R42" s="87"/>
      <c r="S42" s="87"/>
      <c r="T42" s="87"/>
      <c r="U42" s="87"/>
      <c r="V42" s="87"/>
      <c r="W42" s="87"/>
      <c r="X42" s="87"/>
      <c r="Y42" s="87"/>
      <c r="Z42" s="87"/>
      <c r="AA42" s="87"/>
      <c r="AB42" s="87"/>
      <c r="AC42" s="87"/>
      <c r="AD42" s="87"/>
      <c r="AF42" s="106"/>
    </row>
    <row r="43" spans="2:36" ht="10" customHeight="1">
      <c r="E43" s="119"/>
    </row>
    <row r="44" spans="2:36" ht="10" customHeight="1">
      <c r="B44" s="1"/>
      <c r="C44" s="1"/>
      <c r="D44" s="1"/>
      <c r="E44" s="1"/>
      <c r="F44" s="123" t="s">
        <v>347</v>
      </c>
      <c r="G44" s="1" t="s">
        <v>346</v>
      </c>
      <c r="H44" s="124" t="s">
        <v>345</v>
      </c>
      <c r="I44" s="1"/>
      <c r="J44" s="1" t="s">
        <v>344</v>
      </c>
      <c r="K44" s="1"/>
      <c r="L44" s="1"/>
      <c r="M44" s="1"/>
      <c r="N44" s="1" t="s">
        <v>343</v>
      </c>
    </row>
    <row r="45" spans="2:36" ht="10" customHeight="1">
      <c r="B45" s="1"/>
      <c r="C45" s="1"/>
      <c r="D45" s="1"/>
      <c r="E45" s="1"/>
      <c r="F45" s="123"/>
      <c r="G45" s="1" t="s">
        <v>342</v>
      </c>
      <c r="H45" s="124">
        <v>1074</v>
      </c>
      <c r="I45" s="1"/>
      <c r="J45" s="1">
        <v>1.5</v>
      </c>
      <c r="K45" s="1"/>
      <c r="L45" s="1" t="s">
        <v>341</v>
      </c>
      <c r="M45" s="1"/>
      <c r="N45" s="1"/>
    </row>
    <row r="46" spans="2:36" ht="10" customHeight="1">
      <c r="B46" s="1"/>
      <c r="C46" s="1"/>
      <c r="D46" s="1"/>
      <c r="E46" s="1"/>
      <c r="F46" s="123"/>
      <c r="G46" s="1" t="s">
        <v>340</v>
      </c>
      <c r="H46" s="124">
        <v>1068</v>
      </c>
      <c r="I46" s="1"/>
      <c r="J46" s="125">
        <v>1</v>
      </c>
      <c r="K46" s="1"/>
      <c r="L46" s="1"/>
      <c r="M46" s="1"/>
      <c r="N46" s="1"/>
    </row>
    <row r="47" spans="2:36" ht="10" customHeight="1">
      <c r="B47" s="1"/>
      <c r="C47" s="1"/>
      <c r="D47" s="1"/>
      <c r="E47" s="1"/>
      <c r="F47" s="123"/>
      <c r="G47" s="1" t="s">
        <v>339</v>
      </c>
      <c r="H47" s="124">
        <v>1063</v>
      </c>
      <c r="I47" s="1"/>
      <c r="J47" s="1"/>
      <c r="K47" s="1"/>
      <c r="L47" s="1"/>
      <c r="M47" s="1"/>
      <c r="N47" s="1"/>
      <c r="O47" s="1"/>
    </row>
    <row r="48" spans="2:36" ht="10" customHeight="1">
      <c r="B48" s="1"/>
      <c r="C48" s="1"/>
      <c r="D48" s="1"/>
      <c r="E48" s="1"/>
      <c r="F48" s="123"/>
      <c r="G48" s="1" t="s">
        <v>338</v>
      </c>
      <c r="H48" s="124">
        <v>1141</v>
      </c>
      <c r="I48" s="1"/>
      <c r="J48" s="1"/>
      <c r="K48" s="1"/>
      <c r="L48" s="1"/>
      <c r="M48" s="1"/>
      <c r="N48" s="1"/>
      <c r="O48" s="1"/>
    </row>
    <row r="49" spans="2:15" ht="10" customHeight="1">
      <c r="B49" s="1"/>
      <c r="C49" s="1"/>
      <c r="D49" s="1"/>
      <c r="E49" s="1"/>
      <c r="F49" s="123"/>
      <c r="G49" s="1" t="s">
        <v>337</v>
      </c>
      <c r="H49" s="124">
        <v>1140</v>
      </c>
      <c r="I49" s="1"/>
      <c r="J49" s="1"/>
      <c r="K49" s="1"/>
      <c r="L49" s="1"/>
      <c r="M49" s="1"/>
      <c r="N49" s="1"/>
      <c r="O49" s="1"/>
    </row>
    <row r="50" spans="2:15" ht="10" customHeight="1">
      <c r="B50" s="1"/>
      <c r="C50" s="1"/>
      <c r="D50" s="1"/>
      <c r="E50" s="1"/>
      <c r="F50" s="123"/>
      <c r="G50" s="1" t="s">
        <v>336</v>
      </c>
      <c r="H50" s="124">
        <v>1226</v>
      </c>
      <c r="I50" s="1"/>
      <c r="J50" s="1"/>
      <c r="K50" s="1"/>
      <c r="L50" s="1"/>
      <c r="M50" s="1"/>
      <c r="N50" s="1"/>
      <c r="O50" s="1"/>
    </row>
    <row r="51" spans="2:15" ht="10" customHeight="1">
      <c r="B51" s="1"/>
      <c r="C51" s="1"/>
      <c r="D51" s="1"/>
      <c r="E51" s="1"/>
      <c r="F51" s="123"/>
      <c r="G51" s="1" t="s">
        <v>335</v>
      </c>
      <c r="H51" s="124">
        <v>1225</v>
      </c>
      <c r="I51" s="1"/>
      <c r="J51" s="1"/>
      <c r="K51" s="1"/>
      <c r="L51" s="1"/>
      <c r="M51" s="1"/>
      <c r="N51" s="1"/>
      <c r="O51" s="1"/>
    </row>
    <row r="52" spans="2:15" ht="10" customHeight="1">
      <c r="B52" s="1"/>
      <c r="C52" s="1"/>
      <c r="D52" s="1"/>
      <c r="E52" s="1"/>
      <c r="F52" s="123"/>
      <c r="G52" s="1" t="s">
        <v>334</v>
      </c>
      <c r="H52" s="124">
        <v>1052</v>
      </c>
      <c r="I52" s="1"/>
      <c r="J52" s="1"/>
      <c r="K52" s="1"/>
      <c r="L52" s="1"/>
      <c r="M52" s="1"/>
      <c r="N52" s="1"/>
      <c r="O52" s="1"/>
    </row>
    <row r="53" spans="2:15" ht="10" customHeight="1">
      <c r="B53" s="1"/>
      <c r="C53" s="1"/>
      <c r="D53" s="1"/>
      <c r="E53" s="1"/>
      <c r="F53" s="1"/>
      <c r="G53" s="1"/>
      <c r="H53" s="124"/>
      <c r="I53" s="1"/>
      <c r="J53" s="1"/>
      <c r="K53" s="1"/>
      <c r="L53" s="1"/>
      <c r="M53" s="1"/>
      <c r="N53" s="1"/>
      <c r="O53" s="1"/>
    </row>
  </sheetData>
  <sheetProtection sheet="1" objects="1" scenarios="1"/>
  <mergeCells count="22">
    <mergeCell ref="B4:AI4"/>
    <mergeCell ref="C12:M13"/>
    <mergeCell ref="N12:X13"/>
    <mergeCell ref="Y12:AI13"/>
    <mergeCell ref="C14:M15"/>
    <mergeCell ref="C5:AJ5"/>
    <mergeCell ref="C6:AJ7"/>
    <mergeCell ref="C9:M11"/>
    <mergeCell ref="N9:X11"/>
    <mergeCell ref="Y9:AI11"/>
    <mergeCell ref="N14:X15"/>
    <mergeCell ref="Y14:AI15"/>
    <mergeCell ref="C16:AJ16"/>
    <mergeCell ref="C25:M26"/>
    <mergeCell ref="N25:O26"/>
    <mergeCell ref="C21:M22"/>
    <mergeCell ref="C19:AJ19"/>
    <mergeCell ref="C28:AJ28"/>
    <mergeCell ref="C29:AJ29"/>
    <mergeCell ref="C34:M35"/>
    <mergeCell ref="N34:O35"/>
    <mergeCell ref="C38:AJ41"/>
  </mergeCells>
  <phoneticPr fontId="25"/>
  <conditionalFormatting sqref="C21:M22">
    <cfRule type="expression" dxfId="2" priority="1">
      <formula>$C$21&lt;&gt;""</formula>
    </cfRule>
  </conditionalFormatting>
  <conditionalFormatting sqref="C34:M35">
    <cfRule type="containsBlanks" dxfId="1" priority="4">
      <formula>LEN(TRIM(C34))=0</formula>
    </cfRule>
  </conditionalFormatting>
  <conditionalFormatting sqref="N12:AI13">
    <cfRule type="containsBlanks" dxfId="0" priority="2">
      <formula>LEN(TRIM(N12))=0</formula>
    </cfRule>
  </conditionalFormatting>
  <dataValidations count="1">
    <dataValidation type="list" allowBlank="1" showInputMessage="1" showErrorMessage="1" sqref="C21:M22" xr:uid="{00000000-0002-0000-0100-000000000000}">
      <formula1>$G$45:$G$52</formula1>
    </dataValidation>
  </dataValidations>
  <hyperlinks>
    <hyperlink ref="E31" r:id="rId1" xr:uid="{00000000-0004-0000-0100-000000000000}"/>
  </hyperlinks>
  <pageMargins left="0.70866141732283472" right="0.47244094488188981" top="0.55118110236220474" bottom="0.55118110236220474" header="0.31496062992125984" footer="0.31496062992125984"/>
  <pageSetup paperSize="9" fitToWidth="0" orientation="portrait" r:id="rId2"/>
  <headerFooter>
    <oddHeader>&amp;L様式第10</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sheetPr>
  <dimension ref="A1:F309"/>
  <sheetViews>
    <sheetView view="pageBreakPreview" zoomScale="90" zoomScaleNormal="80" zoomScaleSheetLayoutView="90" workbookViewId="0"/>
  </sheetViews>
  <sheetFormatPr defaultRowHeight="18"/>
  <cols>
    <col min="1" max="1" width="6.75" style="1" customWidth="1"/>
    <col min="2" max="2" width="23.33203125" style="1" customWidth="1"/>
    <col min="3" max="3" width="28.33203125" style="1" customWidth="1"/>
    <col min="4" max="4" width="17.83203125" style="1" customWidth="1"/>
    <col min="5" max="5" width="36.33203125" style="1" customWidth="1"/>
    <col min="6" max="6" width="8.58203125" style="145"/>
  </cols>
  <sheetData>
    <row r="1" spans="1:5" ht="39.65" customHeight="1">
      <c r="B1" s="260" t="s">
        <v>392</v>
      </c>
      <c r="C1" s="260"/>
      <c r="D1" s="260"/>
      <c r="E1" s="260"/>
    </row>
    <row r="2" spans="1:5" ht="18" customHeight="1">
      <c r="B2" s="146"/>
      <c r="C2" s="146"/>
      <c r="D2" s="146"/>
      <c r="E2" s="146"/>
    </row>
    <row r="3" spans="1:5" ht="23.5">
      <c r="B3" s="147" t="s">
        <v>383</v>
      </c>
      <c r="C3" s="146"/>
      <c r="D3" s="146"/>
      <c r="E3" s="146"/>
    </row>
    <row r="4" spans="1:5" ht="23.5">
      <c r="B4" s="147" t="s">
        <v>391</v>
      </c>
      <c r="C4" s="146"/>
      <c r="D4" s="146"/>
      <c r="E4" s="146"/>
    </row>
    <row r="5" spans="1:5" ht="27" customHeight="1">
      <c r="B5" s="151" t="s">
        <v>389</v>
      </c>
      <c r="C5" s="146"/>
    </row>
    <row r="6" spans="1:5" ht="137.25" customHeight="1">
      <c r="A6" s="256" t="s">
        <v>379</v>
      </c>
      <c r="B6" s="256"/>
      <c r="C6" s="257">
        <f>SUM(D10:D309)</f>
        <v>0</v>
      </c>
      <c r="D6" s="258"/>
      <c r="E6" s="259"/>
    </row>
    <row r="7" spans="1:5" ht="13.5" customHeight="1">
      <c r="D7" s="148"/>
      <c r="E7" s="147"/>
    </row>
    <row r="8" spans="1:5" ht="70.5" customHeight="1">
      <c r="A8" s="248" t="s">
        <v>393</v>
      </c>
      <c r="B8" s="249"/>
      <c r="C8" s="261">
        <f>COUNTA(B10:B309)</f>
        <v>0</v>
      </c>
      <c r="D8" s="262"/>
      <c r="E8" s="155" t="s">
        <v>409</v>
      </c>
    </row>
    <row r="9" spans="1:5" ht="27" customHeight="1">
      <c r="A9" s="152" t="s">
        <v>394</v>
      </c>
      <c r="B9" s="252" t="s">
        <v>395</v>
      </c>
      <c r="C9" s="253"/>
      <c r="D9" s="250" t="s">
        <v>396</v>
      </c>
      <c r="E9" s="251"/>
    </row>
    <row r="10" spans="1:5">
      <c r="A10" s="149">
        <v>1</v>
      </c>
      <c r="B10" s="250"/>
      <c r="C10" s="251"/>
      <c r="D10" s="254"/>
      <c r="E10" s="255"/>
    </row>
    <row r="11" spans="1:5">
      <c r="A11" s="149">
        <v>2</v>
      </c>
      <c r="B11" s="250"/>
      <c r="C11" s="251"/>
      <c r="D11" s="254"/>
      <c r="E11" s="255"/>
    </row>
    <row r="12" spans="1:5">
      <c r="A12" s="149">
        <v>3</v>
      </c>
      <c r="B12" s="250"/>
      <c r="C12" s="251"/>
      <c r="D12" s="254"/>
      <c r="E12" s="255"/>
    </row>
    <row r="13" spans="1:5">
      <c r="A13" s="149">
        <v>4</v>
      </c>
      <c r="B13" s="250"/>
      <c r="C13" s="251"/>
      <c r="D13" s="254"/>
      <c r="E13" s="255"/>
    </row>
    <row r="14" spans="1:5">
      <c r="A14" s="149">
        <v>5</v>
      </c>
      <c r="B14" s="250"/>
      <c r="C14" s="251"/>
      <c r="D14" s="254"/>
      <c r="E14" s="255"/>
    </row>
    <row r="15" spans="1:5">
      <c r="A15" s="149">
        <v>6</v>
      </c>
      <c r="B15" s="250"/>
      <c r="C15" s="251"/>
      <c r="D15" s="254"/>
      <c r="E15" s="255"/>
    </row>
    <row r="16" spans="1:5">
      <c r="A16" s="149">
        <v>7</v>
      </c>
      <c r="B16" s="250"/>
      <c r="C16" s="251"/>
      <c r="D16" s="254"/>
      <c r="E16" s="255"/>
    </row>
    <row r="17" spans="1:5">
      <c r="A17" s="149">
        <v>8</v>
      </c>
      <c r="B17" s="250"/>
      <c r="C17" s="251"/>
      <c r="D17" s="254"/>
      <c r="E17" s="255"/>
    </row>
    <row r="18" spans="1:5">
      <c r="A18" s="149">
        <v>9</v>
      </c>
      <c r="B18" s="250"/>
      <c r="C18" s="251"/>
      <c r="D18" s="254"/>
      <c r="E18" s="255"/>
    </row>
    <row r="19" spans="1:5">
      <c r="A19" s="149">
        <v>10</v>
      </c>
      <c r="B19" s="250"/>
      <c r="C19" s="251"/>
      <c r="D19" s="254"/>
      <c r="E19" s="255"/>
    </row>
    <row r="20" spans="1:5">
      <c r="A20" s="149">
        <v>11</v>
      </c>
      <c r="B20" s="250"/>
      <c r="C20" s="251"/>
      <c r="D20" s="254"/>
      <c r="E20" s="255"/>
    </row>
    <row r="21" spans="1:5">
      <c r="A21" s="149">
        <v>12</v>
      </c>
      <c r="B21" s="250"/>
      <c r="C21" s="251"/>
      <c r="D21" s="254"/>
      <c r="E21" s="255"/>
    </row>
    <row r="22" spans="1:5">
      <c r="A22" s="149">
        <v>13</v>
      </c>
      <c r="B22" s="250"/>
      <c r="C22" s="251"/>
      <c r="D22" s="254"/>
      <c r="E22" s="255"/>
    </row>
    <row r="23" spans="1:5">
      <c r="A23" s="149">
        <v>14</v>
      </c>
      <c r="B23" s="250"/>
      <c r="C23" s="251"/>
      <c r="D23" s="254"/>
      <c r="E23" s="255"/>
    </row>
    <row r="24" spans="1:5">
      <c r="A24" s="149">
        <v>15</v>
      </c>
      <c r="B24" s="250"/>
      <c r="C24" s="251"/>
      <c r="D24" s="254"/>
      <c r="E24" s="255"/>
    </row>
    <row r="25" spans="1:5">
      <c r="A25" s="149">
        <v>16</v>
      </c>
      <c r="B25" s="250"/>
      <c r="C25" s="251"/>
      <c r="D25" s="254"/>
      <c r="E25" s="255"/>
    </row>
    <row r="26" spans="1:5">
      <c r="A26" s="149">
        <v>17</v>
      </c>
      <c r="B26" s="250"/>
      <c r="C26" s="251"/>
      <c r="D26" s="254"/>
      <c r="E26" s="255"/>
    </row>
    <row r="27" spans="1:5">
      <c r="A27" s="149">
        <v>18</v>
      </c>
      <c r="B27" s="250"/>
      <c r="C27" s="251"/>
      <c r="D27" s="254"/>
      <c r="E27" s="255"/>
    </row>
    <row r="28" spans="1:5">
      <c r="A28" s="149">
        <v>19</v>
      </c>
      <c r="B28" s="250"/>
      <c r="C28" s="251"/>
      <c r="D28" s="254"/>
      <c r="E28" s="255"/>
    </row>
    <row r="29" spans="1:5">
      <c r="A29" s="149">
        <v>20</v>
      </c>
      <c r="B29" s="250"/>
      <c r="C29" s="251"/>
      <c r="D29" s="254"/>
      <c r="E29" s="255"/>
    </row>
    <row r="30" spans="1:5">
      <c r="A30" s="149">
        <v>21</v>
      </c>
      <c r="B30" s="250"/>
      <c r="C30" s="251"/>
      <c r="D30" s="254"/>
      <c r="E30" s="255"/>
    </row>
    <row r="31" spans="1:5">
      <c r="A31" s="149">
        <v>22</v>
      </c>
      <c r="B31" s="250"/>
      <c r="C31" s="251"/>
      <c r="D31" s="254"/>
      <c r="E31" s="255"/>
    </row>
    <row r="32" spans="1:5">
      <c r="A32" s="149">
        <v>23</v>
      </c>
      <c r="B32" s="250"/>
      <c r="C32" s="251"/>
      <c r="D32" s="254"/>
      <c r="E32" s="255"/>
    </row>
    <row r="33" spans="1:5">
      <c r="A33" s="149">
        <v>24</v>
      </c>
      <c r="B33" s="250"/>
      <c r="C33" s="251"/>
      <c r="D33" s="254"/>
      <c r="E33" s="255"/>
    </row>
    <row r="34" spans="1:5">
      <c r="A34" s="149">
        <v>25</v>
      </c>
      <c r="B34" s="250"/>
      <c r="C34" s="251"/>
      <c r="D34" s="254"/>
      <c r="E34" s="255"/>
    </row>
    <row r="35" spans="1:5">
      <c r="A35" s="149">
        <v>26</v>
      </c>
      <c r="B35" s="250"/>
      <c r="C35" s="251"/>
      <c r="D35" s="254"/>
      <c r="E35" s="255"/>
    </row>
    <row r="36" spans="1:5">
      <c r="A36" s="149">
        <v>27</v>
      </c>
      <c r="B36" s="250"/>
      <c r="C36" s="251"/>
      <c r="D36" s="254"/>
      <c r="E36" s="255"/>
    </row>
    <row r="37" spans="1:5">
      <c r="A37" s="149">
        <v>28</v>
      </c>
      <c r="B37" s="250"/>
      <c r="C37" s="251"/>
      <c r="D37" s="254"/>
      <c r="E37" s="255"/>
    </row>
    <row r="38" spans="1:5">
      <c r="A38" s="149">
        <v>29</v>
      </c>
      <c r="B38" s="250"/>
      <c r="C38" s="251"/>
      <c r="D38" s="254"/>
      <c r="E38" s="255"/>
    </row>
    <row r="39" spans="1:5">
      <c r="A39" s="149">
        <v>30</v>
      </c>
      <c r="B39" s="250"/>
      <c r="C39" s="251"/>
      <c r="D39" s="254"/>
      <c r="E39" s="255"/>
    </row>
    <row r="40" spans="1:5">
      <c r="A40" s="149">
        <v>31</v>
      </c>
      <c r="B40" s="250"/>
      <c r="C40" s="251"/>
      <c r="D40" s="254"/>
      <c r="E40" s="255"/>
    </row>
    <row r="41" spans="1:5">
      <c r="A41" s="149">
        <v>32</v>
      </c>
      <c r="B41" s="250"/>
      <c r="C41" s="251"/>
      <c r="D41" s="254"/>
      <c r="E41" s="255"/>
    </row>
    <row r="42" spans="1:5">
      <c r="A42" s="149">
        <v>33</v>
      </c>
      <c r="B42" s="250"/>
      <c r="C42" s="251"/>
      <c r="D42" s="254"/>
      <c r="E42" s="255"/>
    </row>
    <row r="43" spans="1:5">
      <c r="A43" s="149">
        <v>34</v>
      </c>
      <c r="B43" s="250"/>
      <c r="C43" s="251"/>
      <c r="D43" s="254"/>
      <c r="E43" s="255"/>
    </row>
    <row r="44" spans="1:5">
      <c r="A44" s="149">
        <v>35</v>
      </c>
      <c r="B44" s="250"/>
      <c r="C44" s="251"/>
      <c r="D44" s="254"/>
      <c r="E44" s="255"/>
    </row>
    <row r="45" spans="1:5">
      <c r="A45" s="149">
        <v>36</v>
      </c>
      <c r="B45" s="250"/>
      <c r="C45" s="251"/>
      <c r="D45" s="254"/>
      <c r="E45" s="255"/>
    </row>
    <row r="46" spans="1:5">
      <c r="A46" s="149">
        <v>37</v>
      </c>
      <c r="B46" s="250"/>
      <c r="C46" s="251"/>
      <c r="D46" s="254"/>
      <c r="E46" s="255"/>
    </row>
    <row r="47" spans="1:5">
      <c r="A47" s="149">
        <v>38</v>
      </c>
      <c r="B47" s="250"/>
      <c r="C47" s="251"/>
      <c r="D47" s="254"/>
      <c r="E47" s="255"/>
    </row>
    <row r="48" spans="1:5">
      <c r="A48" s="149">
        <v>39</v>
      </c>
      <c r="B48" s="250"/>
      <c r="C48" s="251"/>
      <c r="D48" s="254"/>
      <c r="E48" s="255"/>
    </row>
    <row r="49" spans="1:5">
      <c r="A49" s="149">
        <v>40</v>
      </c>
      <c r="B49" s="250"/>
      <c r="C49" s="251"/>
      <c r="D49" s="254"/>
      <c r="E49" s="255"/>
    </row>
    <row r="50" spans="1:5">
      <c r="A50" s="149">
        <v>41</v>
      </c>
      <c r="B50" s="250"/>
      <c r="C50" s="251"/>
      <c r="D50" s="254"/>
      <c r="E50" s="255"/>
    </row>
    <row r="51" spans="1:5">
      <c r="A51" s="149">
        <v>42</v>
      </c>
      <c r="B51" s="250"/>
      <c r="C51" s="251"/>
      <c r="D51" s="254"/>
      <c r="E51" s="255"/>
    </row>
    <row r="52" spans="1:5">
      <c r="A52" s="149">
        <v>43</v>
      </c>
      <c r="B52" s="250"/>
      <c r="C52" s="251"/>
      <c r="D52" s="254"/>
      <c r="E52" s="255"/>
    </row>
    <row r="53" spans="1:5">
      <c r="A53" s="149">
        <v>44</v>
      </c>
      <c r="B53" s="250"/>
      <c r="C53" s="251"/>
      <c r="D53" s="254"/>
      <c r="E53" s="255"/>
    </row>
    <row r="54" spans="1:5">
      <c r="A54" s="149">
        <v>45</v>
      </c>
      <c r="B54" s="250"/>
      <c r="C54" s="251"/>
      <c r="D54" s="254"/>
      <c r="E54" s="255"/>
    </row>
    <row r="55" spans="1:5">
      <c r="A55" s="149">
        <v>46</v>
      </c>
      <c r="B55" s="250"/>
      <c r="C55" s="251"/>
      <c r="D55" s="254"/>
      <c r="E55" s="255"/>
    </row>
    <row r="56" spans="1:5">
      <c r="A56" s="149">
        <v>47</v>
      </c>
      <c r="B56" s="250"/>
      <c r="C56" s="251"/>
      <c r="D56" s="254"/>
      <c r="E56" s="255"/>
    </row>
    <row r="57" spans="1:5">
      <c r="A57" s="149">
        <v>48</v>
      </c>
      <c r="B57" s="250"/>
      <c r="C57" s="251"/>
      <c r="D57" s="254"/>
      <c r="E57" s="255"/>
    </row>
    <row r="58" spans="1:5">
      <c r="A58" s="149">
        <v>49</v>
      </c>
      <c r="B58" s="250"/>
      <c r="C58" s="251"/>
      <c r="D58" s="254"/>
      <c r="E58" s="255"/>
    </row>
    <row r="59" spans="1:5">
      <c r="A59" s="149">
        <v>50</v>
      </c>
      <c r="B59" s="250"/>
      <c r="C59" s="251"/>
      <c r="D59" s="254"/>
      <c r="E59" s="255"/>
    </row>
    <row r="60" spans="1:5">
      <c r="A60" s="149">
        <v>51</v>
      </c>
      <c r="B60" s="250"/>
      <c r="C60" s="251"/>
      <c r="D60" s="254"/>
      <c r="E60" s="255"/>
    </row>
    <row r="61" spans="1:5">
      <c r="A61" s="149">
        <v>52</v>
      </c>
      <c r="B61" s="250"/>
      <c r="C61" s="251"/>
      <c r="D61" s="254"/>
      <c r="E61" s="255"/>
    </row>
    <row r="62" spans="1:5">
      <c r="A62" s="149">
        <v>53</v>
      </c>
      <c r="B62" s="250"/>
      <c r="C62" s="251"/>
      <c r="D62" s="254"/>
      <c r="E62" s="255"/>
    </row>
    <row r="63" spans="1:5">
      <c r="A63" s="149">
        <v>54</v>
      </c>
      <c r="B63" s="250"/>
      <c r="C63" s="251"/>
      <c r="D63" s="254"/>
      <c r="E63" s="255"/>
    </row>
    <row r="64" spans="1:5">
      <c r="A64" s="149">
        <v>55</v>
      </c>
      <c r="B64" s="250"/>
      <c r="C64" s="251"/>
      <c r="D64" s="254"/>
      <c r="E64" s="255"/>
    </row>
    <row r="65" spans="1:5">
      <c r="A65" s="149">
        <v>56</v>
      </c>
      <c r="B65" s="250"/>
      <c r="C65" s="251"/>
      <c r="D65" s="254"/>
      <c r="E65" s="255"/>
    </row>
    <row r="66" spans="1:5">
      <c r="A66" s="149">
        <v>57</v>
      </c>
      <c r="B66" s="250"/>
      <c r="C66" s="251"/>
      <c r="D66" s="254"/>
      <c r="E66" s="255"/>
    </row>
    <row r="67" spans="1:5">
      <c r="A67" s="149">
        <v>58</v>
      </c>
      <c r="B67" s="250"/>
      <c r="C67" s="251"/>
      <c r="D67" s="254"/>
      <c r="E67" s="255"/>
    </row>
    <row r="68" spans="1:5">
      <c r="A68" s="149">
        <v>59</v>
      </c>
      <c r="B68" s="250"/>
      <c r="C68" s="251"/>
      <c r="D68" s="254"/>
      <c r="E68" s="255"/>
    </row>
    <row r="69" spans="1:5">
      <c r="A69" s="149">
        <v>60</v>
      </c>
      <c r="B69" s="250"/>
      <c r="C69" s="251"/>
      <c r="D69" s="254"/>
      <c r="E69" s="255"/>
    </row>
    <row r="70" spans="1:5">
      <c r="A70" s="149">
        <v>61</v>
      </c>
      <c r="B70" s="250"/>
      <c r="C70" s="251"/>
      <c r="D70" s="254"/>
      <c r="E70" s="255"/>
    </row>
    <row r="71" spans="1:5">
      <c r="A71" s="149">
        <v>62</v>
      </c>
      <c r="B71" s="250"/>
      <c r="C71" s="251"/>
      <c r="D71" s="254"/>
      <c r="E71" s="255"/>
    </row>
    <row r="72" spans="1:5">
      <c r="A72" s="149">
        <v>63</v>
      </c>
      <c r="B72" s="250"/>
      <c r="C72" s="251"/>
      <c r="D72" s="254"/>
      <c r="E72" s="255"/>
    </row>
    <row r="73" spans="1:5">
      <c r="A73" s="149">
        <v>64</v>
      </c>
      <c r="B73" s="250"/>
      <c r="C73" s="251"/>
      <c r="D73" s="254"/>
      <c r="E73" s="255"/>
    </row>
    <row r="74" spans="1:5">
      <c r="A74" s="149">
        <v>65</v>
      </c>
      <c r="B74" s="250"/>
      <c r="C74" s="251"/>
      <c r="D74" s="254"/>
      <c r="E74" s="255"/>
    </row>
    <row r="75" spans="1:5">
      <c r="A75" s="149">
        <v>66</v>
      </c>
      <c r="B75" s="250"/>
      <c r="C75" s="251"/>
      <c r="D75" s="254"/>
      <c r="E75" s="255"/>
    </row>
    <row r="76" spans="1:5">
      <c r="A76" s="149">
        <v>67</v>
      </c>
      <c r="B76" s="250"/>
      <c r="C76" s="251"/>
      <c r="D76" s="254"/>
      <c r="E76" s="255"/>
    </row>
    <row r="77" spans="1:5">
      <c r="A77" s="149">
        <v>68</v>
      </c>
      <c r="B77" s="250"/>
      <c r="C77" s="251"/>
      <c r="D77" s="254"/>
      <c r="E77" s="255"/>
    </row>
    <row r="78" spans="1:5">
      <c r="A78" s="149">
        <v>69</v>
      </c>
      <c r="B78" s="250"/>
      <c r="C78" s="251"/>
      <c r="D78" s="254"/>
      <c r="E78" s="255"/>
    </row>
    <row r="79" spans="1:5">
      <c r="A79" s="149">
        <v>70</v>
      </c>
      <c r="B79" s="250"/>
      <c r="C79" s="251"/>
      <c r="D79" s="254"/>
      <c r="E79" s="255"/>
    </row>
    <row r="80" spans="1:5">
      <c r="A80" s="149">
        <v>71</v>
      </c>
      <c r="B80" s="250"/>
      <c r="C80" s="251"/>
      <c r="D80" s="254"/>
      <c r="E80" s="255"/>
    </row>
    <row r="81" spans="1:5">
      <c r="A81" s="149">
        <v>72</v>
      </c>
      <c r="B81" s="250"/>
      <c r="C81" s="251"/>
      <c r="D81" s="254"/>
      <c r="E81" s="255"/>
    </row>
    <row r="82" spans="1:5">
      <c r="A82" s="149">
        <v>73</v>
      </c>
      <c r="B82" s="250"/>
      <c r="C82" s="251"/>
      <c r="D82" s="254"/>
      <c r="E82" s="255"/>
    </row>
    <row r="83" spans="1:5">
      <c r="A83" s="149">
        <v>74</v>
      </c>
      <c r="B83" s="250"/>
      <c r="C83" s="251"/>
      <c r="D83" s="254"/>
      <c r="E83" s="255"/>
    </row>
    <row r="84" spans="1:5">
      <c r="A84" s="149">
        <v>75</v>
      </c>
      <c r="B84" s="250"/>
      <c r="C84" s="251"/>
      <c r="D84" s="254"/>
      <c r="E84" s="255"/>
    </row>
    <row r="85" spans="1:5">
      <c r="A85" s="149">
        <v>76</v>
      </c>
      <c r="B85" s="250"/>
      <c r="C85" s="251"/>
      <c r="D85" s="254"/>
      <c r="E85" s="255"/>
    </row>
    <row r="86" spans="1:5">
      <c r="A86" s="149">
        <v>77</v>
      </c>
      <c r="B86" s="250"/>
      <c r="C86" s="251"/>
      <c r="D86" s="254"/>
      <c r="E86" s="255"/>
    </row>
    <row r="87" spans="1:5">
      <c r="A87" s="149">
        <v>78</v>
      </c>
      <c r="B87" s="250"/>
      <c r="C87" s="251"/>
      <c r="D87" s="254"/>
      <c r="E87" s="255"/>
    </row>
    <row r="88" spans="1:5">
      <c r="A88" s="149">
        <v>79</v>
      </c>
      <c r="B88" s="250"/>
      <c r="C88" s="251"/>
      <c r="D88" s="254"/>
      <c r="E88" s="255"/>
    </row>
    <row r="89" spans="1:5">
      <c r="A89" s="149">
        <v>80</v>
      </c>
      <c r="B89" s="250"/>
      <c r="C89" s="251"/>
      <c r="D89" s="254"/>
      <c r="E89" s="255"/>
    </row>
    <row r="90" spans="1:5">
      <c r="A90" s="149">
        <v>81</v>
      </c>
      <c r="B90" s="250"/>
      <c r="C90" s="251"/>
      <c r="D90" s="254"/>
      <c r="E90" s="255"/>
    </row>
    <row r="91" spans="1:5">
      <c r="A91" s="149">
        <v>82</v>
      </c>
      <c r="B91" s="250"/>
      <c r="C91" s="251"/>
      <c r="D91" s="254"/>
      <c r="E91" s="255"/>
    </row>
    <row r="92" spans="1:5">
      <c r="A92" s="149">
        <v>83</v>
      </c>
      <c r="B92" s="250"/>
      <c r="C92" s="251"/>
      <c r="D92" s="254"/>
      <c r="E92" s="255"/>
    </row>
    <row r="93" spans="1:5">
      <c r="A93" s="149">
        <v>84</v>
      </c>
      <c r="B93" s="250"/>
      <c r="C93" s="251"/>
      <c r="D93" s="254"/>
      <c r="E93" s="255"/>
    </row>
    <row r="94" spans="1:5">
      <c r="A94" s="149">
        <v>85</v>
      </c>
      <c r="B94" s="250"/>
      <c r="C94" s="251"/>
      <c r="D94" s="254"/>
      <c r="E94" s="255"/>
    </row>
    <row r="95" spans="1:5">
      <c r="A95" s="149">
        <v>86</v>
      </c>
      <c r="B95" s="250"/>
      <c r="C95" s="251"/>
      <c r="D95" s="254"/>
      <c r="E95" s="255"/>
    </row>
    <row r="96" spans="1:5">
      <c r="A96" s="149">
        <v>87</v>
      </c>
      <c r="B96" s="250"/>
      <c r="C96" s="251"/>
      <c r="D96" s="254"/>
      <c r="E96" s="255"/>
    </row>
    <row r="97" spans="1:5">
      <c r="A97" s="149">
        <v>88</v>
      </c>
      <c r="B97" s="250"/>
      <c r="C97" s="251"/>
      <c r="D97" s="254"/>
      <c r="E97" s="255"/>
    </row>
    <row r="98" spans="1:5">
      <c r="A98" s="149">
        <v>89</v>
      </c>
      <c r="B98" s="250"/>
      <c r="C98" s="251"/>
      <c r="D98" s="254"/>
      <c r="E98" s="255"/>
    </row>
    <row r="99" spans="1:5">
      <c r="A99" s="149">
        <v>90</v>
      </c>
      <c r="B99" s="250"/>
      <c r="C99" s="251"/>
      <c r="D99" s="254"/>
      <c r="E99" s="255"/>
    </row>
    <row r="100" spans="1:5">
      <c r="A100" s="149">
        <v>91</v>
      </c>
      <c r="B100" s="250"/>
      <c r="C100" s="251"/>
      <c r="D100" s="254"/>
      <c r="E100" s="255"/>
    </row>
    <row r="101" spans="1:5">
      <c r="A101" s="149">
        <v>92</v>
      </c>
      <c r="B101" s="250"/>
      <c r="C101" s="251"/>
      <c r="D101" s="254"/>
      <c r="E101" s="255"/>
    </row>
    <row r="102" spans="1:5">
      <c r="A102" s="149">
        <v>93</v>
      </c>
      <c r="B102" s="250"/>
      <c r="C102" s="251"/>
      <c r="D102" s="254"/>
      <c r="E102" s="255"/>
    </row>
    <row r="103" spans="1:5">
      <c r="A103" s="149">
        <v>94</v>
      </c>
      <c r="B103" s="250"/>
      <c r="C103" s="251"/>
      <c r="D103" s="254"/>
      <c r="E103" s="255"/>
    </row>
    <row r="104" spans="1:5">
      <c r="A104" s="149">
        <v>95</v>
      </c>
      <c r="B104" s="250"/>
      <c r="C104" s="251"/>
      <c r="D104" s="254"/>
      <c r="E104" s="255"/>
    </row>
    <row r="105" spans="1:5">
      <c r="A105" s="149">
        <v>96</v>
      </c>
      <c r="B105" s="250"/>
      <c r="C105" s="251"/>
      <c r="D105" s="254"/>
      <c r="E105" s="255"/>
    </row>
    <row r="106" spans="1:5">
      <c r="A106" s="149">
        <v>97</v>
      </c>
      <c r="B106" s="250"/>
      <c r="C106" s="251"/>
      <c r="D106" s="254"/>
      <c r="E106" s="255"/>
    </row>
    <row r="107" spans="1:5">
      <c r="A107" s="149">
        <v>98</v>
      </c>
      <c r="B107" s="250"/>
      <c r="C107" s="251"/>
      <c r="D107" s="254"/>
      <c r="E107" s="255"/>
    </row>
    <row r="108" spans="1:5">
      <c r="A108" s="149">
        <v>99</v>
      </c>
      <c r="B108" s="250"/>
      <c r="C108" s="251"/>
      <c r="D108" s="254"/>
      <c r="E108" s="255"/>
    </row>
    <row r="109" spans="1:5">
      <c r="A109" s="149">
        <v>100</v>
      </c>
      <c r="B109" s="250"/>
      <c r="C109" s="251"/>
      <c r="D109" s="254"/>
      <c r="E109" s="255"/>
    </row>
    <row r="110" spans="1:5">
      <c r="A110" s="149">
        <v>101</v>
      </c>
      <c r="B110" s="250"/>
      <c r="C110" s="251"/>
      <c r="D110" s="254"/>
      <c r="E110" s="255"/>
    </row>
    <row r="111" spans="1:5">
      <c r="A111" s="149">
        <v>102</v>
      </c>
      <c r="B111" s="250"/>
      <c r="C111" s="251"/>
      <c r="D111" s="254"/>
      <c r="E111" s="255"/>
    </row>
    <row r="112" spans="1:5">
      <c r="A112" s="149">
        <v>103</v>
      </c>
      <c r="B112" s="250"/>
      <c r="C112" s="251"/>
      <c r="D112" s="254"/>
      <c r="E112" s="255"/>
    </row>
    <row r="113" spans="1:5">
      <c r="A113" s="149">
        <v>104</v>
      </c>
      <c r="B113" s="250"/>
      <c r="C113" s="251"/>
      <c r="D113" s="254"/>
      <c r="E113" s="255"/>
    </row>
    <row r="114" spans="1:5">
      <c r="A114" s="149">
        <v>105</v>
      </c>
      <c r="B114" s="250"/>
      <c r="C114" s="251"/>
      <c r="D114" s="254"/>
      <c r="E114" s="255"/>
    </row>
    <row r="115" spans="1:5">
      <c r="A115" s="149">
        <v>106</v>
      </c>
      <c r="B115" s="250"/>
      <c r="C115" s="251"/>
      <c r="D115" s="254"/>
      <c r="E115" s="255"/>
    </row>
    <row r="116" spans="1:5">
      <c r="A116" s="149">
        <v>107</v>
      </c>
      <c r="B116" s="250"/>
      <c r="C116" s="251"/>
      <c r="D116" s="254"/>
      <c r="E116" s="255"/>
    </row>
    <row r="117" spans="1:5">
      <c r="A117" s="149">
        <v>108</v>
      </c>
      <c r="B117" s="250"/>
      <c r="C117" s="251"/>
      <c r="D117" s="254"/>
      <c r="E117" s="255"/>
    </row>
    <row r="118" spans="1:5">
      <c r="A118" s="149">
        <v>109</v>
      </c>
      <c r="B118" s="250"/>
      <c r="C118" s="251"/>
      <c r="D118" s="254"/>
      <c r="E118" s="255"/>
    </row>
    <row r="119" spans="1:5">
      <c r="A119" s="149">
        <v>110</v>
      </c>
      <c r="B119" s="250"/>
      <c r="C119" s="251"/>
      <c r="D119" s="254"/>
      <c r="E119" s="255"/>
    </row>
    <row r="120" spans="1:5">
      <c r="A120" s="149">
        <v>111</v>
      </c>
      <c r="B120" s="250"/>
      <c r="C120" s="251"/>
      <c r="D120" s="254"/>
      <c r="E120" s="255"/>
    </row>
    <row r="121" spans="1:5">
      <c r="A121" s="149">
        <v>112</v>
      </c>
      <c r="B121" s="250"/>
      <c r="C121" s="251"/>
      <c r="D121" s="254"/>
      <c r="E121" s="255"/>
    </row>
    <row r="122" spans="1:5">
      <c r="A122" s="149">
        <v>113</v>
      </c>
      <c r="B122" s="250"/>
      <c r="C122" s="251"/>
      <c r="D122" s="254"/>
      <c r="E122" s="255"/>
    </row>
    <row r="123" spans="1:5">
      <c r="A123" s="149">
        <v>114</v>
      </c>
      <c r="B123" s="250"/>
      <c r="C123" s="251"/>
      <c r="D123" s="254"/>
      <c r="E123" s="255"/>
    </row>
    <row r="124" spans="1:5">
      <c r="A124" s="149">
        <v>115</v>
      </c>
      <c r="B124" s="250"/>
      <c r="C124" s="251"/>
      <c r="D124" s="254"/>
      <c r="E124" s="255"/>
    </row>
    <row r="125" spans="1:5">
      <c r="A125" s="149">
        <v>116</v>
      </c>
      <c r="B125" s="250"/>
      <c r="C125" s="251"/>
      <c r="D125" s="254"/>
      <c r="E125" s="255"/>
    </row>
    <row r="126" spans="1:5">
      <c r="A126" s="149">
        <v>117</v>
      </c>
      <c r="B126" s="250"/>
      <c r="C126" s="251"/>
      <c r="D126" s="254"/>
      <c r="E126" s="255"/>
    </row>
    <row r="127" spans="1:5">
      <c r="A127" s="149">
        <v>118</v>
      </c>
      <c r="B127" s="250"/>
      <c r="C127" s="251"/>
      <c r="D127" s="254"/>
      <c r="E127" s="255"/>
    </row>
    <row r="128" spans="1:5">
      <c r="A128" s="149">
        <v>119</v>
      </c>
      <c r="B128" s="250"/>
      <c r="C128" s="251"/>
      <c r="D128" s="254"/>
      <c r="E128" s="255"/>
    </row>
    <row r="129" spans="1:5">
      <c r="A129" s="149">
        <v>120</v>
      </c>
      <c r="B129" s="250"/>
      <c r="C129" s="251"/>
      <c r="D129" s="254"/>
      <c r="E129" s="255"/>
    </row>
    <row r="130" spans="1:5">
      <c r="A130" s="149">
        <v>121</v>
      </c>
      <c r="B130" s="250"/>
      <c r="C130" s="251"/>
      <c r="D130" s="254"/>
      <c r="E130" s="255"/>
    </row>
    <row r="131" spans="1:5">
      <c r="A131" s="149">
        <v>122</v>
      </c>
      <c r="B131" s="250"/>
      <c r="C131" s="251"/>
      <c r="D131" s="254"/>
      <c r="E131" s="255"/>
    </row>
    <row r="132" spans="1:5">
      <c r="A132" s="149">
        <v>123</v>
      </c>
      <c r="B132" s="250"/>
      <c r="C132" s="251"/>
      <c r="D132" s="254"/>
      <c r="E132" s="255"/>
    </row>
    <row r="133" spans="1:5">
      <c r="A133" s="149">
        <v>124</v>
      </c>
      <c r="B133" s="250"/>
      <c r="C133" s="251"/>
      <c r="D133" s="254"/>
      <c r="E133" s="255"/>
    </row>
    <row r="134" spans="1:5">
      <c r="A134" s="149">
        <v>125</v>
      </c>
      <c r="B134" s="250"/>
      <c r="C134" s="251"/>
      <c r="D134" s="254"/>
      <c r="E134" s="255"/>
    </row>
    <row r="135" spans="1:5">
      <c r="A135" s="149">
        <v>126</v>
      </c>
      <c r="B135" s="250"/>
      <c r="C135" s="251"/>
      <c r="D135" s="254"/>
      <c r="E135" s="255"/>
    </row>
    <row r="136" spans="1:5">
      <c r="A136" s="149">
        <v>127</v>
      </c>
      <c r="B136" s="250"/>
      <c r="C136" s="251"/>
      <c r="D136" s="254"/>
      <c r="E136" s="255"/>
    </row>
    <row r="137" spans="1:5">
      <c r="A137" s="149">
        <v>128</v>
      </c>
      <c r="B137" s="250"/>
      <c r="C137" s="251"/>
      <c r="D137" s="254"/>
      <c r="E137" s="255"/>
    </row>
    <row r="138" spans="1:5">
      <c r="A138" s="149">
        <v>129</v>
      </c>
      <c r="B138" s="250"/>
      <c r="C138" s="251"/>
      <c r="D138" s="254"/>
      <c r="E138" s="255"/>
    </row>
    <row r="139" spans="1:5">
      <c r="A139" s="149">
        <v>130</v>
      </c>
      <c r="B139" s="250"/>
      <c r="C139" s="251"/>
      <c r="D139" s="254"/>
      <c r="E139" s="255"/>
    </row>
    <row r="140" spans="1:5">
      <c r="A140" s="149">
        <v>131</v>
      </c>
      <c r="B140" s="250"/>
      <c r="C140" s="251"/>
      <c r="D140" s="254"/>
      <c r="E140" s="255"/>
    </row>
    <row r="141" spans="1:5">
      <c r="A141" s="149">
        <v>132</v>
      </c>
      <c r="B141" s="250"/>
      <c r="C141" s="251"/>
      <c r="D141" s="254"/>
      <c r="E141" s="255"/>
    </row>
    <row r="142" spans="1:5">
      <c r="A142" s="149">
        <v>133</v>
      </c>
      <c r="B142" s="250"/>
      <c r="C142" s="251"/>
      <c r="D142" s="254"/>
      <c r="E142" s="255"/>
    </row>
    <row r="143" spans="1:5">
      <c r="A143" s="149">
        <v>134</v>
      </c>
      <c r="B143" s="250"/>
      <c r="C143" s="251"/>
      <c r="D143" s="254"/>
      <c r="E143" s="255"/>
    </row>
    <row r="144" spans="1:5">
      <c r="A144" s="149">
        <v>135</v>
      </c>
      <c r="B144" s="250"/>
      <c r="C144" s="251"/>
      <c r="D144" s="254"/>
      <c r="E144" s="255"/>
    </row>
    <row r="145" spans="1:5">
      <c r="A145" s="149">
        <v>136</v>
      </c>
      <c r="B145" s="250"/>
      <c r="C145" s="251"/>
      <c r="D145" s="254"/>
      <c r="E145" s="255"/>
    </row>
    <row r="146" spans="1:5">
      <c r="A146" s="149">
        <v>137</v>
      </c>
      <c r="B146" s="250"/>
      <c r="C146" s="251"/>
      <c r="D146" s="254"/>
      <c r="E146" s="255"/>
    </row>
    <row r="147" spans="1:5">
      <c r="A147" s="149">
        <v>138</v>
      </c>
      <c r="B147" s="250"/>
      <c r="C147" s="251"/>
      <c r="D147" s="254"/>
      <c r="E147" s="255"/>
    </row>
    <row r="148" spans="1:5">
      <c r="A148" s="149">
        <v>139</v>
      </c>
      <c r="B148" s="250"/>
      <c r="C148" s="251"/>
      <c r="D148" s="254"/>
      <c r="E148" s="255"/>
    </row>
    <row r="149" spans="1:5">
      <c r="A149" s="149">
        <v>140</v>
      </c>
      <c r="B149" s="250"/>
      <c r="C149" s="251"/>
      <c r="D149" s="254"/>
      <c r="E149" s="255"/>
    </row>
    <row r="150" spans="1:5">
      <c r="A150" s="149">
        <v>141</v>
      </c>
      <c r="B150" s="250"/>
      <c r="C150" s="251"/>
      <c r="D150" s="254"/>
      <c r="E150" s="255"/>
    </row>
    <row r="151" spans="1:5">
      <c r="A151" s="149">
        <v>142</v>
      </c>
      <c r="B151" s="250"/>
      <c r="C151" s="251"/>
      <c r="D151" s="254"/>
      <c r="E151" s="255"/>
    </row>
    <row r="152" spans="1:5">
      <c r="A152" s="149">
        <v>143</v>
      </c>
      <c r="B152" s="250"/>
      <c r="C152" s="251"/>
      <c r="D152" s="254"/>
      <c r="E152" s="255"/>
    </row>
    <row r="153" spans="1:5">
      <c r="A153" s="149">
        <v>144</v>
      </c>
      <c r="B153" s="250"/>
      <c r="C153" s="251"/>
      <c r="D153" s="254"/>
      <c r="E153" s="255"/>
    </row>
    <row r="154" spans="1:5">
      <c r="A154" s="149">
        <v>145</v>
      </c>
      <c r="B154" s="250"/>
      <c r="C154" s="251"/>
      <c r="D154" s="254"/>
      <c r="E154" s="255"/>
    </row>
    <row r="155" spans="1:5">
      <c r="A155" s="149">
        <v>146</v>
      </c>
      <c r="B155" s="250"/>
      <c r="C155" s="251"/>
      <c r="D155" s="254"/>
      <c r="E155" s="255"/>
    </row>
    <row r="156" spans="1:5">
      <c r="A156" s="149">
        <v>147</v>
      </c>
      <c r="B156" s="250"/>
      <c r="C156" s="251"/>
      <c r="D156" s="254"/>
      <c r="E156" s="255"/>
    </row>
    <row r="157" spans="1:5">
      <c r="A157" s="149">
        <v>148</v>
      </c>
      <c r="B157" s="250"/>
      <c r="C157" s="251"/>
      <c r="D157" s="254"/>
      <c r="E157" s="255"/>
    </row>
    <row r="158" spans="1:5">
      <c r="A158" s="149">
        <v>149</v>
      </c>
      <c r="B158" s="250"/>
      <c r="C158" s="251"/>
      <c r="D158" s="254"/>
      <c r="E158" s="255"/>
    </row>
    <row r="159" spans="1:5">
      <c r="A159" s="149">
        <v>150</v>
      </c>
      <c r="B159" s="250"/>
      <c r="C159" s="251"/>
      <c r="D159" s="254"/>
      <c r="E159" s="255"/>
    </row>
    <row r="160" spans="1:5">
      <c r="A160" s="149">
        <v>151</v>
      </c>
      <c r="B160" s="250"/>
      <c r="C160" s="251"/>
      <c r="D160" s="254"/>
      <c r="E160" s="255"/>
    </row>
    <row r="161" spans="1:5">
      <c r="A161" s="149">
        <v>152</v>
      </c>
      <c r="B161" s="250"/>
      <c r="C161" s="251"/>
      <c r="D161" s="254"/>
      <c r="E161" s="255"/>
    </row>
    <row r="162" spans="1:5">
      <c r="A162" s="149">
        <v>153</v>
      </c>
      <c r="B162" s="250"/>
      <c r="C162" s="251"/>
      <c r="D162" s="254"/>
      <c r="E162" s="255"/>
    </row>
    <row r="163" spans="1:5">
      <c r="A163" s="149">
        <v>154</v>
      </c>
      <c r="B163" s="250"/>
      <c r="C163" s="251"/>
      <c r="D163" s="254"/>
      <c r="E163" s="255"/>
    </row>
    <row r="164" spans="1:5">
      <c r="A164" s="149">
        <v>155</v>
      </c>
      <c r="B164" s="250"/>
      <c r="C164" s="251"/>
      <c r="D164" s="254"/>
      <c r="E164" s="255"/>
    </row>
    <row r="165" spans="1:5">
      <c r="A165" s="149">
        <v>156</v>
      </c>
      <c r="B165" s="250"/>
      <c r="C165" s="251"/>
      <c r="D165" s="254"/>
      <c r="E165" s="255"/>
    </row>
    <row r="166" spans="1:5">
      <c r="A166" s="149">
        <v>157</v>
      </c>
      <c r="B166" s="250"/>
      <c r="C166" s="251"/>
      <c r="D166" s="254"/>
      <c r="E166" s="255"/>
    </row>
    <row r="167" spans="1:5">
      <c r="A167" s="149">
        <v>158</v>
      </c>
      <c r="B167" s="250"/>
      <c r="C167" s="251"/>
      <c r="D167" s="254"/>
      <c r="E167" s="255"/>
    </row>
    <row r="168" spans="1:5">
      <c r="A168" s="149">
        <v>159</v>
      </c>
      <c r="B168" s="250"/>
      <c r="C168" s="251"/>
      <c r="D168" s="254"/>
      <c r="E168" s="255"/>
    </row>
    <row r="169" spans="1:5">
      <c r="A169" s="149">
        <v>160</v>
      </c>
      <c r="B169" s="250"/>
      <c r="C169" s="251"/>
      <c r="D169" s="254"/>
      <c r="E169" s="255"/>
    </row>
    <row r="170" spans="1:5">
      <c r="A170" s="149">
        <v>161</v>
      </c>
      <c r="B170" s="250"/>
      <c r="C170" s="251"/>
      <c r="D170" s="254"/>
      <c r="E170" s="255"/>
    </row>
    <row r="171" spans="1:5">
      <c r="A171" s="149">
        <v>162</v>
      </c>
      <c r="B171" s="250"/>
      <c r="C171" s="251"/>
      <c r="D171" s="254"/>
      <c r="E171" s="255"/>
    </row>
    <row r="172" spans="1:5">
      <c r="A172" s="149">
        <v>163</v>
      </c>
      <c r="B172" s="250"/>
      <c r="C172" s="251"/>
      <c r="D172" s="254"/>
      <c r="E172" s="255"/>
    </row>
    <row r="173" spans="1:5">
      <c r="A173" s="149">
        <v>164</v>
      </c>
      <c r="B173" s="250"/>
      <c r="C173" s="251"/>
      <c r="D173" s="254"/>
      <c r="E173" s="255"/>
    </row>
    <row r="174" spans="1:5">
      <c r="A174" s="149">
        <v>165</v>
      </c>
      <c r="B174" s="250"/>
      <c r="C174" s="251"/>
      <c r="D174" s="254"/>
      <c r="E174" s="255"/>
    </row>
    <row r="175" spans="1:5">
      <c r="A175" s="149">
        <v>166</v>
      </c>
      <c r="B175" s="250"/>
      <c r="C175" s="251"/>
      <c r="D175" s="254"/>
      <c r="E175" s="255"/>
    </row>
    <row r="176" spans="1:5">
      <c r="A176" s="149">
        <v>167</v>
      </c>
      <c r="B176" s="250"/>
      <c r="C176" s="251"/>
      <c r="D176" s="254"/>
      <c r="E176" s="255"/>
    </row>
    <row r="177" spans="1:5">
      <c r="A177" s="149">
        <v>168</v>
      </c>
      <c r="B177" s="250"/>
      <c r="C177" s="251"/>
      <c r="D177" s="254"/>
      <c r="E177" s="255"/>
    </row>
    <row r="178" spans="1:5">
      <c r="A178" s="149">
        <v>169</v>
      </c>
      <c r="B178" s="250"/>
      <c r="C178" s="251"/>
      <c r="D178" s="254"/>
      <c r="E178" s="255"/>
    </row>
    <row r="179" spans="1:5">
      <c r="A179" s="149">
        <v>170</v>
      </c>
      <c r="B179" s="250"/>
      <c r="C179" s="251"/>
      <c r="D179" s="254"/>
      <c r="E179" s="255"/>
    </row>
    <row r="180" spans="1:5">
      <c r="A180" s="149">
        <v>171</v>
      </c>
      <c r="B180" s="250"/>
      <c r="C180" s="251"/>
      <c r="D180" s="254"/>
      <c r="E180" s="255"/>
    </row>
    <row r="181" spans="1:5">
      <c r="A181" s="149">
        <v>172</v>
      </c>
      <c r="B181" s="250"/>
      <c r="C181" s="251"/>
      <c r="D181" s="254"/>
      <c r="E181" s="255"/>
    </row>
    <row r="182" spans="1:5">
      <c r="A182" s="149">
        <v>173</v>
      </c>
      <c r="B182" s="250"/>
      <c r="C182" s="251"/>
      <c r="D182" s="254"/>
      <c r="E182" s="255"/>
    </row>
    <row r="183" spans="1:5">
      <c r="A183" s="149">
        <v>174</v>
      </c>
      <c r="B183" s="250"/>
      <c r="C183" s="251"/>
      <c r="D183" s="254"/>
      <c r="E183" s="255"/>
    </row>
    <row r="184" spans="1:5">
      <c r="A184" s="149">
        <v>175</v>
      </c>
      <c r="B184" s="250"/>
      <c r="C184" s="251"/>
      <c r="D184" s="254"/>
      <c r="E184" s="255"/>
    </row>
    <row r="185" spans="1:5">
      <c r="A185" s="149">
        <v>176</v>
      </c>
      <c r="B185" s="250"/>
      <c r="C185" s="251"/>
      <c r="D185" s="254"/>
      <c r="E185" s="255"/>
    </row>
    <row r="186" spans="1:5">
      <c r="A186" s="149">
        <v>177</v>
      </c>
      <c r="B186" s="250"/>
      <c r="C186" s="251"/>
      <c r="D186" s="254"/>
      <c r="E186" s="255"/>
    </row>
    <row r="187" spans="1:5">
      <c r="A187" s="149">
        <v>178</v>
      </c>
      <c r="B187" s="250"/>
      <c r="C187" s="251"/>
      <c r="D187" s="254"/>
      <c r="E187" s="255"/>
    </row>
    <row r="188" spans="1:5">
      <c r="A188" s="149">
        <v>179</v>
      </c>
      <c r="B188" s="250"/>
      <c r="C188" s="251"/>
      <c r="D188" s="254"/>
      <c r="E188" s="255"/>
    </row>
    <row r="189" spans="1:5">
      <c r="A189" s="149">
        <v>180</v>
      </c>
      <c r="B189" s="250"/>
      <c r="C189" s="251"/>
      <c r="D189" s="254"/>
      <c r="E189" s="255"/>
    </row>
    <row r="190" spans="1:5">
      <c r="A190" s="149">
        <v>181</v>
      </c>
      <c r="B190" s="250"/>
      <c r="C190" s="251"/>
      <c r="D190" s="254"/>
      <c r="E190" s="255"/>
    </row>
    <row r="191" spans="1:5">
      <c r="A191" s="149">
        <v>182</v>
      </c>
      <c r="B191" s="250"/>
      <c r="C191" s="251"/>
      <c r="D191" s="254"/>
      <c r="E191" s="255"/>
    </row>
    <row r="192" spans="1:5">
      <c r="A192" s="149">
        <v>183</v>
      </c>
      <c r="B192" s="250"/>
      <c r="C192" s="251"/>
      <c r="D192" s="254"/>
      <c r="E192" s="255"/>
    </row>
    <row r="193" spans="1:5">
      <c r="A193" s="149">
        <v>184</v>
      </c>
      <c r="B193" s="250"/>
      <c r="C193" s="251"/>
      <c r="D193" s="254"/>
      <c r="E193" s="255"/>
    </row>
    <row r="194" spans="1:5">
      <c r="A194" s="149">
        <v>185</v>
      </c>
      <c r="B194" s="250"/>
      <c r="C194" s="251"/>
      <c r="D194" s="254"/>
      <c r="E194" s="255"/>
    </row>
    <row r="195" spans="1:5">
      <c r="A195" s="149">
        <v>186</v>
      </c>
      <c r="B195" s="250"/>
      <c r="C195" s="251"/>
      <c r="D195" s="254"/>
      <c r="E195" s="255"/>
    </row>
    <row r="196" spans="1:5">
      <c r="A196" s="149">
        <v>187</v>
      </c>
      <c r="B196" s="250"/>
      <c r="C196" s="251"/>
      <c r="D196" s="254"/>
      <c r="E196" s="255"/>
    </row>
    <row r="197" spans="1:5">
      <c r="A197" s="149">
        <v>188</v>
      </c>
      <c r="B197" s="250"/>
      <c r="C197" s="251"/>
      <c r="D197" s="254"/>
      <c r="E197" s="255"/>
    </row>
    <row r="198" spans="1:5">
      <c r="A198" s="149">
        <v>189</v>
      </c>
      <c r="B198" s="250"/>
      <c r="C198" s="251"/>
      <c r="D198" s="254"/>
      <c r="E198" s="255"/>
    </row>
    <row r="199" spans="1:5">
      <c r="A199" s="149">
        <v>190</v>
      </c>
      <c r="B199" s="250"/>
      <c r="C199" s="251"/>
      <c r="D199" s="254"/>
      <c r="E199" s="255"/>
    </row>
    <row r="200" spans="1:5">
      <c r="A200" s="149">
        <v>191</v>
      </c>
      <c r="B200" s="250"/>
      <c r="C200" s="251"/>
      <c r="D200" s="254"/>
      <c r="E200" s="255"/>
    </row>
    <row r="201" spans="1:5">
      <c r="A201" s="149">
        <v>192</v>
      </c>
      <c r="B201" s="250"/>
      <c r="C201" s="251"/>
      <c r="D201" s="254"/>
      <c r="E201" s="255"/>
    </row>
    <row r="202" spans="1:5">
      <c r="A202" s="149">
        <v>193</v>
      </c>
      <c r="B202" s="250"/>
      <c r="C202" s="251"/>
      <c r="D202" s="254"/>
      <c r="E202" s="255"/>
    </row>
    <row r="203" spans="1:5">
      <c r="A203" s="149">
        <v>194</v>
      </c>
      <c r="B203" s="250"/>
      <c r="C203" s="251"/>
      <c r="D203" s="254"/>
      <c r="E203" s="255"/>
    </row>
    <row r="204" spans="1:5">
      <c r="A204" s="149">
        <v>195</v>
      </c>
      <c r="B204" s="250"/>
      <c r="C204" s="251"/>
      <c r="D204" s="254"/>
      <c r="E204" s="255"/>
    </row>
    <row r="205" spans="1:5">
      <c r="A205" s="149">
        <v>196</v>
      </c>
      <c r="B205" s="250"/>
      <c r="C205" s="251"/>
      <c r="D205" s="254"/>
      <c r="E205" s="255"/>
    </row>
    <row r="206" spans="1:5">
      <c r="A206" s="149">
        <v>197</v>
      </c>
      <c r="B206" s="250"/>
      <c r="C206" s="251"/>
      <c r="D206" s="254"/>
      <c r="E206" s="255"/>
    </row>
    <row r="207" spans="1:5">
      <c r="A207" s="149">
        <v>198</v>
      </c>
      <c r="B207" s="250"/>
      <c r="C207" s="251"/>
      <c r="D207" s="254"/>
      <c r="E207" s="255"/>
    </row>
    <row r="208" spans="1:5">
      <c r="A208" s="149">
        <v>199</v>
      </c>
      <c r="B208" s="250"/>
      <c r="C208" s="251"/>
      <c r="D208" s="254"/>
      <c r="E208" s="255"/>
    </row>
    <row r="209" spans="1:5">
      <c r="A209" s="149">
        <v>200</v>
      </c>
      <c r="B209" s="250"/>
      <c r="C209" s="251"/>
      <c r="D209" s="254"/>
      <c r="E209" s="255"/>
    </row>
    <row r="210" spans="1:5">
      <c r="A210" s="149">
        <v>201</v>
      </c>
      <c r="B210" s="250"/>
      <c r="C210" s="251"/>
      <c r="D210" s="254"/>
      <c r="E210" s="255"/>
    </row>
    <row r="211" spans="1:5">
      <c r="A211" s="149">
        <v>202</v>
      </c>
      <c r="B211" s="250"/>
      <c r="C211" s="251"/>
      <c r="D211" s="254"/>
      <c r="E211" s="255"/>
    </row>
    <row r="212" spans="1:5">
      <c r="A212" s="149">
        <v>203</v>
      </c>
      <c r="B212" s="250"/>
      <c r="C212" s="251"/>
      <c r="D212" s="254"/>
      <c r="E212" s="255"/>
    </row>
    <row r="213" spans="1:5">
      <c r="A213" s="149">
        <v>204</v>
      </c>
      <c r="B213" s="250"/>
      <c r="C213" s="251"/>
      <c r="D213" s="254"/>
      <c r="E213" s="255"/>
    </row>
    <row r="214" spans="1:5">
      <c r="A214" s="149">
        <v>205</v>
      </c>
      <c r="B214" s="250"/>
      <c r="C214" s="251"/>
      <c r="D214" s="254"/>
      <c r="E214" s="255"/>
    </row>
    <row r="215" spans="1:5">
      <c r="A215" s="149">
        <v>206</v>
      </c>
      <c r="B215" s="250"/>
      <c r="C215" s="251"/>
      <c r="D215" s="254"/>
      <c r="E215" s="255"/>
    </row>
    <row r="216" spans="1:5">
      <c r="A216" s="149">
        <v>207</v>
      </c>
      <c r="B216" s="250"/>
      <c r="C216" s="251"/>
      <c r="D216" s="254"/>
      <c r="E216" s="255"/>
    </row>
    <row r="217" spans="1:5">
      <c r="A217" s="149">
        <v>208</v>
      </c>
      <c r="B217" s="250"/>
      <c r="C217" s="251"/>
      <c r="D217" s="254"/>
      <c r="E217" s="255"/>
    </row>
    <row r="218" spans="1:5">
      <c r="A218" s="149">
        <v>209</v>
      </c>
      <c r="B218" s="250"/>
      <c r="C218" s="251"/>
      <c r="D218" s="254"/>
      <c r="E218" s="255"/>
    </row>
    <row r="219" spans="1:5">
      <c r="A219" s="149">
        <v>210</v>
      </c>
      <c r="B219" s="250"/>
      <c r="C219" s="251"/>
      <c r="D219" s="254"/>
      <c r="E219" s="255"/>
    </row>
    <row r="220" spans="1:5">
      <c r="A220" s="149">
        <v>211</v>
      </c>
      <c r="B220" s="250"/>
      <c r="C220" s="251"/>
      <c r="D220" s="254"/>
      <c r="E220" s="255"/>
    </row>
    <row r="221" spans="1:5">
      <c r="A221" s="149">
        <v>212</v>
      </c>
      <c r="B221" s="250"/>
      <c r="C221" s="251"/>
      <c r="D221" s="254"/>
      <c r="E221" s="255"/>
    </row>
    <row r="222" spans="1:5">
      <c r="A222" s="149">
        <v>213</v>
      </c>
      <c r="B222" s="250"/>
      <c r="C222" s="251"/>
      <c r="D222" s="254"/>
      <c r="E222" s="255"/>
    </row>
    <row r="223" spans="1:5">
      <c r="A223" s="149">
        <v>214</v>
      </c>
      <c r="B223" s="250"/>
      <c r="C223" s="251"/>
      <c r="D223" s="254"/>
      <c r="E223" s="255"/>
    </row>
    <row r="224" spans="1:5">
      <c r="A224" s="149">
        <v>215</v>
      </c>
      <c r="B224" s="250"/>
      <c r="C224" s="251"/>
      <c r="D224" s="254"/>
      <c r="E224" s="255"/>
    </row>
    <row r="225" spans="1:5">
      <c r="A225" s="149">
        <v>216</v>
      </c>
      <c r="B225" s="250"/>
      <c r="C225" s="251"/>
      <c r="D225" s="254"/>
      <c r="E225" s="255"/>
    </row>
    <row r="226" spans="1:5">
      <c r="A226" s="149">
        <v>217</v>
      </c>
      <c r="B226" s="250"/>
      <c r="C226" s="251"/>
      <c r="D226" s="254"/>
      <c r="E226" s="255"/>
    </row>
    <row r="227" spans="1:5">
      <c r="A227" s="149">
        <v>218</v>
      </c>
      <c r="B227" s="250"/>
      <c r="C227" s="251"/>
      <c r="D227" s="254"/>
      <c r="E227" s="255"/>
    </row>
    <row r="228" spans="1:5">
      <c r="A228" s="149">
        <v>219</v>
      </c>
      <c r="B228" s="250"/>
      <c r="C228" s="251"/>
      <c r="D228" s="254"/>
      <c r="E228" s="255"/>
    </row>
    <row r="229" spans="1:5">
      <c r="A229" s="149">
        <v>220</v>
      </c>
      <c r="B229" s="250"/>
      <c r="C229" s="251"/>
      <c r="D229" s="254"/>
      <c r="E229" s="255"/>
    </row>
    <row r="230" spans="1:5">
      <c r="A230" s="149">
        <v>221</v>
      </c>
      <c r="B230" s="250"/>
      <c r="C230" s="251"/>
      <c r="D230" s="254"/>
      <c r="E230" s="255"/>
    </row>
    <row r="231" spans="1:5">
      <c r="A231" s="149">
        <v>222</v>
      </c>
      <c r="B231" s="250"/>
      <c r="C231" s="251"/>
      <c r="D231" s="254"/>
      <c r="E231" s="255"/>
    </row>
    <row r="232" spans="1:5">
      <c r="A232" s="149">
        <v>223</v>
      </c>
      <c r="B232" s="250"/>
      <c r="C232" s="251"/>
      <c r="D232" s="254"/>
      <c r="E232" s="255"/>
    </row>
    <row r="233" spans="1:5">
      <c r="A233" s="149">
        <v>224</v>
      </c>
      <c r="B233" s="250"/>
      <c r="C233" s="251"/>
      <c r="D233" s="254"/>
      <c r="E233" s="255"/>
    </row>
    <row r="234" spans="1:5">
      <c r="A234" s="149">
        <v>225</v>
      </c>
      <c r="B234" s="250"/>
      <c r="C234" s="251"/>
      <c r="D234" s="254"/>
      <c r="E234" s="255"/>
    </row>
    <row r="235" spans="1:5">
      <c r="A235" s="149">
        <v>226</v>
      </c>
      <c r="B235" s="250"/>
      <c r="C235" s="251"/>
      <c r="D235" s="254"/>
      <c r="E235" s="255"/>
    </row>
    <row r="236" spans="1:5">
      <c r="A236" s="149">
        <v>227</v>
      </c>
      <c r="B236" s="250"/>
      <c r="C236" s="251"/>
      <c r="D236" s="254"/>
      <c r="E236" s="255"/>
    </row>
    <row r="237" spans="1:5">
      <c r="A237" s="149">
        <v>228</v>
      </c>
      <c r="B237" s="250"/>
      <c r="C237" s="251"/>
      <c r="D237" s="254"/>
      <c r="E237" s="255"/>
    </row>
    <row r="238" spans="1:5">
      <c r="A238" s="149">
        <v>229</v>
      </c>
      <c r="B238" s="250"/>
      <c r="C238" s="251"/>
      <c r="D238" s="254"/>
      <c r="E238" s="255"/>
    </row>
    <row r="239" spans="1:5">
      <c r="A239" s="149">
        <v>230</v>
      </c>
      <c r="B239" s="250"/>
      <c r="C239" s="251"/>
      <c r="D239" s="254"/>
      <c r="E239" s="255"/>
    </row>
    <row r="240" spans="1:5">
      <c r="A240" s="149">
        <v>231</v>
      </c>
      <c r="B240" s="250"/>
      <c r="C240" s="251"/>
      <c r="D240" s="254"/>
      <c r="E240" s="255"/>
    </row>
    <row r="241" spans="1:5">
      <c r="A241" s="149">
        <v>232</v>
      </c>
      <c r="B241" s="250"/>
      <c r="C241" s="251"/>
      <c r="D241" s="254"/>
      <c r="E241" s="255"/>
    </row>
    <row r="242" spans="1:5">
      <c r="A242" s="149">
        <v>233</v>
      </c>
      <c r="B242" s="250"/>
      <c r="C242" s="251"/>
      <c r="D242" s="254"/>
      <c r="E242" s="255"/>
    </row>
    <row r="243" spans="1:5">
      <c r="A243" s="149">
        <v>234</v>
      </c>
      <c r="B243" s="250"/>
      <c r="C243" s="251"/>
      <c r="D243" s="254"/>
      <c r="E243" s="255"/>
    </row>
    <row r="244" spans="1:5">
      <c r="A244" s="149">
        <v>235</v>
      </c>
      <c r="B244" s="250"/>
      <c r="C244" s="251"/>
      <c r="D244" s="254"/>
      <c r="E244" s="255"/>
    </row>
    <row r="245" spans="1:5">
      <c r="A245" s="149">
        <v>236</v>
      </c>
      <c r="B245" s="250"/>
      <c r="C245" s="251"/>
      <c r="D245" s="254"/>
      <c r="E245" s="255"/>
    </row>
    <row r="246" spans="1:5">
      <c r="A246" s="149">
        <v>237</v>
      </c>
      <c r="B246" s="250"/>
      <c r="C246" s="251"/>
      <c r="D246" s="254"/>
      <c r="E246" s="255"/>
    </row>
    <row r="247" spans="1:5">
      <c r="A247" s="149">
        <v>238</v>
      </c>
      <c r="B247" s="250"/>
      <c r="C247" s="251"/>
      <c r="D247" s="254"/>
      <c r="E247" s="255"/>
    </row>
    <row r="248" spans="1:5">
      <c r="A248" s="149">
        <v>239</v>
      </c>
      <c r="B248" s="250"/>
      <c r="C248" s="251"/>
      <c r="D248" s="254"/>
      <c r="E248" s="255"/>
    </row>
    <row r="249" spans="1:5">
      <c r="A249" s="149">
        <v>240</v>
      </c>
      <c r="B249" s="250"/>
      <c r="C249" s="251"/>
      <c r="D249" s="254"/>
      <c r="E249" s="255"/>
    </row>
    <row r="250" spans="1:5">
      <c r="A250" s="149">
        <v>241</v>
      </c>
      <c r="B250" s="250"/>
      <c r="C250" s="251"/>
      <c r="D250" s="254"/>
      <c r="E250" s="255"/>
    </row>
    <row r="251" spans="1:5">
      <c r="A251" s="149">
        <v>242</v>
      </c>
      <c r="B251" s="250"/>
      <c r="C251" s="251"/>
      <c r="D251" s="254"/>
      <c r="E251" s="255"/>
    </row>
    <row r="252" spans="1:5">
      <c r="A252" s="149">
        <v>243</v>
      </c>
      <c r="B252" s="250"/>
      <c r="C252" s="251"/>
      <c r="D252" s="254"/>
      <c r="E252" s="255"/>
    </row>
    <row r="253" spans="1:5">
      <c r="A253" s="149">
        <v>244</v>
      </c>
      <c r="B253" s="250"/>
      <c r="C253" s="251"/>
      <c r="D253" s="254"/>
      <c r="E253" s="255"/>
    </row>
    <row r="254" spans="1:5">
      <c r="A254" s="149">
        <v>245</v>
      </c>
      <c r="B254" s="250"/>
      <c r="C254" s="251"/>
      <c r="D254" s="254"/>
      <c r="E254" s="255"/>
    </row>
    <row r="255" spans="1:5">
      <c r="A255" s="149">
        <v>246</v>
      </c>
      <c r="B255" s="250"/>
      <c r="C255" s="251"/>
      <c r="D255" s="254"/>
      <c r="E255" s="255"/>
    </row>
    <row r="256" spans="1:5">
      <c r="A256" s="149">
        <v>247</v>
      </c>
      <c r="B256" s="250"/>
      <c r="C256" s="251"/>
      <c r="D256" s="254"/>
      <c r="E256" s="255"/>
    </row>
    <row r="257" spans="1:5">
      <c r="A257" s="149">
        <v>248</v>
      </c>
      <c r="B257" s="250"/>
      <c r="C257" s="251"/>
      <c r="D257" s="254"/>
      <c r="E257" s="255"/>
    </row>
    <row r="258" spans="1:5">
      <c r="A258" s="149">
        <v>249</v>
      </c>
      <c r="B258" s="250"/>
      <c r="C258" s="251"/>
      <c r="D258" s="254"/>
      <c r="E258" s="255"/>
    </row>
    <row r="259" spans="1:5">
      <c r="A259" s="149">
        <v>250</v>
      </c>
      <c r="B259" s="250"/>
      <c r="C259" s="251"/>
      <c r="D259" s="254"/>
      <c r="E259" s="255"/>
    </row>
    <row r="260" spans="1:5">
      <c r="A260" s="149">
        <v>251</v>
      </c>
      <c r="B260" s="250"/>
      <c r="C260" s="251"/>
      <c r="D260" s="254"/>
      <c r="E260" s="255"/>
    </row>
    <row r="261" spans="1:5">
      <c r="A261" s="149">
        <v>252</v>
      </c>
      <c r="B261" s="250"/>
      <c r="C261" s="251"/>
      <c r="D261" s="254"/>
      <c r="E261" s="255"/>
    </row>
    <row r="262" spans="1:5">
      <c r="A262" s="149">
        <v>253</v>
      </c>
      <c r="B262" s="250"/>
      <c r="C262" s="251"/>
      <c r="D262" s="254"/>
      <c r="E262" s="255"/>
    </row>
    <row r="263" spans="1:5">
      <c r="A263" s="149">
        <v>254</v>
      </c>
      <c r="B263" s="250"/>
      <c r="C263" s="251"/>
      <c r="D263" s="254"/>
      <c r="E263" s="255"/>
    </row>
    <row r="264" spans="1:5">
      <c r="A264" s="149">
        <v>255</v>
      </c>
      <c r="B264" s="250"/>
      <c r="C264" s="251"/>
      <c r="D264" s="254"/>
      <c r="E264" s="255"/>
    </row>
    <row r="265" spans="1:5">
      <c r="A265" s="149">
        <v>256</v>
      </c>
      <c r="B265" s="250"/>
      <c r="C265" s="251"/>
      <c r="D265" s="254"/>
      <c r="E265" s="255"/>
    </row>
    <row r="266" spans="1:5">
      <c r="A266" s="149">
        <v>257</v>
      </c>
      <c r="B266" s="250"/>
      <c r="C266" s="251"/>
      <c r="D266" s="254"/>
      <c r="E266" s="255"/>
    </row>
    <row r="267" spans="1:5">
      <c r="A267" s="149">
        <v>258</v>
      </c>
      <c r="B267" s="250"/>
      <c r="C267" s="251"/>
      <c r="D267" s="254"/>
      <c r="E267" s="255"/>
    </row>
    <row r="268" spans="1:5">
      <c r="A268" s="149">
        <v>259</v>
      </c>
      <c r="B268" s="250"/>
      <c r="C268" s="251"/>
      <c r="D268" s="254"/>
      <c r="E268" s="255"/>
    </row>
    <row r="269" spans="1:5">
      <c r="A269" s="149">
        <v>260</v>
      </c>
      <c r="B269" s="250"/>
      <c r="C269" s="251"/>
      <c r="D269" s="254"/>
      <c r="E269" s="255"/>
    </row>
    <row r="270" spans="1:5">
      <c r="A270" s="149">
        <v>261</v>
      </c>
      <c r="B270" s="250"/>
      <c r="C270" s="251"/>
      <c r="D270" s="254"/>
      <c r="E270" s="255"/>
    </row>
    <row r="271" spans="1:5">
      <c r="A271" s="149">
        <v>262</v>
      </c>
      <c r="B271" s="250"/>
      <c r="C271" s="251"/>
      <c r="D271" s="254"/>
      <c r="E271" s="255"/>
    </row>
    <row r="272" spans="1:5">
      <c r="A272" s="149">
        <v>263</v>
      </c>
      <c r="B272" s="250"/>
      <c r="C272" s="251"/>
      <c r="D272" s="254"/>
      <c r="E272" s="255"/>
    </row>
    <row r="273" spans="1:5">
      <c r="A273" s="149">
        <v>264</v>
      </c>
      <c r="B273" s="250"/>
      <c r="C273" s="251"/>
      <c r="D273" s="254"/>
      <c r="E273" s="255"/>
    </row>
    <row r="274" spans="1:5">
      <c r="A274" s="149">
        <v>265</v>
      </c>
      <c r="B274" s="250"/>
      <c r="C274" s="251"/>
      <c r="D274" s="254"/>
      <c r="E274" s="255"/>
    </row>
    <row r="275" spans="1:5">
      <c r="A275" s="149">
        <v>266</v>
      </c>
      <c r="B275" s="250"/>
      <c r="C275" s="251"/>
      <c r="D275" s="254"/>
      <c r="E275" s="255"/>
    </row>
    <row r="276" spans="1:5">
      <c r="A276" s="149">
        <v>267</v>
      </c>
      <c r="B276" s="250"/>
      <c r="C276" s="251"/>
      <c r="D276" s="254"/>
      <c r="E276" s="255"/>
    </row>
    <row r="277" spans="1:5">
      <c r="A277" s="149">
        <v>268</v>
      </c>
      <c r="B277" s="250"/>
      <c r="C277" s="251"/>
      <c r="D277" s="254"/>
      <c r="E277" s="255"/>
    </row>
    <row r="278" spans="1:5">
      <c r="A278" s="149">
        <v>269</v>
      </c>
      <c r="B278" s="250"/>
      <c r="C278" s="251"/>
      <c r="D278" s="254"/>
      <c r="E278" s="255"/>
    </row>
    <row r="279" spans="1:5">
      <c r="A279" s="149">
        <v>270</v>
      </c>
      <c r="B279" s="250"/>
      <c r="C279" s="251"/>
      <c r="D279" s="254"/>
      <c r="E279" s="255"/>
    </row>
    <row r="280" spans="1:5">
      <c r="A280" s="149">
        <v>271</v>
      </c>
      <c r="B280" s="250"/>
      <c r="C280" s="251"/>
      <c r="D280" s="254"/>
      <c r="E280" s="255"/>
    </row>
    <row r="281" spans="1:5">
      <c r="A281" s="149">
        <v>272</v>
      </c>
      <c r="B281" s="250"/>
      <c r="C281" s="251"/>
      <c r="D281" s="254"/>
      <c r="E281" s="255"/>
    </row>
    <row r="282" spans="1:5">
      <c r="A282" s="149">
        <v>273</v>
      </c>
      <c r="B282" s="250"/>
      <c r="C282" s="251"/>
      <c r="D282" s="254"/>
      <c r="E282" s="255"/>
    </row>
    <row r="283" spans="1:5">
      <c r="A283" s="149">
        <v>274</v>
      </c>
      <c r="B283" s="250"/>
      <c r="C283" s="251"/>
      <c r="D283" s="254"/>
      <c r="E283" s="255"/>
    </row>
    <row r="284" spans="1:5">
      <c r="A284" s="149">
        <v>275</v>
      </c>
      <c r="B284" s="250"/>
      <c r="C284" s="251"/>
      <c r="D284" s="254"/>
      <c r="E284" s="255"/>
    </row>
    <row r="285" spans="1:5">
      <c r="A285" s="149">
        <v>276</v>
      </c>
      <c r="B285" s="250"/>
      <c r="C285" s="251"/>
      <c r="D285" s="254"/>
      <c r="E285" s="255"/>
    </row>
    <row r="286" spans="1:5">
      <c r="A286" s="149">
        <v>277</v>
      </c>
      <c r="B286" s="250"/>
      <c r="C286" s="251"/>
      <c r="D286" s="254"/>
      <c r="E286" s="255"/>
    </row>
    <row r="287" spans="1:5">
      <c r="A287" s="149">
        <v>278</v>
      </c>
      <c r="B287" s="250"/>
      <c r="C287" s="251"/>
      <c r="D287" s="254"/>
      <c r="E287" s="255"/>
    </row>
    <row r="288" spans="1:5">
      <c r="A288" s="149">
        <v>279</v>
      </c>
      <c r="B288" s="250"/>
      <c r="C288" s="251"/>
      <c r="D288" s="254"/>
      <c r="E288" s="255"/>
    </row>
    <row r="289" spans="1:5">
      <c r="A289" s="149">
        <v>280</v>
      </c>
      <c r="B289" s="250"/>
      <c r="C289" s="251"/>
      <c r="D289" s="254"/>
      <c r="E289" s="255"/>
    </row>
    <row r="290" spans="1:5">
      <c r="A290" s="149">
        <v>281</v>
      </c>
      <c r="B290" s="250"/>
      <c r="C290" s="251"/>
      <c r="D290" s="254"/>
      <c r="E290" s="255"/>
    </row>
    <row r="291" spans="1:5">
      <c r="A291" s="149">
        <v>282</v>
      </c>
      <c r="B291" s="250"/>
      <c r="C291" s="251"/>
      <c r="D291" s="254"/>
      <c r="E291" s="255"/>
    </row>
    <row r="292" spans="1:5">
      <c r="A292" s="149">
        <v>283</v>
      </c>
      <c r="B292" s="250"/>
      <c r="C292" s="251"/>
      <c r="D292" s="254"/>
      <c r="E292" s="255"/>
    </row>
    <row r="293" spans="1:5">
      <c r="A293" s="149">
        <v>284</v>
      </c>
      <c r="B293" s="250"/>
      <c r="C293" s="251"/>
      <c r="D293" s="254"/>
      <c r="E293" s="255"/>
    </row>
    <row r="294" spans="1:5">
      <c r="A294" s="149">
        <v>285</v>
      </c>
      <c r="B294" s="250"/>
      <c r="C294" s="251"/>
      <c r="D294" s="254"/>
      <c r="E294" s="255"/>
    </row>
    <row r="295" spans="1:5">
      <c r="A295" s="149">
        <v>286</v>
      </c>
      <c r="B295" s="250"/>
      <c r="C295" s="251"/>
      <c r="D295" s="254"/>
      <c r="E295" s="255"/>
    </row>
    <row r="296" spans="1:5">
      <c r="A296" s="149">
        <v>287</v>
      </c>
      <c r="B296" s="250"/>
      <c r="C296" s="251"/>
      <c r="D296" s="254"/>
      <c r="E296" s="255"/>
    </row>
    <row r="297" spans="1:5">
      <c r="A297" s="149">
        <v>288</v>
      </c>
      <c r="B297" s="250"/>
      <c r="C297" s="251"/>
      <c r="D297" s="254"/>
      <c r="E297" s="255"/>
    </row>
    <row r="298" spans="1:5">
      <c r="A298" s="149">
        <v>289</v>
      </c>
      <c r="B298" s="250"/>
      <c r="C298" s="251"/>
      <c r="D298" s="254"/>
      <c r="E298" s="255"/>
    </row>
    <row r="299" spans="1:5">
      <c r="A299" s="149">
        <v>290</v>
      </c>
      <c r="B299" s="250"/>
      <c r="C299" s="251"/>
      <c r="D299" s="254"/>
      <c r="E299" s="255"/>
    </row>
    <row r="300" spans="1:5">
      <c r="A300" s="149">
        <v>291</v>
      </c>
      <c r="B300" s="250"/>
      <c r="C300" s="251"/>
      <c r="D300" s="254"/>
      <c r="E300" s="255"/>
    </row>
    <row r="301" spans="1:5">
      <c r="A301" s="149">
        <v>292</v>
      </c>
      <c r="B301" s="250"/>
      <c r="C301" s="251"/>
      <c r="D301" s="254"/>
      <c r="E301" s="255"/>
    </row>
    <row r="302" spans="1:5">
      <c r="A302" s="149">
        <v>293</v>
      </c>
      <c r="B302" s="250"/>
      <c r="C302" s="251"/>
      <c r="D302" s="254"/>
      <c r="E302" s="255"/>
    </row>
    <row r="303" spans="1:5">
      <c r="A303" s="149">
        <v>294</v>
      </c>
      <c r="B303" s="250"/>
      <c r="C303" s="251"/>
      <c r="D303" s="254"/>
      <c r="E303" s="255"/>
    </row>
    <row r="304" spans="1:5">
      <c r="A304" s="149">
        <v>295</v>
      </c>
      <c r="B304" s="250"/>
      <c r="C304" s="251"/>
      <c r="D304" s="254"/>
      <c r="E304" s="255"/>
    </row>
    <row r="305" spans="1:5">
      <c r="A305" s="149">
        <v>296</v>
      </c>
      <c r="B305" s="250"/>
      <c r="C305" s="251"/>
      <c r="D305" s="254"/>
      <c r="E305" s="255"/>
    </row>
    <row r="306" spans="1:5">
      <c r="A306" s="149">
        <v>297</v>
      </c>
      <c r="B306" s="250"/>
      <c r="C306" s="251"/>
      <c r="D306" s="254"/>
      <c r="E306" s="255"/>
    </row>
    <row r="307" spans="1:5">
      <c r="A307" s="149">
        <v>298</v>
      </c>
      <c r="B307" s="250"/>
      <c r="C307" s="251"/>
      <c r="D307" s="254"/>
      <c r="E307" s="255"/>
    </row>
    <row r="308" spans="1:5">
      <c r="A308" s="149">
        <v>299</v>
      </c>
      <c r="B308" s="250"/>
      <c r="C308" s="251"/>
      <c r="D308" s="254"/>
      <c r="E308" s="255"/>
    </row>
    <row r="309" spans="1:5">
      <c r="A309" s="149">
        <v>300</v>
      </c>
      <c r="B309" s="250"/>
      <c r="C309" s="251"/>
      <c r="D309" s="254"/>
      <c r="E309" s="255"/>
    </row>
  </sheetData>
  <sheetProtection sheet="1" objects="1" scenarios="1" insertRows="0" deleteRows="0"/>
  <mergeCells count="607">
    <mergeCell ref="D308:E308"/>
    <mergeCell ref="D309:E309"/>
    <mergeCell ref="D303:E303"/>
    <mergeCell ref="D304:E304"/>
    <mergeCell ref="D305:E305"/>
    <mergeCell ref="D306:E306"/>
    <mergeCell ref="D307:E307"/>
    <mergeCell ref="D298:E298"/>
    <mergeCell ref="D299:E299"/>
    <mergeCell ref="D300:E300"/>
    <mergeCell ref="D301:E301"/>
    <mergeCell ref="D302:E302"/>
    <mergeCell ref="D293:E293"/>
    <mergeCell ref="D294:E294"/>
    <mergeCell ref="D295:E295"/>
    <mergeCell ref="D296:E296"/>
    <mergeCell ref="D297:E297"/>
    <mergeCell ref="D288:E288"/>
    <mergeCell ref="D289:E289"/>
    <mergeCell ref="D290:E290"/>
    <mergeCell ref="D291:E291"/>
    <mergeCell ref="D292:E292"/>
    <mergeCell ref="D283:E283"/>
    <mergeCell ref="D284:E284"/>
    <mergeCell ref="D285:E285"/>
    <mergeCell ref="D286:E286"/>
    <mergeCell ref="D287:E287"/>
    <mergeCell ref="D278:E278"/>
    <mergeCell ref="D279:E279"/>
    <mergeCell ref="D280:E280"/>
    <mergeCell ref="D281:E281"/>
    <mergeCell ref="D282:E282"/>
    <mergeCell ref="D273:E273"/>
    <mergeCell ref="D274:E274"/>
    <mergeCell ref="D275:E275"/>
    <mergeCell ref="D276:E276"/>
    <mergeCell ref="D277:E277"/>
    <mergeCell ref="D268:E268"/>
    <mergeCell ref="D269:E269"/>
    <mergeCell ref="D270:E270"/>
    <mergeCell ref="D271:E271"/>
    <mergeCell ref="D272:E272"/>
    <mergeCell ref="D263:E263"/>
    <mergeCell ref="D264:E264"/>
    <mergeCell ref="D265:E265"/>
    <mergeCell ref="D266:E266"/>
    <mergeCell ref="D267:E267"/>
    <mergeCell ref="D258:E258"/>
    <mergeCell ref="D259:E259"/>
    <mergeCell ref="D260:E260"/>
    <mergeCell ref="D261:E261"/>
    <mergeCell ref="D262:E262"/>
    <mergeCell ref="D253:E253"/>
    <mergeCell ref="D254:E254"/>
    <mergeCell ref="D255:E255"/>
    <mergeCell ref="D256:E256"/>
    <mergeCell ref="D257:E257"/>
    <mergeCell ref="D248:E248"/>
    <mergeCell ref="D249:E249"/>
    <mergeCell ref="D250:E250"/>
    <mergeCell ref="D251:E251"/>
    <mergeCell ref="D252:E252"/>
    <mergeCell ref="D243:E243"/>
    <mergeCell ref="D244:E244"/>
    <mergeCell ref="D245:E245"/>
    <mergeCell ref="D246:E246"/>
    <mergeCell ref="D247:E247"/>
    <mergeCell ref="D238:E238"/>
    <mergeCell ref="D239:E239"/>
    <mergeCell ref="D240:E240"/>
    <mergeCell ref="D241:E241"/>
    <mergeCell ref="D242:E242"/>
    <mergeCell ref="D233:E233"/>
    <mergeCell ref="D234:E234"/>
    <mergeCell ref="D235:E235"/>
    <mergeCell ref="D236:E236"/>
    <mergeCell ref="D237:E237"/>
    <mergeCell ref="D228:E228"/>
    <mergeCell ref="D229:E229"/>
    <mergeCell ref="D230:E230"/>
    <mergeCell ref="D231:E231"/>
    <mergeCell ref="D232:E232"/>
    <mergeCell ref="D223:E223"/>
    <mergeCell ref="D224:E224"/>
    <mergeCell ref="D225:E225"/>
    <mergeCell ref="D226:E226"/>
    <mergeCell ref="D227:E227"/>
    <mergeCell ref="D218:E218"/>
    <mergeCell ref="D219:E219"/>
    <mergeCell ref="D220:E220"/>
    <mergeCell ref="D221:E221"/>
    <mergeCell ref="D222:E222"/>
    <mergeCell ref="D213:E213"/>
    <mergeCell ref="D214:E214"/>
    <mergeCell ref="D215:E215"/>
    <mergeCell ref="D216:E216"/>
    <mergeCell ref="D217:E217"/>
    <mergeCell ref="D208:E208"/>
    <mergeCell ref="D209:E209"/>
    <mergeCell ref="D210:E210"/>
    <mergeCell ref="D211:E211"/>
    <mergeCell ref="D212:E212"/>
    <mergeCell ref="D203:E203"/>
    <mergeCell ref="D204:E204"/>
    <mergeCell ref="D205:E205"/>
    <mergeCell ref="D206:E206"/>
    <mergeCell ref="D207:E207"/>
    <mergeCell ref="D198:E198"/>
    <mergeCell ref="D199:E199"/>
    <mergeCell ref="D200:E200"/>
    <mergeCell ref="D201:E201"/>
    <mergeCell ref="D202:E202"/>
    <mergeCell ref="D193:E193"/>
    <mergeCell ref="D194:E194"/>
    <mergeCell ref="D195:E195"/>
    <mergeCell ref="D196:E196"/>
    <mergeCell ref="D197:E197"/>
    <mergeCell ref="D188:E188"/>
    <mergeCell ref="D189:E189"/>
    <mergeCell ref="D190:E190"/>
    <mergeCell ref="D191:E191"/>
    <mergeCell ref="D192:E192"/>
    <mergeCell ref="D183:E183"/>
    <mergeCell ref="D184:E184"/>
    <mergeCell ref="D185:E185"/>
    <mergeCell ref="D186:E186"/>
    <mergeCell ref="D187:E187"/>
    <mergeCell ref="D178:E178"/>
    <mergeCell ref="D179:E179"/>
    <mergeCell ref="D180:E180"/>
    <mergeCell ref="D181:E181"/>
    <mergeCell ref="D182:E182"/>
    <mergeCell ref="D173:E173"/>
    <mergeCell ref="D174:E174"/>
    <mergeCell ref="D175:E175"/>
    <mergeCell ref="D176:E176"/>
    <mergeCell ref="D177:E177"/>
    <mergeCell ref="D168:E168"/>
    <mergeCell ref="D169:E169"/>
    <mergeCell ref="D170:E170"/>
    <mergeCell ref="D171:E171"/>
    <mergeCell ref="D172:E172"/>
    <mergeCell ref="D163:E163"/>
    <mergeCell ref="D164:E164"/>
    <mergeCell ref="D165:E165"/>
    <mergeCell ref="D166:E166"/>
    <mergeCell ref="D167:E167"/>
    <mergeCell ref="D158:E158"/>
    <mergeCell ref="D159:E159"/>
    <mergeCell ref="D160:E160"/>
    <mergeCell ref="D161:E161"/>
    <mergeCell ref="D162:E162"/>
    <mergeCell ref="D153:E153"/>
    <mergeCell ref="D154:E154"/>
    <mergeCell ref="D155:E155"/>
    <mergeCell ref="D156:E156"/>
    <mergeCell ref="D157:E157"/>
    <mergeCell ref="D148:E148"/>
    <mergeCell ref="D149:E149"/>
    <mergeCell ref="D150:E150"/>
    <mergeCell ref="D151:E151"/>
    <mergeCell ref="D152:E152"/>
    <mergeCell ref="D143:E143"/>
    <mergeCell ref="D144:E144"/>
    <mergeCell ref="D145:E145"/>
    <mergeCell ref="D146:E146"/>
    <mergeCell ref="D147:E147"/>
    <mergeCell ref="D138:E138"/>
    <mergeCell ref="D139:E139"/>
    <mergeCell ref="D140:E140"/>
    <mergeCell ref="D141:E141"/>
    <mergeCell ref="D142:E142"/>
    <mergeCell ref="D133:E133"/>
    <mergeCell ref="D134:E134"/>
    <mergeCell ref="D135:E135"/>
    <mergeCell ref="D136:E136"/>
    <mergeCell ref="D137:E137"/>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D113:E113"/>
    <mergeCell ref="D114:E114"/>
    <mergeCell ref="D115:E115"/>
    <mergeCell ref="D116:E116"/>
    <mergeCell ref="D117:E117"/>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68:E68"/>
    <mergeCell ref="D69:E69"/>
    <mergeCell ref="D70:E70"/>
    <mergeCell ref="D71:E71"/>
    <mergeCell ref="D72:E72"/>
    <mergeCell ref="D63:E63"/>
    <mergeCell ref="D64:E64"/>
    <mergeCell ref="D65:E65"/>
    <mergeCell ref="D66:E66"/>
    <mergeCell ref="D67:E67"/>
    <mergeCell ref="D58:E58"/>
    <mergeCell ref="D59:E59"/>
    <mergeCell ref="D60:E60"/>
    <mergeCell ref="D61:E61"/>
    <mergeCell ref="D62:E62"/>
    <mergeCell ref="D53:E53"/>
    <mergeCell ref="D54:E54"/>
    <mergeCell ref="D55:E55"/>
    <mergeCell ref="D56:E56"/>
    <mergeCell ref="D57:E57"/>
    <mergeCell ref="D48:E48"/>
    <mergeCell ref="D49:E49"/>
    <mergeCell ref="D50:E50"/>
    <mergeCell ref="D51:E51"/>
    <mergeCell ref="D52:E52"/>
    <mergeCell ref="D43:E43"/>
    <mergeCell ref="D44:E44"/>
    <mergeCell ref="D45:E45"/>
    <mergeCell ref="D46:E46"/>
    <mergeCell ref="D47:E47"/>
    <mergeCell ref="D38:E38"/>
    <mergeCell ref="D39:E39"/>
    <mergeCell ref="D40:E40"/>
    <mergeCell ref="D41:E41"/>
    <mergeCell ref="D42:E42"/>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B306:C306"/>
    <mergeCell ref="B307:C307"/>
    <mergeCell ref="B308:C308"/>
    <mergeCell ref="B309:C309"/>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D11:E11"/>
    <mergeCell ref="D12:E12"/>
    <mergeCell ref="D13:E13"/>
    <mergeCell ref="D14:E14"/>
    <mergeCell ref="D15:E15"/>
    <mergeCell ref="D16:E16"/>
    <mergeCell ref="D17:E17"/>
    <mergeCell ref="D18:E18"/>
    <mergeCell ref="D19:E19"/>
    <mergeCell ref="D20:E20"/>
    <mergeCell ref="D21:E21"/>
    <mergeCell ref="D22:E22"/>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281:C281"/>
    <mergeCell ref="B267:C267"/>
    <mergeCell ref="B268:C268"/>
    <mergeCell ref="B269:C269"/>
    <mergeCell ref="B270:C27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8:B8"/>
    <mergeCell ref="D9:E9"/>
    <mergeCell ref="B9:C9"/>
    <mergeCell ref="B10:C10"/>
    <mergeCell ref="D10:E10"/>
    <mergeCell ref="A6:B6"/>
    <mergeCell ref="C6:E6"/>
    <mergeCell ref="B1:E1"/>
    <mergeCell ref="C8:D8"/>
  </mergeCells>
  <phoneticPr fontId="1"/>
  <pageMargins left="0.7" right="0.7" top="0.75" bottom="0.75" header="0.3" footer="0.3"/>
  <pageSetup paperSize="9"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pageSetUpPr fitToPage="1"/>
  </sheetPr>
  <dimension ref="A1:K17"/>
  <sheetViews>
    <sheetView showGridLines="0" view="pageBreakPreview" zoomScaleNormal="100" zoomScaleSheetLayoutView="100" workbookViewId="0"/>
  </sheetViews>
  <sheetFormatPr defaultColWidth="8.58203125" defaultRowHeight="13"/>
  <cols>
    <col min="1" max="1" width="4.33203125" style="109" customWidth="1"/>
    <col min="2" max="2" width="17.58203125" style="108" customWidth="1"/>
    <col min="3" max="3" width="18.08203125" style="108" customWidth="1"/>
    <col min="4" max="4" width="5.83203125" style="108" customWidth="1"/>
    <col min="5" max="5" width="17.58203125" style="108" customWidth="1"/>
    <col min="6" max="6" width="18.08203125" style="108" customWidth="1"/>
    <col min="7" max="7" width="9" style="108" customWidth="1"/>
    <col min="8" max="8" width="11" style="108" customWidth="1"/>
    <col min="9" max="9" width="10.83203125" style="108" customWidth="1"/>
    <col min="10" max="10" width="12.33203125" style="108" customWidth="1"/>
    <col min="11" max="16384" width="8.58203125" style="108"/>
  </cols>
  <sheetData>
    <row r="1" spans="1:11" ht="20.149999999999999" customHeight="1">
      <c r="A1" s="142" t="s">
        <v>378</v>
      </c>
    </row>
    <row r="2" spans="1:11" ht="7.5" customHeight="1" thickBot="1"/>
    <row r="3" spans="1:11" ht="20.5" customHeight="1" thickBot="1">
      <c r="B3" s="117" t="s">
        <v>376</v>
      </c>
      <c r="C3" s="144"/>
      <c r="D3" s="110"/>
      <c r="E3" s="110"/>
    </row>
    <row r="4" spans="1:11" ht="4.5" customHeight="1"/>
    <row r="5" spans="1:11" ht="4.5" customHeight="1"/>
    <row r="6" spans="1:11" s="113" customFormat="1" ht="40" customHeight="1">
      <c r="A6" s="171"/>
      <c r="B6" s="118" t="s">
        <v>375</v>
      </c>
      <c r="C6" s="118" t="s">
        <v>374</v>
      </c>
      <c r="D6" s="263" t="s">
        <v>373</v>
      </c>
      <c r="E6" s="264"/>
      <c r="F6" s="265"/>
      <c r="G6" s="136" t="s">
        <v>377</v>
      </c>
      <c r="H6" s="137" t="s">
        <v>384</v>
      </c>
      <c r="I6" s="137" t="s">
        <v>385</v>
      </c>
      <c r="J6" s="137" t="s">
        <v>414</v>
      </c>
    </row>
    <row r="7" spans="1:11" ht="25" customHeight="1">
      <c r="A7" s="172"/>
      <c r="B7" s="165"/>
      <c r="C7" s="166"/>
      <c r="D7" s="266"/>
      <c r="E7" s="267"/>
      <c r="F7" s="268"/>
      <c r="G7" s="163"/>
      <c r="H7" s="164"/>
      <c r="I7" s="164"/>
      <c r="J7" s="114"/>
      <c r="K7" s="111"/>
    </row>
    <row r="9" spans="1:11">
      <c r="A9" s="138" t="s">
        <v>415</v>
      </c>
    </row>
    <row r="10" spans="1:11" ht="15.65" customHeight="1">
      <c r="A10" s="138"/>
      <c r="B10" s="112" t="s">
        <v>413</v>
      </c>
      <c r="E10" s="173"/>
      <c r="F10" s="174"/>
    </row>
    <row r="11" spans="1:11" ht="16" customHeight="1">
      <c r="B11" s="118" t="s">
        <v>372</v>
      </c>
      <c r="C11" s="139" t="s">
        <v>345</v>
      </c>
      <c r="D11" s="140"/>
      <c r="E11" s="141" t="s">
        <v>412</v>
      </c>
      <c r="I11" s="116"/>
    </row>
    <row r="12" spans="1:11" ht="15" customHeight="1">
      <c r="B12" s="165"/>
      <c r="C12" s="167"/>
      <c r="D12" s="115"/>
      <c r="E12" s="269"/>
      <c r="F12" s="269"/>
      <c r="G12" s="269"/>
      <c r="H12" s="269"/>
      <c r="I12" s="269"/>
    </row>
    <row r="13" spans="1:11" ht="15" customHeight="1" thickBot="1">
      <c r="B13" s="165"/>
      <c r="C13" s="167"/>
      <c r="D13" s="115"/>
      <c r="E13" s="270"/>
      <c r="F13" s="270"/>
      <c r="G13" s="270"/>
      <c r="H13" s="270"/>
      <c r="I13" s="270"/>
    </row>
    <row r="14" spans="1:11" ht="15" customHeight="1">
      <c r="B14" s="165"/>
      <c r="C14" s="167"/>
      <c r="D14" s="115"/>
      <c r="E14" s="174"/>
      <c r="F14" s="175"/>
      <c r="G14" s="170"/>
      <c r="H14" s="170"/>
      <c r="I14" s="170"/>
    </row>
    <row r="15" spans="1:11" ht="15" customHeight="1">
      <c r="B15" s="165"/>
      <c r="C15" s="167"/>
      <c r="D15" s="115"/>
      <c r="E15" s="115"/>
    </row>
    <row r="16" spans="1:11" ht="15" customHeight="1">
      <c r="B16" s="165"/>
      <c r="C16" s="167"/>
      <c r="D16" s="115"/>
    </row>
    <row r="17" spans="2:4" ht="20" customHeight="1">
      <c r="B17" s="114" t="s">
        <v>371</v>
      </c>
      <c r="C17" s="143"/>
      <c r="D17" s="115"/>
    </row>
  </sheetData>
  <mergeCells count="3">
    <mergeCell ref="D6:F6"/>
    <mergeCell ref="D7:F7"/>
    <mergeCell ref="E12:I13"/>
  </mergeCells>
  <phoneticPr fontId="1"/>
  <dataValidations count="1">
    <dataValidation type="list" allowBlank="1" showInputMessage="1" showErrorMessage="1" sqref="G7" xr:uid="{00000000-0002-0000-0300-000000000000}">
      <formula1>"月給,日給,時給"</formula1>
    </dataValidation>
  </dataValidations>
  <pageMargins left="0.45" right="0.23"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1" tint="4.9989318521683403E-2"/>
  </sheetPr>
  <dimension ref="A1:FL5"/>
  <sheetViews>
    <sheetView workbookViewId="0">
      <selection activeCell="EF4" sqref="EF4"/>
    </sheetView>
  </sheetViews>
  <sheetFormatPr defaultColWidth="8.75" defaultRowHeight="13"/>
  <cols>
    <col min="1" max="1" width="2.83203125" style="1" customWidth="1"/>
    <col min="2" max="2" width="3.25" style="1" customWidth="1"/>
    <col min="3" max="4" width="4.58203125" style="1" customWidth="1"/>
    <col min="5" max="16" width="8.75" style="1"/>
    <col min="17" max="17" width="9" style="1" bestFit="1" customWidth="1"/>
    <col min="18" max="18" width="9.75" style="1" bestFit="1" customWidth="1"/>
    <col min="19" max="29" width="8.75" style="1"/>
    <col min="30" max="30" width="12.33203125" style="1" customWidth="1"/>
    <col min="31" max="41" width="8.75" style="1"/>
    <col min="42" max="42" width="9.08203125" style="1" customWidth="1"/>
    <col min="43" max="117" width="8.75" style="1"/>
    <col min="118" max="118" width="10.83203125" style="1" bestFit="1" customWidth="1"/>
    <col min="119" max="119" width="10.33203125" style="1" bestFit="1" customWidth="1"/>
    <col min="120" max="16384" width="8.75" style="1"/>
  </cols>
  <sheetData>
    <row r="1" spans="1:168" s="5" customFormat="1" ht="19">
      <c r="A1" s="4" t="s">
        <v>315</v>
      </c>
    </row>
    <row r="2" spans="1:168" ht="27.4" customHeight="1" thickBot="1">
      <c r="C2" s="75" t="s">
        <v>291</v>
      </c>
      <c r="D2" s="2"/>
      <c r="E2" s="2"/>
      <c r="F2" s="2"/>
      <c r="G2" s="2"/>
      <c r="H2" s="2"/>
      <c r="I2" s="2"/>
      <c r="J2" s="2"/>
      <c r="K2" s="2"/>
      <c r="L2" s="2"/>
      <c r="M2" s="2"/>
      <c r="P2" s="76" t="s">
        <v>309</v>
      </c>
      <c r="Q2" s="76" t="s">
        <v>326</v>
      </c>
      <c r="R2" s="76" t="s">
        <v>326</v>
      </c>
      <c r="S2" s="76" t="s">
        <v>326</v>
      </c>
      <c r="T2" s="76" t="s">
        <v>326</v>
      </c>
      <c r="U2" s="76" t="s">
        <v>326</v>
      </c>
      <c r="DQ2" s="76" t="s">
        <v>309</v>
      </c>
      <c r="DR2" s="76" t="s">
        <v>309</v>
      </c>
      <c r="DS2" s="76" t="s">
        <v>309</v>
      </c>
      <c r="DU2" s="76" t="s">
        <v>309</v>
      </c>
    </row>
    <row r="3" spans="1:168" s="6" customFormat="1" ht="172.15" customHeight="1">
      <c r="A3" s="6" t="s">
        <v>9</v>
      </c>
      <c r="B3" s="7" t="s">
        <v>10</v>
      </c>
      <c r="C3" s="8" t="s">
        <v>98</v>
      </c>
      <c r="D3" s="8" t="s">
        <v>289</v>
      </c>
      <c r="E3" s="9" t="s">
        <v>11</v>
      </c>
      <c r="F3" s="9" t="s">
        <v>12</v>
      </c>
      <c r="G3" s="9" t="s">
        <v>13</v>
      </c>
      <c r="H3" s="9" t="s">
        <v>14</v>
      </c>
      <c r="I3" s="10" t="s">
        <v>15</v>
      </c>
      <c r="J3" s="11" t="s">
        <v>16</v>
      </c>
      <c r="K3" s="11" t="s">
        <v>97</v>
      </c>
      <c r="L3" s="12" t="s">
        <v>17</v>
      </c>
      <c r="M3" s="11" t="s">
        <v>18</v>
      </c>
      <c r="N3" s="13" t="s">
        <v>19</v>
      </c>
      <c r="O3" s="14" t="s">
        <v>20</v>
      </c>
      <c r="P3" s="14" t="s">
        <v>311</v>
      </c>
      <c r="Q3" s="18" t="s">
        <v>331</v>
      </c>
      <c r="R3" s="18" t="s">
        <v>330</v>
      </c>
      <c r="S3" s="18" t="s">
        <v>329</v>
      </c>
      <c r="T3" s="18" t="s">
        <v>328</v>
      </c>
      <c r="U3" s="80" t="s">
        <v>327</v>
      </c>
      <c r="V3" s="14" t="s">
        <v>21</v>
      </c>
      <c r="W3" s="14" t="s">
        <v>22</v>
      </c>
      <c r="X3" s="14" t="s">
        <v>23</v>
      </c>
      <c r="Y3" s="14" t="s">
        <v>106</v>
      </c>
      <c r="Z3" s="9" t="s">
        <v>24</v>
      </c>
      <c r="AA3" s="9" t="s">
        <v>25</v>
      </c>
      <c r="AB3" s="9" t="s">
        <v>26</v>
      </c>
      <c r="AC3" s="9" t="s">
        <v>27</v>
      </c>
      <c r="AD3" s="22" t="s">
        <v>99</v>
      </c>
      <c r="AE3" s="16" t="s">
        <v>28</v>
      </c>
      <c r="AF3" s="14" t="s">
        <v>29</v>
      </c>
      <c r="AG3" s="16" t="s">
        <v>30</v>
      </c>
      <c r="AH3" s="16" t="s">
        <v>31</v>
      </c>
      <c r="AI3" s="17" t="s">
        <v>32</v>
      </c>
      <c r="AJ3" s="14" t="s">
        <v>33</v>
      </c>
      <c r="AK3" s="18" t="s">
        <v>34</v>
      </c>
      <c r="AL3" s="18" t="s">
        <v>35</v>
      </c>
      <c r="AM3" s="18" t="s">
        <v>36</v>
      </c>
      <c r="AN3" s="10" t="s">
        <v>37</v>
      </c>
      <c r="AO3" s="11" t="s">
        <v>38</v>
      </c>
      <c r="AP3" s="10" t="s">
        <v>39</v>
      </c>
      <c r="AQ3" s="10" t="s">
        <v>40</v>
      </c>
      <c r="AR3" s="11" t="s">
        <v>41</v>
      </c>
      <c r="AS3" s="10" t="s">
        <v>42</v>
      </c>
      <c r="AT3" s="10" t="s">
        <v>43</v>
      </c>
      <c r="AU3" s="11" t="s">
        <v>44</v>
      </c>
      <c r="AV3" s="10" t="s">
        <v>45</v>
      </c>
      <c r="AW3" s="23" t="s">
        <v>333</v>
      </c>
      <c r="AX3" s="23" t="s">
        <v>100</v>
      </c>
      <c r="AY3" s="23" t="s">
        <v>332</v>
      </c>
      <c r="AZ3" s="23" t="s">
        <v>101</v>
      </c>
      <c r="BA3" s="16" t="s">
        <v>103</v>
      </c>
      <c r="BB3" s="16" t="s">
        <v>104</v>
      </c>
      <c r="BC3" s="16" t="s">
        <v>105</v>
      </c>
      <c r="BD3" s="15" t="s">
        <v>118</v>
      </c>
      <c r="BE3" s="24" t="s">
        <v>102</v>
      </c>
      <c r="BF3" s="16" t="s">
        <v>46</v>
      </c>
      <c r="BG3" s="16" t="s">
        <v>107</v>
      </c>
      <c r="BH3" s="50" t="s">
        <v>290</v>
      </c>
      <c r="BI3" s="16" t="s">
        <v>47</v>
      </c>
      <c r="BJ3" s="13" t="s">
        <v>48</v>
      </c>
      <c r="BK3" s="16" t="s">
        <v>49</v>
      </c>
      <c r="BL3" s="16" t="s">
        <v>108</v>
      </c>
      <c r="BM3" s="13" t="s">
        <v>50</v>
      </c>
      <c r="BN3" s="16" t="s">
        <v>51</v>
      </c>
      <c r="BO3" s="16" t="s">
        <v>109</v>
      </c>
      <c r="BP3" s="13" t="s">
        <v>52</v>
      </c>
      <c r="BQ3" s="18" t="s">
        <v>53</v>
      </c>
      <c r="BR3" s="18" t="s">
        <v>54</v>
      </c>
      <c r="BS3" s="10" t="s">
        <v>55</v>
      </c>
      <c r="BT3" s="10" t="s">
        <v>56</v>
      </c>
      <c r="BU3" s="19" t="s">
        <v>57</v>
      </c>
      <c r="BV3" s="16" t="s">
        <v>58</v>
      </c>
      <c r="BW3" s="13" t="s">
        <v>59</v>
      </c>
      <c r="BX3" s="10" t="s">
        <v>60</v>
      </c>
      <c r="BY3" s="10" t="s">
        <v>61</v>
      </c>
      <c r="BZ3" s="19" t="s">
        <v>62</v>
      </c>
      <c r="CA3" s="16" t="s">
        <v>63</v>
      </c>
      <c r="CB3" s="13" t="s">
        <v>64</v>
      </c>
      <c r="CC3" s="10" t="s">
        <v>65</v>
      </c>
      <c r="CD3" s="10" t="s">
        <v>66</v>
      </c>
      <c r="CE3" s="14" t="s">
        <v>67</v>
      </c>
      <c r="CF3" s="16" t="s">
        <v>68</v>
      </c>
      <c r="CG3" s="13" t="s">
        <v>69</v>
      </c>
      <c r="CH3" s="10" t="s">
        <v>70</v>
      </c>
      <c r="CI3" s="10" t="s">
        <v>71</v>
      </c>
      <c r="CJ3" s="20" t="s">
        <v>72</v>
      </c>
      <c r="CK3" s="16" t="s">
        <v>73</v>
      </c>
      <c r="CL3" s="13" t="s">
        <v>74</v>
      </c>
      <c r="CM3" s="10" t="s">
        <v>75</v>
      </c>
      <c r="CN3" s="10" t="s">
        <v>76</v>
      </c>
      <c r="CO3" s="14" t="s">
        <v>77</v>
      </c>
      <c r="CP3" s="16" t="s">
        <v>78</v>
      </c>
      <c r="CQ3" s="13" t="s">
        <v>79</v>
      </c>
      <c r="CR3" s="10" t="s">
        <v>80</v>
      </c>
      <c r="CS3" s="10" t="s">
        <v>81</v>
      </c>
      <c r="CT3" s="21" t="s">
        <v>82</v>
      </c>
      <c r="CU3" s="16" t="s">
        <v>83</v>
      </c>
      <c r="CV3" s="13" t="s">
        <v>84</v>
      </c>
      <c r="CW3" s="10" t="s">
        <v>85</v>
      </c>
      <c r="CX3" s="10" t="s">
        <v>86</v>
      </c>
      <c r="CY3" s="21" t="s">
        <v>87</v>
      </c>
      <c r="CZ3" s="16" t="s">
        <v>88</v>
      </c>
      <c r="DA3" s="13" t="s">
        <v>89</v>
      </c>
      <c r="DB3" s="10" t="s">
        <v>90</v>
      </c>
      <c r="DC3" s="10" t="s">
        <v>91</v>
      </c>
      <c r="DD3" s="21" t="s">
        <v>92</v>
      </c>
      <c r="DE3" s="16" t="s">
        <v>93</v>
      </c>
      <c r="DF3" s="13" t="s">
        <v>94</v>
      </c>
      <c r="DG3" s="14" t="s">
        <v>110</v>
      </c>
      <c r="DH3" s="14" t="s">
        <v>111</v>
      </c>
      <c r="DI3" s="14" t="s">
        <v>112</v>
      </c>
      <c r="DJ3" s="14" t="s">
        <v>113</v>
      </c>
      <c r="DK3" s="14" t="s">
        <v>114</v>
      </c>
      <c r="DL3" s="14" t="s">
        <v>115</v>
      </c>
      <c r="DM3" s="25" t="s">
        <v>95</v>
      </c>
      <c r="DN3" s="26" t="s">
        <v>116</v>
      </c>
      <c r="DO3" s="26" t="s">
        <v>117</v>
      </c>
      <c r="DP3" s="25" t="s">
        <v>96</v>
      </c>
      <c r="DQ3" s="14" t="s">
        <v>312</v>
      </c>
      <c r="DR3" s="14" t="s">
        <v>313</v>
      </c>
      <c r="DS3" s="78" t="s">
        <v>314</v>
      </c>
      <c r="DT3" s="16" t="s">
        <v>119</v>
      </c>
      <c r="DU3" s="77" t="s">
        <v>310</v>
      </c>
      <c r="DV3" s="51"/>
      <c r="DW3" s="52"/>
      <c r="DX3" s="52"/>
      <c r="DY3" s="52"/>
      <c r="DZ3" s="53"/>
      <c r="EA3" s="53"/>
      <c r="EB3" s="54"/>
      <c r="EC3" s="55"/>
      <c r="ED3" s="83"/>
      <c r="EE3" s="55"/>
      <c r="EF3" s="54"/>
      <c r="EG3" s="56"/>
      <c r="EH3" s="52"/>
      <c r="EI3" s="57"/>
      <c r="EJ3" s="59"/>
      <c r="EK3" s="58"/>
      <c r="EL3" s="58"/>
      <c r="EM3" s="70"/>
      <c r="EN3" s="58"/>
      <c r="EO3" s="58"/>
      <c r="EP3" s="58"/>
      <c r="EQ3" s="58"/>
      <c r="ER3" s="58"/>
      <c r="ES3" s="58"/>
      <c r="ET3" s="71"/>
      <c r="EU3" s="58"/>
      <c r="EV3" s="58"/>
      <c r="EW3" s="58"/>
      <c r="EX3" s="58"/>
      <c r="EY3" s="58"/>
      <c r="EZ3" s="58"/>
      <c r="FA3" s="59"/>
      <c r="FB3" s="59"/>
      <c r="FC3" s="59"/>
      <c r="FD3" s="59"/>
      <c r="FE3" s="59"/>
      <c r="FF3" s="59"/>
      <c r="FG3" s="72"/>
      <c r="FH3" s="60"/>
      <c r="FI3" s="60"/>
      <c r="FJ3" s="60"/>
      <c r="FK3" s="61"/>
      <c r="FL3" s="62"/>
    </row>
    <row r="4" spans="1:168" s="27" customFormat="1" ht="43.5" customHeight="1">
      <c r="E4" s="27" t="e">
        <f>#REF!</f>
        <v>#REF!</v>
      </c>
      <c r="F4" s="27" t="e">
        <f>#REF!</f>
        <v>#REF!</v>
      </c>
      <c r="G4" s="27" t="e">
        <f>#REF!</f>
        <v>#REF!</v>
      </c>
      <c r="H4" s="27" t="e">
        <f>#REF!</f>
        <v>#REF!</v>
      </c>
      <c r="I4" s="27" t="e">
        <f>#REF!</f>
        <v>#REF!</v>
      </c>
      <c r="J4" s="27" t="e">
        <f>IF((#REF!)="○","Ⅰ．A1",IF((#REF!)="○","Ⅰ．A2",IF((#REF!)="○","Ⅰ．A3",IF((#REF!)="○","Ⅰ．B1",IF((#REF!)="○","Ⅰ．B2",IF((#REF!)="○","Ⅰ．B3",IF((#REF!)="○","Ⅱ．①",IF((#REF!)="○","Ⅱ．②",IF((#REF!)="○","Ⅱ．③",IF((#REF!)="○","Ⅲ．①",IF((#REF!)="○","Ⅲ．②",IF((#REF!)="○","Ⅲ．③",IF((#REF!)="○","Ⅲ．④",IF((#REF!)="○","Ⅲ．⑤",IF((#REF!)="○","Ⅲ．⑥",IF((#REF!)="○","Ⅲ．⑦",IF((#REF!)="○","Ⅲ．⑧",IF((#REF!)="○","Ⅲ．⑨",IF((#REF!)="○","Ⅳ．","-")))))))))))))))))))</f>
        <v>#REF!</v>
      </c>
      <c r="K4" s="27" t="e">
        <f>IF((#REF!)="○","Ⅲ．①",IF((#REF!)="○","Ⅲ．②",IF((#REF!)="○","Ⅲ．③",IF((#REF!)="○","Ⅲ．④",""))))</f>
        <v>#REF!</v>
      </c>
      <c r="L4" s="27" t="e">
        <f>IF((#REF!)="○","競争力・ｾﾞﾛｴﾐ（中小）",IF((#REF!)="○","競争力・ｾﾞﾛｴﾐ（中小ｾﾞﾛｴﾐ）",IF((#REF!)="○","競争力・ｾﾞﾛｴﾐ（中小賃上）",IF((#REF!)="○","競争力・ｾﾞﾛｴﾐ（小規模）",IF((#REF!)="○","競争力・ｾﾞﾛｴﾐ（小規模ｾﾞﾛｴﾐ）",IF((#REF!)="○","競争力・ｾﾞﾛｴﾐ（小規模賃上）",IF((#REF!)="○","ＤＸ推進（IoT・AI）",IF((#REF!)="○","ＤＸ推進（ロボット）",IF((#REF!)="○","ＤＸ推進（その他）",IF((#REF!)="○","イノベーション（防災・減災・災害）",IF((#REF!)="○","イノベーション（インフラメンテナンス）",IF((#REF!)="○","イノベーション（安心・安全の確保）",IF((#REF!)="○","イノベーション（スポーツ振興・障害者スポーツ）",IF((#REF!)="○","イノベーション（子育て・高齢者・障害者等）",IF((#REF!)="○","イノベーション（医療・健康）",IF((#REF!)="○","イノベーション（環境・エネルギー）",IF((#REF!)="○","イノベーション（国際的な観光・金融都市の実現）",IF((#REF!)="○","イノベーション（交通・物流・サプライチェーン）",IF((#REF!)="○","後継者チャレンジ","-")))))))))))))))))))</f>
        <v>#REF!</v>
      </c>
      <c r="M4" s="27" t="e">
        <f>IF((#REF!)="○","Ⅰ．A1 競争力・ｾﾞﾛｴﾐ（中小）",IF((#REF!)="○","Ⅰ．A2 競争力・ｾﾞﾛｴﾐ（中小ｾﾞﾛｴﾐ）",IF((#REF!)="○","Ⅰ．A3 競争力・ｾﾞﾛｴﾐ（中小賃上）",IF((#REF!)="○","Ⅰ．B1 競争力・ｾﾞﾛｴﾐ（小規模）",IF((#REF!)="○","Ⅰ．B2 競争力・ｾﾞﾛｴﾐ（小規模ｾﾞﾛｴﾐ）",IF((#REF!)="○","Ⅰ．B3 競争力・ｾﾞﾛｴﾐ（小規模賃上）",IF((#REF!)="○","Ⅱ．ＤＸ推進",IF((#REF!)="○","Ⅲ．イノベーション",IF((#REF!)="○","Ⅳ．後継者チャレンジ","-")))))))))</f>
        <v>#REF!</v>
      </c>
      <c r="N4" s="27" t="e">
        <f>IF((#REF!)="○","1/2以内",IF((#REF!)="○","3/4以内",IF((#REF!)="○","3/4以内",IF((#REF!)="○","2/3以内",IF((#REF!)="○","3/4以内",IF((#REF!)="○","3/4以内",IF((#REF!)="○","2/3以内",IF((#REF!)="○","2/3以内",IF((#REF!)="○","2/3以内","")))))))))</f>
        <v>#REF!</v>
      </c>
      <c r="O4" s="27" t="e">
        <f>#REF!</f>
        <v>#REF!</v>
      </c>
      <c r="P4" s="27" t="e">
        <f>#REF!</f>
        <v>#REF!</v>
      </c>
      <c r="Q4" s="28" t="e">
        <f>#REF!</f>
        <v>#REF!</v>
      </c>
      <c r="R4" s="28" t="e">
        <f>#REF!+#REF!</f>
        <v>#REF!</v>
      </c>
      <c r="S4" s="27" t="e">
        <f>#REF!</f>
        <v>#REF!</v>
      </c>
      <c r="T4" s="27" t="e">
        <f>#REF!</f>
        <v>#REF!</v>
      </c>
      <c r="U4" s="27" t="e">
        <f>#REF!</f>
        <v>#REF!</v>
      </c>
      <c r="V4" s="27" t="e">
        <f>#REF!</f>
        <v>#REF!</v>
      </c>
      <c r="W4" s="27" t="e">
        <f>#REF!</f>
        <v>#REF!</v>
      </c>
      <c r="X4" s="27" t="e">
        <f>#REF!</f>
        <v>#REF!</v>
      </c>
      <c r="Y4" s="27" t="e">
        <f>#REF!</f>
        <v>#REF!</v>
      </c>
      <c r="Z4" s="27" t="e">
        <f>IF(#REF!="",#REF!,#REF!)</f>
        <v>#REF!</v>
      </c>
      <c r="AA4" s="27" t="e">
        <f>IF(#REF!="",#REF!,#REF!)</f>
        <v>#REF!</v>
      </c>
      <c r="AB4" s="27" t="e">
        <f>IF(#REF!="",#REF!,#REF!)</f>
        <v>#REF!</v>
      </c>
      <c r="AC4" s="27" t="e">
        <f>#REF!</f>
        <v>#REF!</v>
      </c>
      <c r="AD4" s="27" t="e">
        <f>#REF!</f>
        <v>#REF!</v>
      </c>
      <c r="AE4" s="27" t="e">
        <f>#REF!</f>
        <v>#REF!</v>
      </c>
      <c r="AF4" s="27" t="e">
        <f>#REF!</f>
        <v>#REF!</v>
      </c>
      <c r="AG4" s="27" t="e">
        <f>#REF!</f>
        <v>#REF!</v>
      </c>
      <c r="AH4" s="48" t="e">
        <f>#REF!</f>
        <v>#REF!</v>
      </c>
      <c r="AI4" s="27" t="e">
        <f>#REF!</f>
        <v>#REF!</v>
      </c>
      <c r="AJ4" s="27" t="e">
        <f>#REF!</f>
        <v>#REF!</v>
      </c>
      <c r="AK4" s="27" t="e">
        <f>VLOOKUP(AH4,'入力規則(改変禁止)'!$A$44:$D$154,3,0)</f>
        <v>#REF!</v>
      </c>
      <c r="AL4" s="27" t="e">
        <f>VLOOKUP(AH4,'入力規則(改変禁止)'!$A$44:$D$154,4,0)</f>
        <v>#REF!</v>
      </c>
      <c r="AM4" s="27" t="e">
        <f>IF(OR(AE4&lt;=AK4,AJ4&lt;=AL4),"○","×")</f>
        <v>#REF!</v>
      </c>
      <c r="AN4" s="27" t="e">
        <f>#REF!</f>
        <v>#REF!</v>
      </c>
      <c r="AO4" s="27" t="e">
        <f>IF((#REF!)="○","都内",IF((#REF!)="○","都外",""))</f>
        <v>#REF!</v>
      </c>
      <c r="AP4" s="27" t="e">
        <f>CONCATENATE(#REF!,#REF!)</f>
        <v>#REF!</v>
      </c>
      <c r="AQ4" s="27" t="e">
        <f>#REF!&amp;""</f>
        <v>#REF!</v>
      </c>
      <c r="AR4" s="27" t="e">
        <f>IF((#REF!)="○","都内",IF((#REF!)="○","都外",""))</f>
        <v>#REF!</v>
      </c>
      <c r="AS4" s="27" t="e">
        <f>CONCATENATE(#REF!,#REF!)</f>
        <v>#REF!</v>
      </c>
      <c r="AT4" s="27" t="e">
        <f>IF(#REF!=0,"",#REF!)</f>
        <v>#REF!</v>
      </c>
      <c r="AU4" s="27" t="e">
        <f>IF((#REF!)="○","都内",IF((#REF!)="○","都外",""))</f>
        <v>#REF!</v>
      </c>
      <c r="AV4" s="27" t="e">
        <f>CONCATENATE(#REF!,#REF!)</f>
        <v>#REF!</v>
      </c>
      <c r="AW4" s="27" t="e">
        <f>IF(AND(#REF!="",#REF!=""),"無","加点有")</f>
        <v>#REF!</v>
      </c>
      <c r="AX4" s="27" t="e">
        <f>IF(#REF!="","無","加点有")</f>
        <v>#REF!</v>
      </c>
      <c r="AY4" s="27" t="e">
        <f>IF(#REF!="","無","加点有")</f>
        <v>#REF!</v>
      </c>
      <c r="AZ4" s="27" t="e">
        <f>IF(#REF!="","無","資料有")</f>
        <v>#REF!</v>
      </c>
      <c r="BA4" s="81" t="e">
        <f>#REF!</f>
        <v>#REF!</v>
      </c>
      <c r="BB4" s="81" t="e">
        <f>#REF!</f>
        <v>#REF!</v>
      </c>
      <c r="BC4" s="81" t="e">
        <f>#REF!</f>
        <v>#REF!</v>
      </c>
      <c r="BD4" s="82" t="e">
        <f>IF(OR(#REF!="○"),(#REF!="○"),(#REF!="○"))</f>
        <v>#REF!</v>
      </c>
      <c r="BE4" s="27" t="e">
        <f>#REF!</f>
        <v>#REF!</v>
      </c>
      <c r="BF4" s="27" t="e">
        <f>IF((#REF!)="該当",#REF!,#REF!)</f>
        <v>#REF!</v>
      </c>
      <c r="BG4" s="27" t="e">
        <f>IF((#REF!)="該当",#REF!,#REF!)</f>
        <v>#REF!</v>
      </c>
      <c r="BH4" s="27" t="e">
        <f>BF4+BG4</f>
        <v>#REF!</v>
      </c>
      <c r="BI4" s="27" t="e">
        <f>#REF!</f>
        <v>#REF!</v>
      </c>
      <c r="BJ4" s="27" t="e">
        <f>#REF!</f>
        <v>#REF!</v>
      </c>
      <c r="BK4" s="27" t="e">
        <f>IF((#REF!)="該当",#REF!,#REF!)</f>
        <v>#REF!</v>
      </c>
      <c r="BL4" s="27" t="e">
        <f>IF((#REF!)="該当",#REF!,#REF!)</f>
        <v>#REF!</v>
      </c>
      <c r="BM4" s="27" t="e">
        <f>#REF!</f>
        <v>#REF!</v>
      </c>
      <c r="BN4" s="27" t="e">
        <f>IF((#REF!)="該当",#REF!,#REF!)</f>
        <v>#REF!</v>
      </c>
      <c r="BO4" s="27" t="e">
        <f>IF((#REF!)="該当",#REF!,#REF!)</f>
        <v>#REF!</v>
      </c>
      <c r="BP4" s="27" t="e">
        <f>#REF!</f>
        <v>#REF!</v>
      </c>
      <c r="BQ4" s="27" t="e">
        <f>EXACT(O4,BM4)</f>
        <v>#REF!</v>
      </c>
      <c r="BR4" s="27" t="e">
        <f>EXACT(P4,BP4)</f>
        <v>#REF!</v>
      </c>
      <c r="BS4" s="27" t="e">
        <f>#REF!&amp;""</f>
        <v>#REF!</v>
      </c>
      <c r="BT4" s="27" t="e">
        <f>#REF!&amp;""</f>
        <v>#REF!</v>
      </c>
      <c r="BU4" s="28" t="e">
        <f>#REF!&amp;""</f>
        <v>#REF!</v>
      </c>
      <c r="BV4" s="27" t="e">
        <f>#REF!&amp;""</f>
        <v>#REF!</v>
      </c>
      <c r="BW4" s="28" t="e">
        <f>#REF!&amp;""</f>
        <v>#REF!</v>
      </c>
      <c r="BX4" s="27" t="e">
        <f>#REF!&amp;""</f>
        <v>#REF!</v>
      </c>
      <c r="BY4" s="27" t="e">
        <f>#REF!&amp;""</f>
        <v>#REF!</v>
      </c>
      <c r="BZ4" s="28" t="e">
        <f>#REF!&amp;""</f>
        <v>#REF!</v>
      </c>
      <c r="CA4" s="27" t="e">
        <f>#REF!&amp;""</f>
        <v>#REF!</v>
      </c>
      <c r="CB4" s="28" t="e">
        <f>#REF!&amp;""</f>
        <v>#REF!</v>
      </c>
      <c r="CC4" s="27" t="e">
        <f>#REF!&amp;""</f>
        <v>#REF!</v>
      </c>
      <c r="CD4" s="27" t="e">
        <f>#REF!&amp;""</f>
        <v>#REF!</v>
      </c>
      <c r="CE4" s="28" t="e">
        <f>#REF!&amp;""</f>
        <v>#REF!</v>
      </c>
      <c r="CF4" s="27" t="e">
        <f>#REF!&amp;""</f>
        <v>#REF!</v>
      </c>
      <c r="CG4" s="28" t="e">
        <f>#REF!&amp;""</f>
        <v>#REF!</v>
      </c>
      <c r="CH4" s="27" t="e">
        <f>#REF!&amp;""</f>
        <v>#REF!</v>
      </c>
      <c r="CI4" s="27" t="e">
        <f>#REF!&amp;""</f>
        <v>#REF!</v>
      </c>
      <c r="CJ4" s="28" t="e">
        <f>#REF!&amp;""</f>
        <v>#REF!</v>
      </c>
      <c r="CK4" s="27" t="e">
        <f>#REF!&amp;""</f>
        <v>#REF!</v>
      </c>
      <c r="CL4" s="28" t="e">
        <f>#REF!&amp;""</f>
        <v>#REF!</v>
      </c>
      <c r="CM4" s="27" t="e">
        <f>#REF!&amp;""</f>
        <v>#REF!</v>
      </c>
      <c r="CN4" s="27" t="e">
        <f>#REF!&amp;""</f>
        <v>#REF!</v>
      </c>
      <c r="CO4" s="28" t="e">
        <f>#REF!&amp;""</f>
        <v>#REF!</v>
      </c>
      <c r="CP4" s="27" t="e">
        <f>#REF!&amp;""</f>
        <v>#REF!</v>
      </c>
      <c r="CQ4" s="28" t="e">
        <f>#REF!&amp;""</f>
        <v>#REF!</v>
      </c>
      <c r="CR4" s="27" t="e">
        <f>#REF!&amp;""</f>
        <v>#REF!</v>
      </c>
      <c r="CS4" s="27" t="e">
        <f>#REF!&amp;""</f>
        <v>#REF!</v>
      </c>
      <c r="CT4" s="28" t="e">
        <f>#REF!&amp;""</f>
        <v>#REF!</v>
      </c>
      <c r="CU4" s="27" t="e">
        <f>#REF!&amp;""</f>
        <v>#REF!</v>
      </c>
      <c r="CV4" s="28" t="e">
        <f>#REF!&amp;""</f>
        <v>#REF!</v>
      </c>
      <c r="CW4" s="27" t="e">
        <f>#REF!&amp;""</f>
        <v>#REF!</v>
      </c>
      <c r="CX4" s="27" t="e">
        <f>#REF!&amp;""</f>
        <v>#REF!</v>
      </c>
      <c r="CY4" s="28" t="e">
        <f>#REF!&amp;""</f>
        <v>#REF!</v>
      </c>
      <c r="CZ4" s="27" t="e">
        <f>#REF!&amp;""</f>
        <v>#REF!</v>
      </c>
      <c r="DA4" s="28" t="e">
        <f>#REF!&amp;""</f>
        <v>#REF!</v>
      </c>
      <c r="DB4" s="27" t="e">
        <f>#REF!&amp;""</f>
        <v>#REF!</v>
      </c>
      <c r="DC4" s="27" t="e">
        <f>#REF!&amp;""</f>
        <v>#REF!</v>
      </c>
      <c r="DD4" s="28" t="e">
        <f>#REF!&amp;""</f>
        <v>#REF!</v>
      </c>
      <c r="DE4" s="27" t="e">
        <f>#REF!&amp;""</f>
        <v>#REF!</v>
      </c>
      <c r="DF4" s="28" t="e">
        <f>#REF!&amp;""</f>
        <v>#REF!</v>
      </c>
      <c r="DG4" s="27" t="e">
        <f>(#REF!)+(#REF!)</f>
        <v>#REF!</v>
      </c>
      <c r="DH4" s="27" t="e">
        <f>(#REF!)</f>
        <v>#REF!</v>
      </c>
      <c r="DI4" s="27" t="e">
        <f>(#REF!)</f>
        <v>#REF!</v>
      </c>
      <c r="DJ4" s="28" t="e">
        <f>(#REF!)</f>
        <v>#REF!</v>
      </c>
      <c r="DK4" s="28" t="e">
        <f>(#REF!)</f>
        <v>#REF!</v>
      </c>
      <c r="DL4" s="28" t="e">
        <f>(#REF!)</f>
        <v>#REF!</v>
      </c>
      <c r="DM4" s="28" t="e">
        <f>BW4+CB4+CG4+CL4+CQ4+CV4+DA4+DF4</f>
        <v>#REF!</v>
      </c>
      <c r="DN4" s="47" t="e">
        <f ca="1">IF(INDIRECT("機械設備計画!B14")="合計","No","Yes")</f>
        <v>#REF!</v>
      </c>
      <c r="DO4" s="49" t="e">
        <f ca="1">IF(DN4="Yes",SUM(#REF!)-O4,0)</f>
        <v>#REF!</v>
      </c>
      <c r="DP4" s="28" t="e">
        <f>DJ4+DK4+DL4</f>
        <v>#REF!</v>
      </c>
      <c r="DQ4" s="27" t="e">
        <f>#REF!</f>
        <v>#REF!</v>
      </c>
      <c r="DR4" s="27" t="e">
        <f>#REF!</f>
        <v>#REF!</v>
      </c>
      <c r="DS4" s="79"/>
      <c r="DT4" s="27" t="e">
        <f>#REF!</f>
        <v>#REF!</v>
      </c>
      <c r="DU4" s="63" t="e">
        <f>#REF!&amp;""</f>
        <v>#REF!</v>
      </c>
      <c r="DV4" s="3"/>
      <c r="DW4" s="64"/>
      <c r="DX4" s="64"/>
      <c r="DY4" s="64"/>
      <c r="DZ4" s="65"/>
      <c r="EA4" s="66"/>
      <c r="EB4" s="67">
        <f>DZ4+EA4</f>
        <v>0</v>
      </c>
      <c r="EC4" s="67" t="e">
        <f>IF(OR(AW4="加点有",AX4="加点有",AY4="加点有"),5,"0")</f>
        <v>#REF!</v>
      </c>
      <c r="ED4" s="67">
        <v>0</v>
      </c>
      <c r="EE4" s="67" t="e">
        <f>IF(AY4="加点有",1,"0")</f>
        <v>#REF!</v>
      </c>
      <c r="EF4" s="67" t="e">
        <f>EB4+EC4+ED4+EE4</f>
        <v>#REF!</v>
      </c>
      <c r="EG4" s="64" t="e">
        <f>IF(EI4="辞退","-",IF(EF4&gt;=50,"○",IF(EF4="","","×")))</f>
        <v>#REF!</v>
      </c>
      <c r="EH4" s="64"/>
      <c r="EI4" s="64"/>
      <c r="EJ4" s="64"/>
      <c r="EK4" s="68"/>
      <c r="EL4" s="68"/>
      <c r="EM4" s="68"/>
      <c r="EN4" s="68"/>
      <c r="EO4" s="68"/>
      <c r="EP4" s="68"/>
      <c r="EQ4" s="68"/>
      <c r="ER4" s="68"/>
      <c r="ES4" s="68">
        <f>SUM(EN4:ER4)</f>
        <v>0</v>
      </c>
      <c r="ET4" s="68"/>
      <c r="EU4" s="68"/>
      <c r="EV4" s="68"/>
      <c r="EW4" s="68"/>
      <c r="EX4" s="68"/>
      <c r="EY4" s="68"/>
      <c r="EZ4" s="68">
        <f>SUM(EU4:EY4)</f>
        <v>0</v>
      </c>
      <c r="FA4" s="64" t="str">
        <f>IF(OR(EM9="不適",ET9="不適"),"不適","適")</f>
        <v>適</v>
      </c>
      <c r="FB4" s="68">
        <f t="shared" ref="FB4:FG4" si="0">EN4+EU4</f>
        <v>0</v>
      </c>
      <c r="FC4" s="68">
        <f t="shared" si="0"/>
        <v>0</v>
      </c>
      <c r="FD4" s="68">
        <f t="shared" si="0"/>
        <v>0</v>
      </c>
      <c r="FE4" s="68">
        <f t="shared" si="0"/>
        <v>0</v>
      </c>
      <c r="FF4" s="68">
        <f t="shared" si="0"/>
        <v>0</v>
      </c>
      <c r="FG4" s="68">
        <f t="shared" si="0"/>
        <v>0</v>
      </c>
      <c r="FH4" s="68">
        <f>EM4</f>
        <v>0</v>
      </c>
      <c r="FI4" s="68">
        <f>ET4</f>
        <v>0</v>
      </c>
      <c r="FJ4" s="68" t="str">
        <f>IF(OR(EM4="不適",ET4="不適"),"不適","適")</f>
        <v>適</v>
      </c>
      <c r="FK4" s="68">
        <f>RANK(FG4,FG4:FG1000)</f>
        <v>1</v>
      </c>
      <c r="FL4" s="69"/>
    </row>
    <row r="5" spans="1:168">
      <c r="R5" s="45"/>
      <c r="AK5" s="27"/>
      <c r="DO5" s="46"/>
    </row>
  </sheetData>
  <phoneticPr fontId="1"/>
  <dataValidations count="3">
    <dataValidation allowBlank="1" showInputMessage="1" showErrorMessage="1" errorTitle="交付申請額" error="100万以上1億以下" sqref="P3 FL3 DQ3:DR3" xr:uid="{00000000-0002-0000-0400-000000000000}"/>
    <dataValidation allowBlank="1" showInputMessage="1" showErrorMessage="1" promptTitle="フリガナ" prompt="株式会社、有限会社等はフリガナからのぞいてください" sqref="F3" xr:uid="{00000000-0002-0000-0400-000001000000}"/>
    <dataValidation type="whole" allowBlank="1" showInputMessage="1" showErrorMessage="1" errorTitle="交付申請額" error="100万以上1億以下" sqref="FL4" xr:uid="{00000000-0002-0000-0400-000002000000}">
      <formula1>1000000</formula1>
      <formula2>100000000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1" tint="4.9989318521683403E-2"/>
  </sheetPr>
  <dimension ref="A1:G154"/>
  <sheetViews>
    <sheetView topLeftCell="A18" workbookViewId="0">
      <selection activeCell="B29" sqref="B29"/>
    </sheetView>
  </sheetViews>
  <sheetFormatPr defaultRowHeight="18"/>
  <cols>
    <col min="1" max="1" width="18.5" style="40" customWidth="1"/>
    <col min="2" max="2" width="45.5" customWidth="1"/>
    <col min="3" max="4" width="12.75" customWidth="1"/>
    <col min="5" max="5" width="23.25" customWidth="1"/>
    <col min="6" max="6" width="37.5" customWidth="1"/>
  </cols>
  <sheetData>
    <row r="1" spans="1:7" s="5" customFormat="1" ht="19">
      <c r="A1" s="37" t="s">
        <v>315</v>
      </c>
    </row>
    <row r="2" spans="1:7" ht="36">
      <c r="A2" s="38" t="s">
        <v>120</v>
      </c>
      <c r="B2" s="29" t="s">
        <v>121</v>
      </c>
      <c r="C2" s="73" t="s">
        <v>292</v>
      </c>
      <c r="E2" s="74"/>
      <c r="F2" s="74"/>
      <c r="G2" s="74"/>
    </row>
    <row r="3" spans="1:7">
      <c r="A3" s="39" t="s">
        <v>293</v>
      </c>
      <c r="B3" s="30" t="s">
        <v>297</v>
      </c>
      <c r="D3" t="s">
        <v>305</v>
      </c>
      <c r="F3" t="s">
        <v>305</v>
      </c>
    </row>
    <row r="4" spans="1:7">
      <c r="A4" s="39" t="s">
        <v>294</v>
      </c>
      <c r="B4" s="30" t="s">
        <v>298</v>
      </c>
      <c r="D4" t="s">
        <v>306</v>
      </c>
      <c r="F4" t="s">
        <v>306</v>
      </c>
    </row>
    <row r="5" spans="1:7">
      <c r="A5" s="39" t="s">
        <v>317</v>
      </c>
      <c r="B5" s="30" t="s">
        <v>319</v>
      </c>
      <c r="D5" t="s">
        <v>322</v>
      </c>
      <c r="F5" t="s">
        <v>322</v>
      </c>
    </row>
    <row r="6" spans="1:7">
      <c r="A6" s="39" t="s">
        <v>295</v>
      </c>
      <c r="B6" s="30" t="s">
        <v>299</v>
      </c>
      <c r="D6" t="s">
        <v>307</v>
      </c>
      <c r="F6" t="s">
        <v>307</v>
      </c>
    </row>
    <row r="7" spans="1:7">
      <c r="A7" s="39" t="s">
        <v>296</v>
      </c>
      <c r="B7" s="30" t="s">
        <v>300</v>
      </c>
      <c r="D7" t="s">
        <v>308</v>
      </c>
      <c r="F7" t="s">
        <v>308</v>
      </c>
    </row>
    <row r="8" spans="1:7">
      <c r="A8" s="39" t="s">
        <v>318</v>
      </c>
      <c r="B8" s="30" t="s">
        <v>320</v>
      </c>
      <c r="D8" t="s">
        <v>321</v>
      </c>
      <c r="F8" t="s">
        <v>321</v>
      </c>
    </row>
    <row r="9" spans="1:7">
      <c r="A9" s="39" t="s">
        <v>122</v>
      </c>
      <c r="B9" s="30" t="s">
        <v>123</v>
      </c>
      <c r="D9" t="s">
        <v>124</v>
      </c>
      <c r="F9" t="s">
        <v>123</v>
      </c>
    </row>
    <row r="10" spans="1:7">
      <c r="A10" s="39" t="s">
        <v>125</v>
      </c>
      <c r="B10" s="30" t="s">
        <v>126</v>
      </c>
      <c r="D10" t="s">
        <v>127</v>
      </c>
      <c r="F10" t="s">
        <v>126</v>
      </c>
    </row>
    <row r="11" spans="1:7">
      <c r="A11" s="39" t="s">
        <v>128</v>
      </c>
      <c r="B11" s="30" t="s">
        <v>129</v>
      </c>
      <c r="D11" t="s">
        <v>130</v>
      </c>
      <c r="F11" t="s">
        <v>129</v>
      </c>
    </row>
    <row r="12" spans="1:7">
      <c r="A12" s="39" t="s">
        <v>131</v>
      </c>
      <c r="B12" s="30" t="s">
        <v>132</v>
      </c>
      <c r="D12" t="s">
        <v>133</v>
      </c>
      <c r="F12" t="s">
        <v>132</v>
      </c>
    </row>
    <row r="13" spans="1:7">
      <c r="A13" s="39" t="s">
        <v>134</v>
      </c>
      <c r="B13" s="30" t="s">
        <v>135</v>
      </c>
      <c r="D13" t="s">
        <v>136</v>
      </c>
      <c r="F13" t="s">
        <v>135</v>
      </c>
    </row>
    <row r="14" spans="1:7">
      <c r="A14" s="39" t="s">
        <v>137</v>
      </c>
      <c r="B14" s="30" t="s">
        <v>138</v>
      </c>
      <c r="D14" t="s">
        <v>139</v>
      </c>
      <c r="F14" t="s">
        <v>138</v>
      </c>
    </row>
    <row r="15" spans="1:7">
      <c r="A15" s="39" t="s">
        <v>140</v>
      </c>
      <c r="B15" s="30" t="s">
        <v>141</v>
      </c>
      <c r="D15" t="s">
        <v>142</v>
      </c>
      <c r="F15" t="s">
        <v>141</v>
      </c>
    </row>
    <row r="16" spans="1:7">
      <c r="A16" s="39" t="s">
        <v>143</v>
      </c>
      <c r="B16" s="30" t="s">
        <v>144</v>
      </c>
      <c r="D16" t="s">
        <v>145</v>
      </c>
      <c r="F16" t="s">
        <v>144</v>
      </c>
    </row>
    <row r="17" spans="1:6">
      <c r="A17" s="39" t="s">
        <v>146</v>
      </c>
      <c r="B17" s="30" t="s">
        <v>147</v>
      </c>
      <c r="D17" t="s">
        <v>148</v>
      </c>
      <c r="F17" t="s">
        <v>147</v>
      </c>
    </row>
    <row r="18" spans="1:6">
      <c r="A18" s="39" t="s">
        <v>149</v>
      </c>
      <c r="B18" s="30" t="s">
        <v>150</v>
      </c>
      <c r="D18" t="s">
        <v>151</v>
      </c>
      <c r="F18" t="s">
        <v>150</v>
      </c>
    </row>
    <row r="19" spans="1:6">
      <c r="A19" s="39" t="s">
        <v>152</v>
      </c>
      <c r="B19" s="30" t="s">
        <v>153</v>
      </c>
      <c r="D19" t="s">
        <v>154</v>
      </c>
      <c r="F19" t="s">
        <v>153</v>
      </c>
    </row>
    <row r="20" spans="1:6">
      <c r="A20" s="39" t="s">
        <v>155</v>
      </c>
      <c r="B20" s="30" t="s">
        <v>156</v>
      </c>
      <c r="D20" t="s">
        <v>157</v>
      </c>
      <c r="F20" t="s">
        <v>156</v>
      </c>
    </row>
    <row r="21" spans="1:6">
      <c r="A21" s="39" t="s">
        <v>158</v>
      </c>
      <c r="B21" s="30" t="s">
        <v>0</v>
      </c>
    </row>
    <row r="22" spans="1:6" ht="27.65" customHeight="1"/>
    <row r="23" spans="1:6" ht="36">
      <c r="A23" s="38" t="s">
        <v>120</v>
      </c>
      <c r="B23" s="29" t="s">
        <v>159</v>
      </c>
    </row>
    <row r="24" spans="1:6">
      <c r="A24" s="39" t="s">
        <v>131</v>
      </c>
      <c r="B24" s="30" t="s">
        <v>160</v>
      </c>
      <c r="D24" t="s">
        <v>133</v>
      </c>
      <c r="F24" t="s">
        <v>160</v>
      </c>
    </row>
    <row r="25" spans="1:6">
      <c r="A25" s="39" t="s">
        <v>134</v>
      </c>
      <c r="B25" s="30" t="s">
        <v>161</v>
      </c>
      <c r="D25" t="s">
        <v>162</v>
      </c>
      <c r="F25" t="s">
        <v>161</v>
      </c>
    </row>
    <row r="26" spans="1:6">
      <c r="A26" s="39" t="s">
        <v>137</v>
      </c>
      <c r="B26" s="30" t="s">
        <v>163</v>
      </c>
      <c r="D26" t="s">
        <v>164</v>
      </c>
      <c r="F26" t="s">
        <v>163</v>
      </c>
    </row>
    <row r="27" spans="1:6">
      <c r="A27" s="39" t="s">
        <v>140</v>
      </c>
      <c r="B27" s="30" t="s">
        <v>165</v>
      </c>
      <c r="D27" t="s">
        <v>166</v>
      </c>
      <c r="F27" t="s">
        <v>165</v>
      </c>
    </row>
    <row r="28" spans="1:6" ht="22.15" customHeight="1"/>
    <row r="29" spans="1:6">
      <c r="A29" s="41" t="s">
        <v>18</v>
      </c>
      <c r="B29" s="31" t="s">
        <v>167</v>
      </c>
    </row>
    <row r="30" spans="1:6">
      <c r="A30" s="39" t="s">
        <v>301</v>
      </c>
      <c r="B30" s="30" t="s">
        <v>168</v>
      </c>
    </row>
    <row r="31" spans="1:6">
      <c r="A31" s="39" t="s">
        <v>302</v>
      </c>
      <c r="B31" s="30" t="s">
        <v>316</v>
      </c>
    </row>
    <row r="32" spans="1:6">
      <c r="A32" s="39" t="s">
        <v>324</v>
      </c>
      <c r="B32" s="30" t="s">
        <v>323</v>
      </c>
    </row>
    <row r="33" spans="1:5">
      <c r="A33" s="39" t="s">
        <v>303</v>
      </c>
      <c r="B33" s="30" t="s">
        <v>169</v>
      </c>
    </row>
    <row r="34" spans="1:5">
      <c r="A34" s="39" t="s">
        <v>304</v>
      </c>
      <c r="B34" s="30" t="s">
        <v>316</v>
      </c>
    </row>
    <row r="35" spans="1:5">
      <c r="A35" s="39" t="s">
        <v>325</v>
      </c>
      <c r="B35" s="30" t="s">
        <v>323</v>
      </c>
    </row>
    <row r="36" spans="1:5">
      <c r="A36" s="39" t="s">
        <v>170</v>
      </c>
      <c r="B36" s="30" t="s">
        <v>169</v>
      </c>
    </row>
    <row r="37" spans="1:5">
      <c r="A37" s="39" t="s">
        <v>171</v>
      </c>
      <c r="B37" s="30" t="s">
        <v>169</v>
      </c>
    </row>
    <row r="38" spans="1:5">
      <c r="A38" s="39" t="s">
        <v>172</v>
      </c>
      <c r="B38" s="30" t="s">
        <v>169</v>
      </c>
    </row>
    <row r="43" spans="1:5" ht="43.15" customHeight="1">
      <c r="A43" s="42" t="s">
        <v>173</v>
      </c>
      <c r="B43" s="32" t="s">
        <v>174</v>
      </c>
      <c r="C43" s="33" t="s">
        <v>175</v>
      </c>
      <c r="D43" s="33" t="s">
        <v>176</v>
      </c>
      <c r="E43" s="33" t="s">
        <v>177</v>
      </c>
    </row>
    <row r="44" spans="1:5">
      <c r="A44" s="44" t="s">
        <v>280</v>
      </c>
      <c r="B44" s="34" t="s">
        <v>178</v>
      </c>
      <c r="C44" s="30">
        <v>300000</v>
      </c>
      <c r="D44" s="30">
        <v>300</v>
      </c>
      <c r="E44" s="30">
        <v>20</v>
      </c>
    </row>
    <row r="45" spans="1:5">
      <c r="A45" s="44" t="s">
        <v>281</v>
      </c>
      <c r="B45" s="34" t="s">
        <v>179</v>
      </c>
      <c r="C45" s="30">
        <v>300000</v>
      </c>
      <c r="D45" s="30">
        <v>300</v>
      </c>
      <c r="E45" s="30">
        <v>20</v>
      </c>
    </row>
    <row r="46" spans="1:5">
      <c r="A46" s="44" t="s">
        <v>282</v>
      </c>
      <c r="B46" s="34" t="s">
        <v>180</v>
      </c>
      <c r="C46" s="30">
        <v>300000</v>
      </c>
      <c r="D46" s="30">
        <v>300</v>
      </c>
      <c r="E46" s="30">
        <v>20</v>
      </c>
    </row>
    <row r="47" spans="1:5">
      <c r="A47" s="44" t="s">
        <v>283</v>
      </c>
      <c r="B47" s="34" t="s">
        <v>181</v>
      </c>
      <c r="C47" s="30">
        <v>300000</v>
      </c>
      <c r="D47" s="30">
        <v>300</v>
      </c>
      <c r="E47" s="30">
        <v>20</v>
      </c>
    </row>
    <row r="48" spans="1:5">
      <c r="A48" s="44" t="s">
        <v>284</v>
      </c>
      <c r="B48" s="34" t="s">
        <v>182</v>
      </c>
      <c r="C48" s="30">
        <v>300000</v>
      </c>
      <c r="D48" s="30">
        <v>300</v>
      </c>
      <c r="E48" s="30">
        <v>20</v>
      </c>
    </row>
    <row r="49" spans="1:5">
      <c r="A49" s="44" t="s">
        <v>285</v>
      </c>
      <c r="B49" s="34" t="s">
        <v>183</v>
      </c>
      <c r="C49" s="30">
        <v>300000</v>
      </c>
      <c r="D49" s="30">
        <v>300</v>
      </c>
      <c r="E49" s="30">
        <v>20</v>
      </c>
    </row>
    <row r="50" spans="1:5">
      <c r="A50" s="44" t="s">
        <v>286</v>
      </c>
      <c r="B50" s="34" t="s">
        <v>184</v>
      </c>
      <c r="C50" s="30">
        <v>300000</v>
      </c>
      <c r="D50" s="30">
        <v>300</v>
      </c>
      <c r="E50" s="30">
        <v>20</v>
      </c>
    </row>
    <row r="51" spans="1:5">
      <c r="A51" s="44" t="s">
        <v>287</v>
      </c>
      <c r="B51" s="34" t="s">
        <v>185</v>
      </c>
      <c r="C51" s="30">
        <v>300000</v>
      </c>
      <c r="D51" s="30">
        <v>300</v>
      </c>
      <c r="E51" s="30">
        <v>20</v>
      </c>
    </row>
    <row r="52" spans="1:5">
      <c r="A52" s="44" t="s">
        <v>288</v>
      </c>
      <c r="B52" s="34" t="s">
        <v>186</v>
      </c>
      <c r="C52" s="30">
        <v>300000</v>
      </c>
      <c r="D52" s="30">
        <v>300</v>
      </c>
      <c r="E52" s="30">
        <v>20</v>
      </c>
    </row>
    <row r="53" spans="1:5">
      <c r="A53" s="43">
        <v>10</v>
      </c>
      <c r="B53" s="34" t="s">
        <v>187</v>
      </c>
      <c r="C53" s="30">
        <v>300000</v>
      </c>
      <c r="D53" s="30">
        <v>300</v>
      </c>
      <c r="E53" s="30">
        <v>20</v>
      </c>
    </row>
    <row r="54" spans="1:5">
      <c r="A54" s="43">
        <v>11</v>
      </c>
      <c r="B54" s="34" t="s">
        <v>188</v>
      </c>
      <c r="C54" s="30">
        <v>300000</v>
      </c>
      <c r="D54" s="30">
        <v>300</v>
      </c>
      <c r="E54" s="30">
        <v>20</v>
      </c>
    </row>
    <row r="55" spans="1:5">
      <c r="A55" s="43">
        <v>12</v>
      </c>
      <c r="B55" s="34" t="s">
        <v>189</v>
      </c>
      <c r="C55" s="30">
        <v>300000</v>
      </c>
      <c r="D55" s="30">
        <v>300</v>
      </c>
      <c r="E55" s="30">
        <v>20</v>
      </c>
    </row>
    <row r="56" spans="1:5">
      <c r="A56" s="43">
        <v>13</v>
      </c>
      <c r="B56" s="34" t="s">
        <v>190</v>
      </c>
      <c r="C56" s="30">
        <v>300000</v>
      </c>
      <c r="D56" s="30">
        <v>300</v>
      </c>
      <c r="E56" s="30">
        <v>20</v>
      </c>
    </row>
    <row r="57" spans="1:5">
      <c r="A57" s="43">
        <v>14</v>
      </c>
      <c r="B57" s="34" t="s">
        <v>191</v>
      </c>
      <c r="C57" s="30">
        <v>300000</v>
      </c>
      <c r="D57" s="30">
        <v>300</v>
      </c>
      <c r="E57" s="30">
        <v>20</v>
      </c>
    </row>
    <row r="58" spans="1:5">
      <c r="A58" s="43">
        <v>15</v>
      </c>
      <c r="B58" s="34" t="s">
        <v>192</v>
      </c>
      <c r="C58" s="30">
        <v>300000</v>
      </c>
      <c r="D58" s="30">
        <v>300</v>
      </c>
      <c r="E58" s="30">
        <v>20</v>
      </c>
    </row>
    <row r="59" spans="1:5">
      <c r="A59" s="43">
        <v>16</v>
      </c>
      <c r="B59" s="34" t="s">
        <v>193</v>
      </c>
      <c r="C59" s="30">
        <v>300000</v>
      </c>
      <c r="D59" s="30">
        <v>300</v>
      </c>
      <c r="E59" s="30">
        <v>20</v>
      </c>
    </row>
    <row r="60" spans="1:5">
      <c r="A60" s="43">
        <v>17</v>
      </c>
      <c r="B60" s="34" t="s">
        <v>194</v>
      </c>
      <c r="C60" s="30">
        <v>300000</v>
      </c>
      <c r="D60" s="30">
        <v>300</v>
      </c>
      <c r="E60" s="30">
        <v>20</v>
      </c>
    </row>
    <row r="61" spans="1:5">
      <c r="A61" s="43">
        <v>18</v>
      </c>
      <c r="B61" s="34" t="s">
        <v>195</v>
      </c>
      <c r="C61" s="30">
        <v>300000</v>
      </c>
      <c r="D61" s="30">
        <v>300</v>
      </c>
      <c r="E61" s="30">
        <v>20</v>
      </c>
    </row>
    <row r="62" spans="1:5">
      <c r="A62" s="43">
        <v>19</v>
      </c>
      <c r="B62" s="34" t="s">
        <v>196</v>
      </c>
      <c r="C62" s="30">
        <v>300000</v>
      </c>
      <c r="D62" s="30">
        <v>300</v>
      </c>
      <c r="E62" s="30">
        <v>20</v>
      </c>
    </row>
    <row r="63" spans="1:5">
      <c r="A63" s="43">
        <v>20</v>
      </c>
      <c r="B63" s="34" t="s">
        <v>197</v>
      </c>
      <c r="C63" s="30">
        <v>300000</v>
      </c>
      <c r="D63" s="30">
        <v>300</v>
      </c>
      <c r="E63" s="30">
        <v>20</v>
      </c>
    </row>
    <row r="64" spans="1:5">
      <c r="A64" s="43">
        <v>21</v>
      </c>
      <c r="B64" s="34" t="s">
        <v>198</v>
      </c>
      <c r="C64" s="30">
        <v>300000</v>
      </c>
      <c r="D64" s="30">
        <v>300</v>
      </c>
      <c r="E64" s="30">
        <v>20</v>
      </c>
    </row>
    <row r="65" spans="1:5">
      <c r="A65" s="43">
        <v>22</v>
      </c>
      <c r="B65" s="34" t="s">
        <v>199</v>
      </c>
      <c r="C65" s="30">
        <v>300000</v>
      </c>
      <c r="D65" s="30">
        <v>300</v>
      </c>
      <c r="E65" s="30">
        <v>20</v>
      </c>
    </row>
    <row r="66" spans="1:5">
      <c r="A66" s="43">
        <v>23</v>
      </c>
      <c r="B66" s="34" t="s">
        <v>200</v>
      </c>
      <c r="C66" s="30">
        <v>300000</v>
      </c>
      <c r="D66" s="30">
        <v>300</v>
      </c>
      <c r="E66" s="30">
        <v>20</v>
      </c>
    </row>
    <row r="67" spans="1:5">
      <c r="A67" s="43">
        <v>24</v>
      </c>
      <c r="B67" s="34" t="s">
        <v>201</v>
      </c>
      <c r="C67" s="30">
        <v>300000</v>
      </c>
      <c r="D67" s="30">
        <v>300</v>
      </c>
      <c r="E67" s="30">
        <v>20</v>
      </c>
    </row>
    <row r="68" spans="1:5">
      <c r="A68" s="43">
        <v>25</v>
      </c>
      <c r="B68" s="34" t="s">
        <v>202</v>
      </c>
      <c r="C68" s="30">
        <v>300000</v>
      </c>
      <c r="D68" s="30">
        <v>300</v>
      </c>
      <c r="E68" s="30">
        <v>20</v>
      </c>
    </row>
    <row r="69" spans="1:5">
      <c r="A69" s="43">
        <v>26</v>
      </c>
      <c r="B69" s="34" t="s">
        <v>203</v>
      </c>
      <c r="C69" s="30">
        <v>300000</v>
      </c>
      <c r="D69" s="30">
        <v>300</v>
      </c>
      <c r="E69" s="30">
        <v>20</v>
      </c>
    </row>
    <row r="70" spans="1:5">
      <c r="A70" s="43">
        <v>27</v>
      </c>
      <c r="B70" s="34" t="s">
        <v>204</v>
      </c>
      <c r="C70" s="30">
        <v>300000</v>
      </c>
      <c r="D70" s="30">
        <v>300</v>
      </c>
      <c r="E70" s="30">
        <v>20</v>
      </c>
    </row>
    <row r="71" spans="1:5">
      <c r="A71" s="43">
        <v>28</v>
      </c>
      <c r="B71" s="34" t="s">
        <v>205</v>
      </c>
      <c r="C71" s="30">
        <v>300000</v>
      </c>
      <c r="D71" s="30">
        <v>300</v>
      </c>
      <c r="E71" s="30">
        <v>20</v>
      </c>
    </row>
    <row r="72" spans="1:5">
      <c r="A72" s="43">
        <v>29</v>
      </c>
      <c r="B72" s="34" t="s">
        <v>206</v>
      </c>
      <c r="C72" s="30">
        <v>300000</v>
      </c>
      <c r="D72" s="30">
        <v>300</v>
      </c>
      <c r="E72" s="30">
        <v>20</v>
      </c>
    </row>
    <row r="73" spans="1:5">
      <c r="A73" s="43">
        <v>30</v>
      </c>
      <c r="B73" s="34" t="s">
        <v>207</v>
      </c>
      <c r="C73" s="30">
        <v>300000</v>
      </c>
      <c r="D73" s="30">
        <v>300</v>
      </c>
      <c r="E73" s="30">
        <v>20</v>
      </c>
    </row>
    <row r="74" spans="1:5">
      <c r="A74" s="43">
        <v>31</v>
      </c>
      <c r="B74" s="34" t="s">
        <v>208</v>
      </c>
      <c r="C74" s="30">
        <v>300000</v>
      </c>
      <c r="D74" s="30">
        <v>300</v>
      </c>
      <c r="E74" s="30">
        <v>20</v>
      </c>
    </row>
    <row r="75" spans="1:5">
      <c r="A75" s="43">
        <v>32</v>
      </c>
      <c r="B75" s="34" t="s">
        <v>209</v>
      </c>
      <c r="C75" s="30">
        <v>300000</v>
      </c>
      <c r="D75" s="30">
        <v>300</v>
      </c>
      <c r="E75" s="30">
        <v>20</v>
      </c>
    </row>
    <row r="76" spans="1:5">
      <c r="A76" s="43">
        <v>33</v>
      </c>
      <c r="B76" s="34" t="s">
        <v>210</v>
      </c>
      <c r="C76" s="30">
        <v>300000</v>
      </c>
      <c r="D76" s="30">
        <v>300</v>
      </c>
      <c r="E76" s="30">
        <v>20</v>
      </c>
    </row>
    <row r="77" spans="1:5">
      <c r="A77" s="43">
        <v>34</v>
      </c>
      <c r="B77" s="34" t="s">
        <v>211</v>
      </c>
      <c r="C77" s="30">
        <v>300000</v>
      </c>
      <c r="D77" s="30">
        <v>300</v>
      </c>
      <c r="E77" s="30">
        <v>20</v>
      </c>
    </row>
    <row r="78" spans="1:5">
      <c r="A78" s="43">
        <v>35</v>
      </c>
      <c r="B78" s="34" t="s">
        <v>212</v>
      </c>
      <c r="C78" s="30">
        <v>300000</v>
      </c>
      <c r="D78" s="30">
        <v>300</v>
      </c>
      <c r="E78" s="30">
        <v>20</v>
      </c>
    </row>
    <row r="79" spans="1:5">
      <c r="A79" s="43">
        <v>36</v>
      </c>
      <c r="B79" s="34" t="s">
        <v>213</v>
      </c>
      <c r="C79" s="30">
        <v>300000</v>
      </c>
      <c r="D79" s="30">
        <v>300</v>
      </c>
      <c r="E79" s="30">
        <v>20</v>
      </c>
    </row>
    <row r="80" spans="1:5">
      <c r="A80" s="43">
        <v>37</v>
      </c>
      <c r="B80" s="34" t="s">
        <v>214</v>
      </c>
      <c r="C80" s="30">
        <v>300000</v>
      </c>
      <c r="D80" s="30">
        <v>300</v>
      </c>
      <c r="E80" s="30">
        <v>20</v>
      </c>
    </row>
    <row r="81" spans="1:5">
      <c r="A81" s="43">
        <v>38</v>
      </c>
      <c r="B81" s="34" t="s">
        <v>215</v>
      </c>
      <c r="C81" s="30">
        <v>50000</v>
      </c>
      <c r="D81" s="30">
        <v>100</v>
      </c>
      <c r="E81" s="30">
        <v>5</v>
      </c>
    </row>
    <row r="82" spans="1:5">
      <c r="A82" s="43">
        <v>39</v>
      </c>
      <c r="B82" s="34" t="s">
        <v>216</v>
      </c>
      <c r="C82" s="30">
        <v>300000</v>
      </c>
      <c r="D82" s="30">
        <v>300</v>
      </c>
      <c r="E82" s="30">
        <v>20</v>
      </c>
    </row>
    <row r="83" spans="1:5">
      <c r="A83" s="43">
        <v>40</v>
      </c>
      <c r="B83" s="34" t="s">
        <v>217</v>
      </c>
      <c r="C83" s="30">
        <v>300000</v>
      </c>
      <c r="D83" s="30">
        <v>300</v>
      </c>
      <c r="E83" s="30">
        <v>20</v>
      </c>
    </row>
    <row r="84" spans="1:5">
      <c r="A84" s="43">
        <v>41</v>
      </c>
      <c r="B84" s="34" t="s">
        <v>218</v>
      </c>
      <c r="C84" s="30">
        <v>300000</v>
      </c>
      <c r="D84" s="30">
        <v>300</v>
      </c>
      <c r="E84" s="30">
        <v>20</v>
      </c>
    </row>
    <row r="85" spans="1:5">
      <c r="A85" s="43">
        <v>410</v>
      </c>
      <c r="B85" s="34" t="s">
        <v>219</v>
      </c>
      <c r="C85" s="30">
        <v>300000</v>
      </c>
      <c r="D85" s="30">
        <v>300</v>
      </c>
      <c r="E85" s="30">
        <v>20</v>
      </c>
    </row>
    <row r="86" spans="1:5">
      <c r="A86" s="43">
        <v>411</v>
      </c>
      <c r="B86" s="34" t="s">
        <v>1</v>
      </c>
      <c r="C86" s="30">
        <v>50000</v>
      </c>
      <c r="D86" s="30">
        <v>100</v>
      </c>
      <c r="E86" s="30">
        <v>5</v>
      </c>
    </row>
    <row r="87" spans="1:5">
      <c r="A87" s="43">
        <v>412</v>
      </c>
      <c r="B87" s="34" t="s">
        <v>2</v>
      </c>
      <c r="C87" s="30">
        <v>50000</v>
      </c>
      <c r="D87" s="30">
        <v>100</v>
      </c>
      <c r="E87" s="30">
        <v>5</v>
      </c>
    </row>
    <row r="88" spans="1:5">
      <c r="A88" s="43">
        <v>413</v>
      </c>
      <c r="B88" s="34" t="s">
        <v>3</v>
      </c>
      <c r="C88" s="30">
        <v>300000</v>
      </c>
      <c r="D88" s="30">
        <v>300</v>
      </c>
      <c r="E88" s="30">
        <v>20</v>
      </c>
    </row>
    <row r="89" spans="1:5">
      <c r="A89" s="43">
        <v>414</v>
      </c>
      <c r="B89" s="34" t="s">
        <v>4</v>
      </c>
      <c r="C89" s="30">
        <v>300000</v>
      </c>
      <c r="D89" s="30">
        <v>300</v>
      </c>
      <c r="E89" s="30">
        <v>20</v>
      </c>
    </row>
    <row r="90" spans="1:5">
      <c r="A90" s="43">
        <v>415</v>
      </c>
      <c r="B90" s="34" t="s">
        <v>5</v>
      </c>
      <c r="C90" s="30">
        <v>50000</v>
      </c>
      <c r="D90" s="30">
        <v>100</v>
      </c>
      <c r="E90" s="30">
        <v>5</v>
      </c>
    </row>
    <row r="91" spans="1:5">
      <c r="A91" s="43">
        <v>416</v>
      </c>
      <c r="B91" s="34" t="s">
        <v>6</v>
      </c>
      <c r="C91" s="30">
        <v>50000</v>
      </c>
      <c r="D91" s="30">
        <v>100</v>
      </c>
      <c r="E91" s="30">
        <v>5</v>
      </c>
    </row>
    <row r="92" spans="1:5">
      <c r="A92" s="43">
        <v>42</v>
      </c>
      <c r="B92" s="34" t="s">
        <v>220</v>
      </c>
      <c r="C92" s="30">
        <v>300000</v>
      </c>
      <c r="D92" s="30">
        <v>300</v>
      </c>
      <c r="E92" s="30">
        <v>20</v>
      </c>
    </row>
    <row r="93" spans="1:5">
      <c r="A93" s="43">
        <v>43</v>
      </c>
      <c r="B93" s="34" t="s">
        <v>221</v>
      </c>
      <c r="C93" s="30">
        <v>300000</v>
      </c>
      <c r="D93" s="30">
        <v>300</v>
      </c>
      <c r="E93" s="30">
        <v>20</v>
      </c>
    </row>
    <row r="94" spans="1:5">
      <c r="A94" s="43">
        <v>44</v>
      </c>
      <c r="B94" s="34" t="s">
        <v>222</v>
      </c>
      <c r="C94" s="30">
        <v>300000</v>
      </c>
      <c r="D94" s="30">
        <v>300</v>
      </c>
      <c r="E94" s="30">
        <v>20</v>
      </c>
    </row>
    <row r="95" spans="1:5">
      <c r="A95" s="43">
        <v>45</v>
      </c>
      <c r="B95" s="34" t="s">
        <v>223</v>
      </c>
      <c r="C95" s="30">
        <v>300000</v>
      </c>
      <c r="D95" s="30">
        <v>300</v>
      </c>
      <c r="E95" s="30">
        <v>20</v>
      </c>
    </row>
    <row r="96" spans="1:5">
      <c r="A96" s="43">
        <v>46</v>
      </c>
      <c r="B96" s="34" t="s">
        <v>224</v>
      </c>
      <c r="C96" s="30">
        <v>300000</v>
      </c>
      <c r="D96" s="30">
        <v>300</v>
      </c>
      <c r="E96" s="30">
        <v>20</v>
      </c>
    </row>
    <row r="97" spans="1:5">
      <c r="A97" s="43">
        <v>47</v>
      </c>
      <c r="B97" s="34" t="s">
        <v>225</v>
      </c>
      <c r="C97" s="30">
        <v>300000</v>
      </c>
      <c r="D97" s="30">
        <v>300</v>
      </c>
      <c r="E97" s="30">
        <v>20</v>
      </c>
    </row>
    <row r="98" spans="1:5">
      <c r="A98" s="43">
        <v>48</v>
      </c>
      <c r="B98" s="34" t="s">
        <v>226</v>
      </c>
      <c r="C98" s="30">
        <v>300000</v>
      </c>
      <c r="D98" s="30">
        <v>300</v>
      </c>
      <c r="E98" s="30">
        <v>20</v>
      </c>
    </row>
    <row r="99" spans="1:5">
      <c r="A99" s="43">
        <v>49</v>
      </c>
      <c r="B99" s="34" t="s">
        <v>227</v>
      </c>
      <c r="C99" s="30">
        <v>300000</v>
      </c>
      <c r="D99" s="30">
        <v>300</v>
      </c>
      <c r="E99" s="30">
        <v>20</v>
      </c>
    </row>
    <row r="100" spans="1:5">
      <c r="A100" s="43">
        <v>50</v>
      </c>
      <c r="B100" s="34" t="s">
        <v>228</v>
      </c>
      <c r="C100" s="30">
        <v>100000</v>
      </c>
      <c r="D100" s="30">
        <v>100</v>
      </c>
      <c r="E100" s="30">
        <v>5</v>
      </c>
    </row>
    <row r="101" spans="1:5">
      <c r="A101" s="43">
        <v>51</v>
      </c>
      <c r="B101" s="34" t="s">
        <v>229</v>
      </c>
      <c r="C101" s="30">
        <v>100000</v>
      </c>
      <c r="D101" s="30">
        <v>100</v>
      </c>
      <c r="E101" s="30">
        <v>5</v>
      </c>
    </row>
    <row r="102" spans="1:5">
      <c r="A102" s="43">
        <v>52</v>
      </c>
      <c r="B102" s="34" t="s">
        <v>230</v>
      </c>
      <c r="C102" s="30">
        <v>100000</v>
      </c>
      <c r="D102" s="30">
        <v>100</v>
      </c>
      <c r="E102" s="30">
        <v>5</v>
      </c>
    </row>
    <row r="103" spans="1:5">
      <c r="A103" s="43">
        <v>53</v>
      </c>
      <c r="B103" s="34" t="s">
        <v>231</v>
      </c>
      <c r="C103" s="30">
        <v>100000</v>
      </c>
      <c r="D103" s="30">
        <v>100</v>
      </c>
      <c r="E103" s="30">
        <v>5</v>
      </c>
    </row>
    <row r="104" spans="1:5">
      <c r="A104" s="43">
        <v>54</v>
      </c>
      <c r="B104" s="34" t="s">
        <v>232</v>
      </c>
      <c r="C104" s="30">
        <v>100000</v>
      </c>
      <c r="D104" s="30">
        <v>100</v>
      </c>
      <c r="E104" s="30">
        <v>5</v>
      </c>
    </row>
    <row r="105" spans="1:5">
      <c r="A105" s="43">
        <v>55</v>
      </c>
      <c r="B105" s="34" t="s">
        <v>233</v>
      </c>
      <c r="C105" s="30">
        <v>100000</v>
      </c>
      <c r="D105" s="30">
        <v>100</v>
      </c>
      <c r="E105" s="30">
        <v>5</v>
      </c>
    </row>
    <row r="106" spans="1:5">
      <c r="A106" s="43">
        <v>56</v>
      </c>
      <c r="B106" s="35" t="s">
        <v>234</v>
      </c>
      <c r="C106" s="36">
        <v>50000</v>
      </c>
      <c r="D106" s="36">
        <v>50</v>
      </c>
      <c r="E106" s="36">
        <v>5</v>
      </c>
    </row>
    <row r="107" spans="1:5">
      <c r="A107" s="43">
        <v>57</v>
      </c>
      <c r="B107" s="35" t="s">
        <v>235</v>
      </c>
      <c r="C107" s="36">
        <v>50000</v>
      </c>
      <c r="D107" s="36">
        <v>50</v>
      </c>
      <c r="E107" s="36">
        <v>5</v>
      </c>
    </row>
    <row r="108" spans="1:5">
      <c r="A108" s="43">
        <v>58</v>
      </c>
      <c r="B108" s="35" t="s">
        <v>236</v>
      </c>
      <c r="C108" s="36">
        <v>50000</v>
      </c>
      <c r="D108" s="36">
        <v>50</v>
      </c>
      <c r="E108" s="36">
        <v>5</v>
      </c>
    </row>
    <row r="109" spans="1:5">
      <c r="A109" s="43">
        <v>59</v>
      </c>
      <c r="B109" s="35" t="s">
        <v>237</v>
      </c>
      <c r="C109" s="36">
        <v>50000</v>
      </c>
      <c r="D109" s="36">
        <v>50</v>
      </c>
      <c r="E109" s="36">
        <v>5</v>
      </c>
    </row>
    <row r="110" spans="1:5">
      <c r="A110" s="43">
        <v>60</v>
      </c>
      <c r="B110" s="35" t="s">
        <v>238</v>
      </c>
      <c r="C110" s="36">
        <v>50000</v>
      </c>
      <c r="D110" s="36">
        <v>50</v>
      </c>
      <c r="E110" s="36">
        <v>5</v>
      </c>
    </row>
    <row r="111" spans="1:5">
      <c r="A111" s="43">
        <v>61</v>
      </c>
      <c r="B111" s="35" t="s">
        <v>239</v>
      </c>
      <c r="C111" s="36">
        <v>50000</v>
      </c>
      <c r="D111" s="36">
        <v>50</v>
      </c>
      <c r="E111" s="36">
        <v>5</v>
      </c>
    </row>
    <row r="112" spans="1:5">
      <c r="A112" s="43">
        <v>62</v>
      </c>
      <c r="B112" s="34" t="s">
        <v>240</v>
      </c>
      <c r="C112" s="30">
        <v>300000</v>
      </c>
      <c r="D112" s="30">
        <v>300</v>
      </c>
      <c r="E112" s="30">
        <v>20</v>
      </c>
    </row>
    <row r="113" spans="1:5">
      <c r="A113" s="43">
        <v>63</v>
      </c>
      <c r="B113" s="34" t="s">
        <v>241</v>
      </c>
      <c r="C113" s="30">
        <v>300000</v>
      </c>
      <c r="D113" s="30">
        <v>300</v>
      </c>
      <c r="E113" s="30">
        <v>20</v>
      </c>
    </row>
    <row r="114" spans="1:5">
      <c r="A114" s="43">
        <v>64</v>
      </c>
      <c r="B114" s="34" t="s">
        <v>242</v>
      </c>
      <c r="C114" s="30">
        <v>300000</v>
      </c>
      <c r="D114" s="30">
        <v>300</v>
      </c>
      <c r="E114" s="30">
        <v>20</v>
      </c>
    </row>
    <row r="115" spans="1:5">
      <c r="A115" s="43">
        <v>65</v>
      </c>
      <c r="B115" s="34" t="s">
        <v>243</v>
      </c>
      <c r="C115" s="30">
        <v>300000</v>
      </c>
      <c r="D115" s="30">
        <v>300</v>
      </c>
      <c r="E115" s="30">
        <v>20</v>
      </c>
    </row>
    <row r="116" spans="1:5">
      <c r="A116" s="43">
        <v>66</v>
      </c>
      <c r="B116" s="34" t="s">
        <v>244</v>
      </c>
      <c r="C116" s="30">
        <v>300000</v>
      </c>
      <c r="D116" s="30">
        <v>300</v>
      </c>
      <c r="E116" s="30">
        <v>20</v>
      </c>
    </row>
    <row r="117" spans="1:5">
      <c r="A117" s="43">
        <v>67</v>
      </c>
      <c r="B117" s="34" t="s">
        <v>245</v>
      </c>
      <c r="C117" s="30">
        <v>300000</v>
      </c>
      <c r="D117" s="30">
        <v>300</v>
      </c>
      <c r="E117" s="30">
        <v>20</v>
      </c>
    </row>
    <row r="118" spans="1:5">
      <c r="A118" s="43">
        <v>68</v>
      </c>
      <c r="B118" s="34" t="s">
        <v>246</v>
      </c>
      <c r="C118" s="30">
        <v>300000</v>
      </c>
      <c r="D118" s="30">
        <v>300</v>
      </c>
      <c r="E118" s="30">
        <v>20</v>
      </c>
    </row>
    <row r="119" spans="1:5">
      <c r="A119" s="43">
        <v>69</v>
      </c>
      <c r="B119" s="34" t="s">
        <v>247</v>
      </c>
      <c r="C119" s="30">
        <v>300000</v>
      </c>
      <c r="D119" s="30">
        <v>300</v>
      </c>
      <c r="E119" s="30">
        <v>20</v>
      </c>
    </row>
    <row r="120" spans="1:5">
      <c r="A120" s="43">
        <v>690</v>
      </c>
      <c r="B120" s="34" t="s">
        <v>219</v>
      </c>
      <c r="C120" s="30">
        <v>300000</v>
      </c>
      <c r="D120" s="30">
        <v>300</v>
      </c>
      <c r="E120" s="30">
        <v>20</v>
      </c>
    </row>
    <row r="121" spans="1:5">
      <c r="A121" s="43">
        <v>691</v>
      </c>
      <c r="B121" s="34" t="s">
        <v>248</v>
      </c>
      <c r="C121" s="30">
        <v>300000</v>
      </c>
      <c r="D121" s="30">
        <v>300</v>
      </c>
      <c r="E121" s="30">
        <v>20</v>
      </c>
    </row>
    <row r="122" spans="1:5">
      <c r="A122" s="43">
        <v>692</v>
      </c>
      <c r="B122" s="34" t="s">
        <v>249</v>
      </c>
      <c r="C122" s="30">
        <v>300000</v>
      </c>
      <c r="D122" s="30">
        <v>300</v>
      </c>
      <c r="E122" s="30">
        <v>20</v>
      </c>
    </row>
    <row r="123" spans="1:5">
      <c r="A123" s="43">
        <v>693</v>
      </c>
      <c r="B123" s="34" t="s">
        <v>7</v>
      </c>
      <c r="C123" s="30">
        <v>50000</v>
      </c>
      <c r="D123" s="30">
        <v>100</v>
      </c>
      <c r="E123" s="30">
        <v>5</v>
      </c>
    </row>
    <row r="124" spans="1:5">
      <c r="A124" s="43">
        <v>694</v>
      </c>
      <c r="B124" s="34" t="s">
        <v>8</v>
      </c>
      <c r="C124" s="30">
        <v>300000</v>
      </c>
      <c r="D124" s="30">
        <v>300</v>
      </c>
      <c r="E124" s="30">
        <v>20</v>
      </c>
    </row>
    <row r="125" spans="1:5">
      <c r="A125" s="43">
        <v>70</v>
      </c>
      <c r="B125" s="34" t="s">
        <v>250</v>
      </c>
      <c r="C125" s="30">
        <v>50000</v>
      </c>
      <c r="D125" s="30">
        <v>100</v>
      </c>
      <c r="E125" s="30">
        <v>5</v>
      </c>
    </row>
    <row r="126" spans="1:5">
      <c r="A126" s="43">
        <v>71</v>
      </c>
      <c r="B126" s="34" t="s">
        <v>251</v>
      </c>
      <c r="C126" s="30">
        <v>50000</v>
      </c>
      <c r="D126" s="30">
        <v>100</v>
      </c>
      <c r="E126" s="30">
        <v>5</v>
      </c>
    </row>
    <row r="127" spans="1:5">
      <c r="A127" s="43">
        <v>72</v>
      </c>
      <c r="B127" s="34" t="s">
        <v>252</v>
      </c>
      <c r="C127" s="30">
        <v>50000</v>
      </c>
      <c r="D127" s="30">
        <v>100</v>
      </c>
      <c r="E127" s="30">
        <v>5</v>
      </c>
    </row>
    <row r="128" spans="1:5">
      <c r="A128" s="43">
        <v>73</v>
      </c>
      <c r="B128" s="34" t="s">
        <v>253</v>
      </c>
      <c r="C128" s="30">
        <v>50000</v>
      </c>
      <c r="D128" s="30">
        <v>100</v>
      </c>
      <c r="E128" s="30">
        <v>5</v>
      </c>
    </row>
    <row r="129" spans="1:5">
      <c r="A129" s="43">
        <v>74</v>
      </c>
      <c r="B129" s="34" t="s">
        <v>254</v>
      </c>
      <c r="C129" s="30">
        <v>50000</v>
      </c>
      <c r="D129" s="30">
        <v>100</v>
      </c>
      <c r="E129" s="30">
        <v>5</v>
      </c>
    </row>
    <row r="130" spans="1:5">
      <c r="A130" s="43">
        <v>75</v>
      </c>
      <c r="B130" s="34" t="s">
        <v>255</v>
      </c>
      <c r="C130" s="30">
        <v>50000</v>
      </c>
      <c r="D130" s="30">
        <v>100</v>
      </c>
      <c r="E130" s="30">
        <v>5</v>
      </c>
    </row>
    <row r="131" spans="1:5">
      <c r="A131" s="43">
        <v>76</v>
      </c>
      <c r="B131" s="35" t="s">
        <v>256</v>
      </c>
      <c r="C131" s="36">
        <v>50000</v>
      </c>
      <c r="D131" s="36">
        <v>50</v>
      </c>
      <c r="E131" s="36">
        <v>5</v>
      </c>
    </row>
    <row r="132" spans="1:5">
      <c r="A132" s="43">
        <v>77</v>
      </c>
      <c r="B132" s="35" t="s">
        <v>257</v>
      </c>
      <c r="C132" s="36">
        <v>50000</v>
      </c>
      <c r="D132" s="36">
        <v>50</v>
      </c>
      <c r="E132" s="36">
        <v>5</v>
      </c>
    </row>
    <row r="133" spans="1:5">
      <c r="A133" s="43">
        <v>78</v>
      </c>
      <c r="B133" s="34" t="s">
        <v>258</v>
      </c>
      <c r="C133" s="30">
        <v>50000</v>
      </c>
      <c r="D133" s="30">
        <v>100</v>
      </c>
      <c r="E133" s="30">
        <v>5</v>
      </c>
    </row>
    <row r="134" spans="1:5">
      <c r="A134" s="43">
        <v>79</v>
      </c>
      <c r="B134" s="34" t="s">
        <v>259</v>
      </c>
      <c r="C134" s="30">
        <v>50000</v>
      </c>
      <c r="D134" s="30">
        <v>100</v>
      </c>
      <c r="E134" s="30">
        <v>5</v>
      </c>
    </row>
    <row r="135" spans="1:5">
      <c r="A135" s="43">
        <v>80</v>
      </c>
      <c r="B135" s="34" t="s">
        <v>260</v>
      </c>
      <c r="C135" s="30">
        <v>50000</v>
      </c>
      <c r="D135" s="30">
        <v>100</v>
      </c>
      <c r="E135" s="30">
        <v>5</v>
      </c>
    </row>
    <row r="136" spans="1:5">
      <c r="A136" s="43">
        <v>81</v>
      </c>
      <c r="B136" s="34" t="s">
        <v>261</v>
      </c>
      <c r="C136" s="30">
        <v>50000</v>
      </c>
      <c r="D136" s="30">
        <v>100</v>
      </c>
      <c r="E136" s="30">
        <v>5</v>
      </c>
    </row>
    <row r="137" spans="1:5">
      <c r="A137" s="43">
        <v>82</v>
      </c>
      <c r="B137" s="34" t="s">
        <v>262</v>
      </c>
      <c r="C137" s="30">
        <v>50000</v>
      </c>
      <c r="D137" s="30">
        <v>100</v>
      </c>
      <c r="E137" s="30">
        <v>5</v>
      </c>
    </row>
    <row r="138" spans="1:5">
      <c r="A138" s="43">
        <v>83</v>
      </c>
      <c r="B138" s="34" t="s">
        <v>263</v>
      </c>
      <c r="C138" s="30">
        <v>50000</v>
      </c>
      <c r="D138" s="30">
        <v>100</v>
      </c>
      <c r="E138" s="30">
        <v>5</v>
      </c>
    </row>
    <row r="139" spans="1:5">
      <c r="A139" s="43">
        <v>84</v>
      </c>
      <c r="B139" s="34" t="s">
        <v>264</v>
      </c>
      <c r="C139" s="30">
        <v>50000</v>
      </c>
      <c r="D139" s="30">
        <v>100</v>
      </c>
      <c r="E139" s="30">
        <v>5</v>
      </c>
    </row>
    <row r="140" spans="1:5">
      <c r="A140" s="43">
        <v>85</v>
      </c>
      <c r="B140" s="34" t="s">
        <v>265</v>
      </c>
      <c r="C140" s="30">
        <v>50000</v>
      </c>
      <c r="D140" s="30">
        <v>100</v>
      </c>
      <c r="E140" s="30">
        <v>5</v>
      </c>
    </row>
    <row r="141" spans="1:5">
      <c r="A141" s="43">
        <v>86</v>
      </c>
      <c r="B141" s="34" t="s">
        <v>266</v>
      </c>
      <c r="C141" s="30">
        <v>50000</v>
      </c>
      <c r="D141" s="30">
        <v>100</v>
      </c>
      <c r="E141" s="30">
        <v>5</v>
      </c>
    </row>
    <row r="142" spans="1:5">
      <c r="A142" s="43">
        <v>87</v>
      </c>
      <c r="B142" s="34" t="s">
        <v>267</v>
      </c>
      <c r="C142" s="30">
        <v>50000</v>
      </c>
      <c r="D142" s="30">
        <v>100</v>
      </c>
      <c r="E142" s="30">
        <v>5</v>
      </c>
    </row>
    <row r="143" spans="1:5">
      <c r="A143" s="43">
        <v>88</v>
      </c>
      <c r="B143" s="34" t="s">
        <v>268</v>
      </c>
      <c r="C143" s="30">
        <v>50000</v>
      </c>
      <c r="D143" s="30">
        <v>100</v>
      </c>
      <c r="E143" s="30">
        <v>5</v>
      </c>
    </row>
    <row r="144" spans="1:5">
      <c r="A144" s="43">
        <v>89</v>
      </c>
      <c r="B144" s="34" t="s">
        <v>269</v>
      </c>
      <c r="C144" s="30">
        <v>50000</v>
      </c>
      <c r="D144" s="30">
        <v>100</v>
      </c>
      <c r="E144" s="30">
        <v>5</v>
      </c>
    </row>
    <row r="145" spans="1:5">
      <c r="A145" s="43">
        <v>90</v>
      </c>
      <c r="B145" s="34" t="s">
        <v>270</v>
      </c>
      <c r="C145" s="30">
        <v>50000</v>
      </c>
      <c r="D145" s="30">
        <v>100</v>
      </c>
      <c r="E145" s="30">
        <v>5</v>
      </c>
    </row>
    <row r="146" spans="1:5">
      <c r="A146" s="43">
        <v>91</v>
      </c>
      <c r="B146" s="34" t="s">
        <v>271</v>
      </c>
      <c r="C146" s="30">
        <v>50000</v>
      </c>
      <c r="D146" s="30">
        <v>100</v>
      </c>
      <c r="E146" s="30">
        <v>5</v>
      </c>
    </row>
    <row r="147" spans="1:5">
      <c r="A147" s="43">
        <v>92</v>
      </c>
      <c r="B147" s="34" t="s">
        <v>272</v>
      </c>
      <c r="C147" s="30">
        <v>50000</v>
      </c>
      <c r="D147" s="30">
        <v>100</v>
      </c>
      <c r="E147" s="30">
        <v>5</v>
      </c>
    </row>
    <row r="148" spans="1:5">
      <c r="A148" s="43">
        <v>93</v>
      </c>
      <c r="B148" s="34" t="s">
        <v>273</v>
      </c>
      <c r="C148" s="30">
        <v>50000</v>
      </c>
      <c r="D148" s="30">
        <v>100</v>
      </c>
      <c r="E148" s="30">
        <v>5</v>
      </c>
    </row>
    <row r="149" spans="1:5">
      <c r="A149" s="43">
        <v>94</v>
      </c>
      <c r="B149" s="34" t="s">
        <v>274</v>
      </c>
      <c r="C149" s="30">
        <v>50000</v>
      </c>
      <c r="D149" s="30">
        <v>100</v>
      </c>
      <c r="E149" s="30">
        <v>5</v>
      </c>
    </row>
    <row r="150" spans="1:5">
      <c r="A150" s="43">
        <v>95</v>
      </c>
      <c r="B150" s="34" t="s">
        <v>275</v>
      </c>
      <c r="C150" s="30">
        <v>50000</v>
      </c>
      <c r="D150" s="30">
        <v>100</v>
      </c>
      <c r="E150" s="30">
        <v>5</v>
      </c>
    </row>
    <row r="151" spans="1:5">
      <c r="A151" s="43">
        <v>96</v>
      </c>
      <c r="B151" s="34" t="s">
        <v>276</v>
      </c>
      <c r="C151" s="30">
        <v>50000</v>
      </c>
      <c r="D151" s="30">
        <v>100</v>
      </c>
      <c r="E151" s="30">
        <v>5</v>
      </c>
    </row>
    <row r="152" spans="1:5">
      <c r="A152" s="43">
        <v>97</v>
      </c>
      <c r="B152" s="34" t="s">
        <v>277</v>
      </c>
      <c r="C152" s="30">
        <v>300000</v>
      </c>
      <c r="D152" s="30">
        <v>300</v>
      </c>
      <c r="E152" s="30">
        <v>20</v>
      </c>
    </row>
    <row r="153" spans="1:5">
      <c r="A153" s="43">
        <v>98</v>
      </c>
      <c r="B153" s="34" t="s">
        <v>278</v>
      </c>
      <c r="C153" s="30">
        <v>300000</v>
      </c>
      <c r="D153" s="30">
        <v>300</v>
      </c>
      <c r="E153" s="30">
        <v>20</v>
      </c>
    </row>
    <row r="154" spans="1:5">
      <c r="A154" s="43">
        <v>99</v>
      </c>
      <c r="B154" s="34" t="s">
        <v>279</v>
      </c>
      <c r="C154" s="30">
        <v>300000</v>
      </c>
      <c r="D154" s="30">
        <v>300</v>
      </c>
      <c r="E154" s="30">
        <v>20</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賃金引上げ計画の誓約書</vt:lpstr>
      <vt:lpstr>賃金引上げ計画書</vt:lpstr>
      <vt:lpstr>基準給与支給総額</vt:lpstr>
      <vt:lpstr>事業内最低賃金者名簿</vt:lpstr>
      <vt:lpstr>使用不可公社専用</vt:lpstr>
      <vt:lpstr>入力規則(改変禁止)</vt:lpstr>
      <vt:lpstr>事業内最低賃金者名簿!Print_Area</vt:lpstr>
      <vt:lpstr>賃金引上げ計画の誓約書!Print_Area</vt:lpstr>
      <vt:lpstr>賃金引上げ計画書!Print_Area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2026-05-12T04:30:37Z</dcterms:modified>
</cp:coreProperties>
</file>