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charts/chart5.xml" ContentType="application/vnd.openxmlformats-officedocument.drawingml.chart+xml"/>
  <Override PartName="/xl/charts/chart6.xml" ContentType="application/vnd.openxmlformats-officedocument.drawingml.chart+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30" windowWidth="18315" windowHeight="11760"/>
  </bookViews>
  <sheets>
    <sheet name="実行計画書・進捗状況報告書（2018・2019用）" sheetId="8" r:id="rId1"/>
    <sheet name="実行計画書・進捗状況報告書（2020・2021用）" sheetId="9" r:id="rId2"/>
    <sheet name="毎月の特記事項" sheetId="2" r:id="rId3"/>
    <sheet name="【記入例】 実行計画書・進捗状況報告書" sheetId="7" r:id="rId4"/>
    <sheet name="開発支援テーマ" sheetId="3" r:id="rId5"/>
  </sheets>
  <definedNames>
    <definedName name="_xlnm.Print_Area" localSheetId="3">'【記入例】 実行計画書・進捗状況報告書'!$A$1:$AG$42</definedName>
    <definedName name="_xlnm.Print_Area" localSheetId="0">'実行計画書・進捗状況報告書（2018・2019用）'!$A$1:$AG$42</definedName>
    <definedName name="_xlnm.Print_Area" localSheetId="1">'実行計画書・進捗状況報告書（2020・2021用）'!$A$1:$AG$42</definedName>
  </definedNames>
  <calcPr calcId="145621"/>
</workbook>
</file>

<file path=xl/calcChain.xml><?xml version="1.0" encoding="utf-8"?>
<calcChain xmlns="http://schemas.openxmlformats.org/spreadsheetml/2006/main">
  <c r="A26" i="8" l="1"/>
  <c r="A27" i="8"/>
  <c r="AG26" i="8"/>
  <c r="AG27" i="8"/>
  <c r="AH26" i="8"/>
  <c r="AH27" i="8"/>
  <c r="AF41" i="9"/>
  <c r="AE41" i="9"/>
  <c r="AD41" i="9"/>
  <c r="AC41" i="9"/>
  <c r="AB41" i="9"/>
  <c r="AA41" i="9"/>
  <c r="Z41" i="9"/>
  <c r="Y41" i="9"/>
  <c r="X41" i="9"/>
  <c r="W41" i="9"/>
  <c r="V41" i="9"/>
  <c r="U41" i="9"/>
  <c r="T41" i="9"/>
  <c r="S41" i="9"/>
  <c r="R41" i="9"/>
  <c r="Q41" i="9"/>
  <c r="P41" i="9"/>
  <c r="O41" i="9"/>
  <c r="N41" i="9"/>
  <c r="M41" i="9"/>
  <c r="L41" i="9"/>
  <c r="K41" i="9"/>
  <c r="J41" i="9"/>
  <c r="I41" i="9"/>
  <c r="AG40" i="9"/>
  <c r="E40" i="9"/>
  <c r="AG39" i="9"/>
  <c r="E39" i="9"/>
  <c r="AG38" i="9"/>
  <c r="E38" i="9"/>
  <c r="AG37" i="9"/>
  <c r="AG41" i="9" s="1"/>
  <c r="E37" i="9"/>
  <c r="AH32" i="9"/>
  <c r="AG32" i="9"/>
  <c r="A32" i="9"/>
  <c r="AH31" i="9"/>
  <c r="AG31" i="9"/>
  <c r="A31" i="9"/>
  <c r="AH30" i="9"/>
  <c r="AG30" i="9"/>
  <c r="A30" i="9"/>
  <c r="AH29" i="9"/>
  <c r="AG29" i="9"/>
  <c r="A29" i="9"/>
  <c r="AH28" i="9"/>
  <c r="AG28" i="9"/>
  <c r="A28" i="9"/>
  <c r="AH27" i="9"/>
  <c r="AG27" i="9"/>
  <c r="A27" i="9"/>
  <c r="AH26" i="9"/>
  <c r="AG26" i="9"/>
  <c r="A26" i="9"/>
  <c r="AH25" i="9"/>
  <c r="AG25" i="9"/>
  <c r="A25" i="9"/>
  <c r="AH24" i="9"/>
  <c r="AG24" i="9"/>
  <c r="A24" i="9"/>
  <c r="AH23" i="9"/>
  <c r="AG23" i="9"/>
  <c r="A23" i="9"/>
  <c r="AH22" i="9"/>
  <c r="AG22" i="9"/>
  <c r="A22" i="9"/>
  <c r="AH21" i="9"/>
  <c r="AG21" i="9"/>
  <c r="A21" i="9"/>
  <c r="AH20" i="9"/>
  <c r="AG20" i="9"/>
  <c r="A20" i="9"/>
  <c r="AH19" i="9"/>
  <c r="AG19" i="9"/>
  <c r="A19" i="9"/>
  <c r="AH18" i="9"/>
  <c r="AG18" i="9"/>
  <c r="A18" i="9"/>
  <c r="AH17" i="9"/>
  <c r="AG17" i="9"/>
  <c r="A17" i="9"/>
  <c r="AH16" i="9"/>
  <c r="AG16" i="9"/>
  <c r="A16" i="9"/>
  <c r="AH15" i="9"/>
  <c r="AG15" i="9"/>
  <c r="A15" i="9"/>
  <c r="AH14" i="9"/>
  <c r="AG14" i="9"/>
  <c r="A14" i="9"/>
  <c r="AH13" i="9"/>
  <c r="AG13" i="9"/>
  <c r="A13" i="9"/>
  <c r="AH12" i="9"/>
  <c r="AG12" i="9"/>
  <c r="A12" i="9"/>
  <c r="AH11" i="9"/>
  <c r="AG11" i="9"/>
  <c r="A11" i="9"/>
  <c r="AH10" i="9"/>
  <c r="AG10" i="9"/>
  <c r="A10" i="9"/>
  <c r="AH9" i="9"/>
  <c r="AG9" i="9"/>
  <c r="A9" i="9"/>
  <c r="AH8" i="9"/>
  <c r="AG8" i="9"/>
  <c r="A8" i="9"/>
  <c r="AF41" i="8"/>
  <c r="AE41" i="8"/>
  <c r="AD41" i="8"/>
  <c r="AC41" i="8"/>
  <c r="AB41" i="8"/>
  <c r="AA41" i="8"/>
  <c r="Z41" i="8"/>
  <c r="Y41" i="8"/>
  <c r="X41" i="8"/>
  <c r="W41" i="8"/>
  <c r="V41" i="8"/>
  <c r="U41" i="8"/>
  <c r="T41" i="8"/>
  <c r="S41" i="8"/>
  <c r="R41" i="8"/>
  <c r="Q41" i="8"/>
  <c r="P41" i="8"/>
  <c r="O41" i="8"/>
  <c r="N41" i="8"/>
  <c r="M41" i="8"/>
  <c r="L41" i="8"/>
  <c r="K41" i="8"/>
  <c r="J41" i="8"/>
  <c r="I41" i="8"/>
  <c r="AG40" i="8"/>
  <c r="E40" i="8"/>
  <c r="AG39" i="8"/>
  <c r="E39" i="8"/>
  <c r="AG38" i="8"/>
  <c r="E38" i="8"/>
  <c r="AG37" i="8"/>
  <c r="AG41" i="8" s="1"/>
  <c r="E37" i="8"/>
  <c r="AH32" i="8"/>
  <c r="AG32" i="8"/>
  <c r="A32" i="8"/>
  <c r="AH31" i="8"/>
  <c r="AG31" i="8"/>
  <c r="A31" i="8"/>
  <c r="AH30" i="8"/>
  <c r="AG30" i="8"/>
  <c r="A30" i="8"/>
  <c r="AH29" i="8"/>
  <c r="AG29" i="8"/>
  <c r="A29" i="8"/>
  <c r="AH28" i="8"/>
  <c r="AG28" i="8"/>
  <c r="A28" i="8"/>
  <c r="AH25" i="8"/>
  <c r="AG25" i="8"/>
  <c r="A25" i="8"/>
  <c r="AH24" i="8"/>
  <c r="AG24" i="8"/>
  <c r="A24" i="8"/>
  <c r="AH23" i="8"/>
  <c r="AG23" i="8"/>
  <c r="A23" i="8"/>
  <c r="AH22" i="8"/>
  <c r="AG22" i="8"/>
  <c r="A22" i="8"/>
  <c r="AH21" i="8"/>
  <c r="AG21" i="8"/>
  <c r="A21" i="8"/>
  <c r="AH20" i="8"/>
  <c r="AG20" i="8"/>
  <c r="A20" i="8"/>
  <c r="AH19" i="8"/>
  <c r="AG19" i="8"/>
  <c r="A19" i="8"/>
  <c r="AH18" i="8"/>
  <c r="AG18" i="8"/>
  <c r="A18" i="8"/>
  <c r="AH17" i="8"/>
  <c r="AG17" i="8"/>
  <c r="A17" i="8"/>
  <c r="AH16" i="8"/>
  <c r="AG16" i="8"/>
  <c r="A16" i="8"/>
  <c r="AH15" i="8"/>
  <c r="AG15" i="8"/>
  <c r="A15" i="8"/>
  <c r="AH14" i="8"/>
  <c r="AG14" i="8"/>
  <c r="A14" i="8"/>
  <c r="AH13" i="8"/>
  <c r="AG13" i="8"/>
  <c r="A13" i="8"/>
  <c r="AH12" i="8"/>
  <c r="AG12" i="8"/>
  <c r="A12" i="8"/>
  <c r="AH11" i="8"/>
  <c r="AG11" i="8"/>
  <c r="A11" i="8"/>
  <c r="AH10" i="8"/>
  <c r="AG10" i="8"/>
  <c r="A10" i="8"/>
  <c r="AH9" i="8"/>
  <c r="AG9" i="8"/>
  <c r="A9" i="8"/>
  <c r="AH8" i="8"/>
  <c r="AG8" i="8"/>
  <c r="A8" i="8"/>
  <c r="AF41" i="7"/>
  <c r="AE41" i="7"/>
  <c r="AD41" i="7"/>
  <c r="AC41" i="7"/>
  <c r="AB41" i="7"/>
  <c r="AA41" i="7"/>
  <c r="Z41" i="7"/>
  <c r="Y41" i="7"/>
  <c r="X41" i="7"/>
  <c r="W41" i="7"/>
  <c r="V41" i="7"/>
  <c r="U41" i="7"/>
  <c r="T41" i="7"/>
  <c r="S41" i="7"/>
  <c r="R41" i="7"/>
  <c r="Q41" i="7"/>
  <c r="P41" i="7"/>
  <c r="O41" i="7"/>
  <c r="N41" i="7"/>
  <c r="M41" i="7"/>
  <c r="L41" i="7"/>
  <c r="K41" i="7"/>
  <c r="J41" i="7"/>
  <c r="I41" i="7"/>
  <c r="AG40" i="7"/>
  <c r="E40" i="7"/>
  <c r="AG39" i="7"/>
  <c r="E39" i="7"/>
  <c r="AG38" i="7"/>
  <c r="E38" i="7"/>
  <c r="AG37" i="7"/>
  <c r="AG41" i="7" s="1"/>
  <c r="E37" i="7"/>
  <c r="AH32" i="7"/>
  <c r="AG32" i="7"/>
  <c r="A32" i="7"/>
  <c r="AH31" i="7"/>
  <c r="AG31" i="7"/>
  <c r="A31" i="7"/>
  <c r="AH30" i="7"/>
  <c r="AG30" i="7"/>
  <c r="A30" i="7"/>
  <c r="AH29" i="7"/>
  <c r="AG29" i="7"/>
  <c r="A29" i="7"/>
  <c r="AH28" i="7"/>
  <c r="AG28" i="7"/>
  <c r="A28" i="7"/>
  <c r="AH27" i="7"/>
  <c r="AG27" i="7"/>
  <c r="A27" i="7"/>
  <c r="AH26" i="7"/>
  <c r="AG26" i="7"/>
  <c r="A26" i="7"/>
  <c r="AH25" i="7"/>
  <c r="AG25" i="7"/>
  <c r="A25" i="7"/>
  <c r="AH24" i="7"/>
  <c r="AG24" i="7"/>
  <c r="A24" i="7"/>
  <c r="AH23" i="7"/>
  <c r="AG23" i="7"/>
  <c r="A23" i="7"/>
  <c r="AH22" i="7"/>
  <c r="AG22" i="7"/>
  <c r="A22" i="7"/>
  <c r="AH21" i="7"/>
  <c r="AG21" i="7"/>
  <c r="A21" i="7"/>
  <c r="AH20" i="7"/>
  <c r="AG20" i="7"/>
  <c r="A20" i="7"/>
  <c r="AH19" i="7"/>
  <c r="AG19" i="7"/>
  <c r="A19" i="7"/>
  <c r="AH18" i="7"/>
  <c r="AG18" i="7"/>
  <c r="A18" i="7"/>
  <c r="AH17" i="7"/>
  <c r="AG17" i="7"/>
  <c r="A17" i="7"/>
  <c r="AH16" i="7"/>
  <c r="AG16" i="7"/>
  <c r="A16" i="7"/>
  <c r="AH15" i="7"/>
  <c r="AG15" i="7"/>
  <c r="A15" i="7"/>
  <c r="AH14" i="7"/>
  <c r="AG14" i="7"/>
  <c r="A14" i="7"/>
  <c r="AH13" i="7"/>
  <c r="AG13" i="7"/>
  <c r="A13" i="7"/>
  <c r="AH12" i="7"/>
  <c r="AG12" i="7"/>
  <c r="A12" i="7"/>
  <c r="AH11" i="7"/>
  <c r="AG11" i="7"/>
  <c r="A11" i="7"/>
  <c r="AH10" i="7"/>
  <c r="AG10" i="7"/>
  <c r="A10" i="7"/>
  <c r="AH9" i="7"/>
  <c r="AG9" i="7"/>
  <c r="A9" i="7"/>
  <c r="AH8" i="7"/>
  <c r="AG8" i="7"/>
  <c r="A8" i="7"/>
  <c r="A2" i="3" l="1"/>
  <c r="A3" i="3"/>
  <c r="A4" i="3"/>
  <c r="A5" i="3"/>
  <c r="A6" i="3"/>
  <c r="A7" i="3"/>
  <c r="A8" i="3"/>
  <c r="A9" i="3"/>
  <c r="A10" i="3"/>
  <c r="A11" i="3"/>
  <c r="A12" i="3"/>
  <c r="A13" i="3"/>
</calcChain>
</file>

<file path=xl/sharedStrings.xml><?xml version="1.0" encoding="utf-8"?>
<sst xmlns="http://schemas.openxmlformats.org/spreadsheetml/2006/main" count="378" uniqueCount="137">
  <si>
    <t>No.</t>
    <phoneticPr fontId="2"/>
  </si>
  <si>
    <t>大項目</t>
    <rPh sb="0" eb="3">
      <t>ダイコウモク</t>
    </rPh>
    <phoneticPr fontId="2"/>
  </si>
  <si>
    <t>小項目</t>
    <rPh sb="0" eb="3">
      <t>ショウコウモク</t>
    </rPh>
    <phoneticPr fontId="2"/>
  </si>
  <si>
    <t>中項目</t>
    <rPh sb="0" eb="1">
      <t>チュウ</t>
    </rPh>
    <rPh sb="1" eb="3">
      <t>コウモク</t>
    </rPh>
    <phoneticPr fontId="2"/>
  </si>
  <si>
    <t>開始予定</t>
    <rPh sb="0" eb="2">
      <t>カイシ</t>
    </rPh>
    <rPh sb="2" eb="4">
      <t>ヨテイ</t>
    </rPh>
    <phoneticPr fontId="2"/>
  </si>
  <si>
    <t>終了予定</t>
    <rPh sb="0" eb="2">
      <t>シュウリョウ</t>
    </rPh>
    <rPh sb="2" eb="4">
      <t>ヨテイ</t>
    </rPh>
    <phoneticPr fontId="2"/>
  </si>
  <si>
    <t>開始</t>
    <rPh sb="0" eb="2">
      <t>カイシ</t>
    </rPh>
    <phoneticPr fontId="2"/>
  </si>
  <si>
    <t>終了</t>
    <rPh sb="0" eb="2">
      <t>シュウリョウ</t>
    </rPh>
    <phoneticPr fontId="2"/>
  </si>
  <si>
    <t>開発支援
テーマ</t>
    <rPh sb="0" eb="2">
      <t>カイハツ</t>
    </rPh>
    <rPh sb="2" eb="4">
      <t>シエン</t>
    </rPh>
    <phoneticPr fontId="1"/>
  </si>
  <si>
    <t>企業名</t>
    <rPh sb="0" eb="2">
      <t>キギョウ</t>
    </rPh>
    <rPh sb="2" eb="3">
      <t>メイ</t>
    </rPh>
    <phoneticPr fontId="1"/>
  </si>
  <si>
    <t>研究開発
テーマ</t>
    <rPh sb="0" eb="2">
      <t>ケンキュウ</t>
    </rPh>
    <rPh sb="2" eb="4">
      <t>カイハツ</t>
    </rPh>
    <phoneticPr fontId="1"/>
  </si>
  <si>
    <t>達成目標</t>
    <rPh sb="0" eb="2">
      <t>タッセイ</t>
    </rPh>
    <rPh sb="2" eb="4">
      <t>モクヒョウ</t>
    </rPh>
    <phoneticPr fontId="2"/>
  </si>
  <si>
    <t>2018年1月</t>
  </si>
  <si>
    <t>2018年2月</t>
  </si>
  <si>
    <t>2018年3月</t>
  </si>
  <si>
    <t>2018年4月</t>
  </si>
  <si>
    <t>2018年5月</t>
  </si>
  <si>
    <t>2018年6月</t>
  </si>
  <si>
    <t>2018年7月</t>
  </si>
  <si>
    <t>2018年8月</t>
  </si>
  <si>
    <t>2018年9月</t>
  </si>
  <si>
    <t>2018年10月</t>
  </si>
  <si>
    <t>2018年11月</t>
  </si>
  <si>
    <t>2018年12月</t>
  </si>
  <si>
    <t>2019年1月</t>
  </si>
  <si>
    <t>2019年2月</t>
  </si>
  <si>
    <t>2019年3月</t>
  </si>
  <si>
    <t>2019年4月</t>
  </si>
  <si>
    <t>2019年5月</t>
  </si>
  <si>
    <t>2019年6月</t>
  </si>
  <si>
    <t>2019年7月</t>
  </si>
  <si>
    <t>2019年8月</t>
  </si>
  <si>
    <t>2019年9月</t>
  </si>
  <si>
    <t>2019年10月</t>
  </si>
  <si>
    <t>2019年11月</t>
  </si>
  <si>
    <t>2019年12月</t>
  </si>
  <si>
    <t>優秀性-1</t>
    <rPh sb="0" eb="2">
      <t>ユウシュウ</t>
    </rPh>
    <rPh sb="2" eb="3">
      <t>セイ</t>
    </rPh>
    <phoneticPr fontId="2"/>
  </si>
  <si>
    <t>優秀性-2</t>
    <rPh sb="0" eb="2">
      <t>ユウシュウ</t>
    </rPh>
    <rPh sb="2" eb="3">
      <t>セイ</t>
    </rPh>
    <phoneticPr fontId="2"/>
  </si>
  <si>
    <t>新規性-1</t>
    <rPh sb="0" eb="3">
      <t>シンキセイ</t>
    </rPh>
    <phoneticPr fontId="2"/>
  </si>
  <si>
    <t>新規性-2</t>
    <rPh sb="0" eb="3">
      <t>シンキセイ</t>
    </rPh>
    <phoneticPr fontId="2"/>
  </si>
  <si>
    <t>合計</t>
    <rPh sb="0" eb="2">
      <t>ゴウケイ</t>
    </rPh>
    <phoneticPr fontId="2"/>
  </si>
  <si>
    <t>従事者氏名</t>
    <rPh sb="0" eb="3">
      <t>ジュウジシャシメイ2</t>
    </rPh>
    <phoneticPr fontId="2"/>
  </si>
  <si>
    <t>所属/役職</t>
    <rPh sb="0" eb="2">
      <t>ショゾクヤクショク3</t>
    </rPh>
    <phoneticPr fontId="2"/>
  </si>
  <si>
    <t>従事内容</t>
    <rPh sb="0" eb="2">
      <t>ジュウジナイヨウ4</t>
    </rPh>
    <phoneticPr fontId="2"/>
  </si>
  <si>
    <t>期の期間</t>
    <rPh sb="0" eb="1">
      <t>キ</t>
    </rPh>
    <rPh sb="2" eb="4">
      <t>キカン</t>
    </rPh>
    <phoneticPr fontId="1"/>
  </si>
  <si>
    <t>機能目標</t>
    <rPh sb="0" eb="2">
      <t>キノウ</t>
    </rPh>
    <rPh sb="2" eb="4">
      <t>モクヒョウ</t>
    </rPh>
    <phoneticPr fontId="2"/>
  </si>
  <si>
    <t>性能目標</t>
    <rPh sb="0" eb="2">
      <t>セイノウ</t>
    </rPh>
    <rPh sb="2" eb="4">
      <t>モクヒョウ</t>
    </rPh>
    <phoneticPr fontId="2"/>
  </si>
  <si>
    <t>２．実施時間</t>
    <rPh sb="2" eb="4">
      <t>ジッシ</t>
    </rPh>
    <rPh sb="4" eb="6">
      <t>ジカン</t>
    </rPh>
    <phoneticPr fontId="2"/>
  </si>
  <si>
    <t>１．実行計画・進捗状況</t>
    <rPh sb="2" eb="4">
      <t>ジッコウ</t>
    </rPh>
    <rPh sb="4" eb="6">
      <t>ケイカク</t>
    </rPh>
    <rPh sb="7" eb="9">
      <t>シンチョク</t>
    </rPh>
    <rPh sb="9" eb="11">
      <t>ジョウキョウ</t>
    </rPh>
    <phoneticPr fontId="2"/>
  </si>
  <si>
    <t>1月</t>
    <rPh sb="1" eb="2">
      <t>ガツ</t>
    </rPh>
    <phoneticPr fontId="2"/>
  </si>
  <si>
    <t>2月</t>
    <rPh sb="1" eb="2">
      <t>ガツ</t>
    </rPh>
    <phoneticPr fontId="2"/>
  </si>
  <si>
    <t>3月</t>
    <rPh sb="1" eb="2">
      <t>ガツ</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</si>
  <si>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</si>
  <si>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</si>
  <si>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</si>
  <si>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</si>
  <si>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</si>
  <si>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</si>
  <si>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</si>
  <si>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</si>
  <si>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</si>
  <si>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・2018年</t>
    <rPh sb="5" eb="6">
      <t>ネン</t>
    </rPh>
    <phoneticPr fontId="2"/>
  </si>
  <si>
    <t>・2019年</t>
    <rPh sb="5" eb="6">
      <t>ネン</t>
    </rPh>
    <phoneticPr fontId="2"/>
  </si>
  <si>
    <t>予定日数</t>
    <rPh sb="0" eb="2">
      <t>ヨテイ</t>
    </rPh>
    <rPh sb="2" eb="4">
      <t>ニッスウ</t>
    </rPh>
    <phoneticPr fontId="2"/>
  </si>
  <si>
    <t>実績日数</t>
    <rPh sb="0" eb="2">
      <t>ジッセキ</t>
    </rPh>
    <rPh sb="2" eb="4">
      <t>ニッスウ</t>
    </rPh>
    <phoneticPr fontId="2"/>
  </si>
  <si>
    <r>
      <rPr>
        <b/>
        <sz val="10"/>
        <color theme="1"/>
        <rFont val="ＭＳ Ｐゴシック"/>
        <family val="3"/>
        <charset val="128"/>
        <scheme val="minor"/>
      </rPr>
      <t>※</t>
    </r>
    <r>
      <rPr>
        <sz val="10"/>
        <color theme="1"/>
        <rFont val="ＭＳ Ｐゴシック"/>
        <family val="2"/>
        <charset val="128"/>
        <scheme val="minor"/>
      </rPr>
      <t xml:space="preserve"> 行が足りない場合は、新たな行を挿入して作成してください。</t>
    </r>
    <rPh sb="2" eb="3">
      <t>ギョウ</t>
    </rPh>
    <rPh sb="4" eb="5">
      <t>タ</t>
    </rPh>
    <rPh sb="8" eb="10">
      <t>バアイ</t>
    </rPh>
    <rPh sb="12" eb="13">
      <t>アラ</t>
    </rPh>
    <rPh sb="15" eb="16">
      <t>ギョウ</t>
    </rPh>
    <rPh sb="17" eb="19">
      <t>ソウニュウ</t>
    </rPh>
    <rPh sb="21" eb="23">
      <t>サクセイ</t>
    </rPh>
    <phoneticPr fontId="2"/>
  </si>
  <si>
    <t>スポーツ都市東京の実現に向けたスポーツ・健康増進に関する技術・製品の開発</t>
  </si>
  <si>
    <t>障害者スポーツに関する技術・製品の開発</t>
  </si>
  <si>
    <t>子ども・高齢者・障害者等の安全に資する技術・製品の開発</t>
  </si>
  <si>
    <t>介護・福祉機器に関する技術・製品の開発</t>
  </si>
  <si>
    <t>各種医療機器とその部品・部材に関する技術・製品の開発</t>
  </si>
  <si>
    <t>スマートエネルギーに関する技術・製品の開発</t>
  </si>
  <si>
    <t>資源のリサイクルに関する技術・製品の開発</t>
  </si>
  <si>
    <t>環境改善に関する技術・製品の開発</t>
  </si>
  <si>
    <t>防災・減災に関する技術・製品の開発</t>
  </si>
  <si>
    <t>生活の安全・安心に関する技術・製品の開発</t>
  </si>
  <si>
    <t>開発支援テーマ</t>
    <rPh sb="0" eb="2">
      <t>カイハツ</t>
    </rPh>
    <rPh sb="2" eb="4">
      <t>シエン</t>
    </rPh>
    <phoneticPr fontId="2"/>
  </si>
  <si>
    <t>No.</t>
    <phoneticPr fontId="2"/>
  </si>
  <si>
    <t>災害時の情報提供・収集に関する技術・製品の開発</t>
    <rPh sb="21" eb="23">
      <t>カイハツ</t>
    </rPh>
    <phoneticPr fontId="2"/>
  </si>
  <si>
    <t>インフラメンテナンスに関する技術・製品の開発</t>
    <rPh sb="20" eb="22">
      <t>カイハツ</t>
    </rPh>
    <phoneticPr fontId="2"/>
  </si>
  <si>
    <t>報告する期</t>
    <rPh sb="0" eb="2">
      <t>ホウコク</t>
    </rPh>
    <rPh sb="4" eb="5">
      <t>キ</t>
    </rPh>
    <phoneticPr fontId="1"/>
  </si>
  <si>
    <t>・2020年</t>
    <rPh sb="5" eb="6">
      <t>ネン</t>
    </rPh>
    <phoneticPr fontId="2"/>
  </si>
  <si>
    <t>・2021年</t>
    <rPh sb="5" eb="6">
      <t>ネン</t>
    </rPh>
    <phoneticPr fontId="2"/>
  </si>
  <si>
    <t>2020年1月</t>
    <phoneticPr fontId="2"/>
  </si>
  <si>
    <t>2020年2月</t>
    <phoneticPr fontId="2"/>
  </si>
  <si>
    <t>2020年3月</t>
    <phoneticPr fontId="2"/>
  </si>
  <si>
    <t>2020年4月</t>
    <phoneticPr fontId="2"/>
  </si>
  <si>
    <t>2020年5月</t>
    <phoneticPr fontId="2"/>
  </si>
  <si>
    <t>2020年6月</t>
    <phoneticPr fontId="2"/>
  </si>
  <si>
    <t>2020年7月</t>
    <phoneticPr fontId="2"/>
  </si>
  <si>
    <t>2020年8月</t>
    <phoneticPr fontId="2"/>
  </si>
  <si>
    <t>2020年9月</t>
    <phoneticPr fontId="2"/>
  </si>
  <si>
    <t>2020年10月</t>
    <phoneticPr fontId="2"/>
  </si>
  <si>
    <t>2020年11月</t>
    <phoneticPr fontId="2"/>
  </si>
  <si>
    <t>2020年12月</t>
    <phoneticPr fontId="2"/>
  </si>
  <si>
    <t>2021年1月</t>
    <phoneticPr fontId="2"/>
  </si>
  <si>
    <t>2021年2月</t>
    <phoneticPr fontId="2"/>
  </si>
  <si>
    <t>2021年3月</t>
    <phoneticPr fontId="2"/>
  </si>
  <si>
    <t>2021年4月</t>
    <phoneticPr fontId="2"/>
  </si>
  <si>
    <t>2021年5月</t>
    <phoneticPr fontId="2"/>
  </si>
  <si>
    <t>2021年6月</t>
    <phoneticPr fontId="2"/>
  </si>
  <si>
    <t>2021年7月</t>
    <phoneticPr fontId="2"/>
  </si>
  <si>
    <t>2021年8月</t>
    <phoneticPr fontId="2"/>
  </si>
  <si>
    <t>2021年9月</t>
    <phoneticPr fontId="2"/>
  </si>
  <si>
    <t>2021年10月</t>
    <phoneticPr fontId="2"/>
  </si>
  <si>
    <t>2021年11月</t>
    <phoneticPr fontId="2"/>
  </si>
  <si>
    <t>2021年12月</t>
    <phoneticPr fontId="2"/>
  </si>
  <si>
    <t>基本設計</t>
  </si>
  <si>
    <t>フィールド調査</t>
    <rPh sb="5" eb="7">
      <t>チョウサ</t>
    </rPh>
    <phoneticPr fontId="1"/>
  </si>
  <si>
    <t>○○構造検討</t>
    <rPh sb="2" eb="4">
      <t>コウゾウ</t>
    </rPh>
    <rPh sb="4" eb="6">
      <t>ケントウ</t>
    </rPh>
    <phoneticPr fontId="1"/>
  </si>
  <si>
    <t>××制御部設計</t>
    <rPh sb="2" eb="4">
      <t>セイギョ</t>
    </rPh>
    <rPh sb="4" eb="5">
      <t>ブ</t>
    </rPh>
    <rPh sb="5" eb="7">
      <t>セッケイ</t>
    </rPh>
    <phoneticPr fontId="1"/>
  </si>
  <si>
    <t>△△装置検証</t>
    <rPh sb="2" eb="4">
      <t>ソウチ</t>
    </rPh>
    <rPh sb="4" eb="6">
      <t>ケンショウ</t>
    </rPh>
    <phoneticPr fontId="1"/>
  </si>
  <si>
    <t>マイクロチップ</t>
  </si>
  <si>
    <t>工具・部材</t>
    <rPh sb="0" eb="2">
      <t>コウグ</t>
    </rPh>
    <rPh sb="3" eb="5">
      <t>ブザイ</t>
    </rPh>
    <phoneticPr fontId="1"/>
  </si>
  <si>
    <t>△△装置</t>
    <rPh sb="2" eb="4">
      <t>ソウチ</t>
    </rPh>
    <phoneticPr fontId="1"/>
  </si>
  <si>
    <t>自動制御・分析</t>
    <rPh sb="0" eb="2">
      <t>ジドウ</t>
    </rPh>
    <rPh sb="2" eb="4">
      <t>セイギョ</t>
    </rPh>
    <rPh sb="5" eb="7">
      <t>ブンセキ</t>
    </rPh>
    <phoneticPr fontId="1"/>
  </si>
  <si>
    <t>プレス加工法</t>
    <rPh sb="3" eb="5">
      <t>カコウ</t>
    </rPh>
    <rPh sb="5" eb="6">
      <t>ホウ</t>
    </rPh>
    <phoneticPr fontId="1"/>
  </si>
  <si>
    <t>自動制御盤</t>
    <rPh sb="0" eb="5">
      <t>ジドウセイギョバン</t>
    </rPh>
    <phoneticPr fontId="1"/>
  </si>
  <si>
    <t>成形加工</t>
    <rPh sb="0" eb="2">
      <t>セイケイ</t>
    </rPh>
    <rPh sb="2" eb="4">
      <t>カコウ</t>
    </rPh>
    <phoneticPr fontId="1"/>
  </si>
  <si>
    <t>評価項目検討</t>
    <rPh sb="0" eb="2">
      <t>ヒョウカ</t>
    </rPh>
    <rPh sb="2" eb="4">
      <t>コウモク</t>
    </rPh>
    <rPh sb="4" eb="6">
      <t>ケントウ</t>
    </rPh>
    <phoneticPr fontId="1"/>
  </si>
  <si>
    <t>実施フィールド検討</t>
    <rPh sb="0" eb="2">
      <t>ジッシ</t>
    </rPh>
    <rPh sb="7" eb="9">
      <t>ケントウ</t>
    </rPh>
    <phoneticPr fontId="1"/>
  </si>
  <si>
    <t>性能評価委託</t>
    <rPh sb="0" eb="2">
      <t>セイノウ</t>
    </rPh>
    <rPh sb="2" eb="4">
      <t>ヒョウカ</t>
    </rPh>
    <rPh sb="4" eb="6">
      <t>イタク</t>
    </rPh>
    <phoneticPr fontId="1"/>
  </si>
  <si>
    <t>原材料、副資材の調達</t>
    <rPh sb="0" eb="3">
      <t>ゲンザイリョウ</t>
    </rPh>
    <rPh sb="4" eb="5">
      <t>フク</t>
    </rPh>
    <rPh sb="5" eb="7">
      <t>シザイ</t>
    </rPh>
    <rPh sb="8" eb="10">
      <t>チョウタツ</t>
    </rPh>
    <phoneticPr fontId="1"/>
  </si>
  <si>
    <t>技術指導受入れ</t>
    <rPh sb="0" eb="2">
      <t>ギジュツ</t>
    </rPh>
    <rPh sb="2" eb="4">
      <t>シドウ</t>
    </rPh>
    <rPh sb="4" eb="5">
      <t>ウ</t>
    </rPh>
    <rPh sb="5" eb="6">
      <t>イ</t>
    </rPh>
    <phoneticPr fontId="1"/>
  </si>
  <si>
    <t>製作委託</t>
    <rPh sb="0" eb="2">
      <t>セイサク</t>
    </rPh>
    <rPh sb="2" eb="4">
      <t>イタク</t>
    </rPh>
    <phoneticPr fontId="1"/>
  </si>
  <si>
    <t>依頼試験</t>
    <rPh sb="0" eb="2">
      <t>イライ</t>
    </rPh>
    <rPh sb="2" eb="4">
      <t>シケン</t>
    </rPh>
    <phoneticPr fontId="1"/>
  </si>
  <si>
    <t>試作１号機製作</t>
    <rPh sb="0" eb="2">
      <t>シサク</t>
    </rPh>
    <rPh sb="3" eb="4">
      <t>ゴウ</t>
    </rPh>
    <rPh sb="4" eb="5">
      <t>キ</t>
    </rPh>
    <rPh sb="5" eb="7">
      <t>セイサク</t>
    </rPh>
    <phoneticPr fontId="1"/>
  </si>
  <si>
    <t>試作１号機テスト</t>
    <rPh sb="0" eb="2">
      <t>シサク</t>
    </rPh>
    <rPh sb="3" eb="4">
      <t>ゴウ</t>
    </rPh>
    <rPh sb="4" eb="5">
      <t>キ</t>
    </rPh>
    <phoneticPr fontId="1"/>
  </si>
  <si>
    <t>株式会社○○○○工業</t>
    <phoneticPr fontId="2"/>
  </si>
  <si>
    <t>△△方式を用いた□□□分析装置の開発</t>
    <phoneticPr fontId="2"/>
  </si>
  <si>
    <t>処理能力０００（T/H）</t>
    <phoneticPr fontId="2"/>
  </si>
  <si>
    <t>規格００×００×００CM</t>
    <phoneticPr fontId="2"/>
  </si>
  <si>
    <t>○○性能を備える</t>
    <phoneticPr fontId="2"/>
  </si>
  <si>
    <t>試作機設計</t>
  </si>
  <si>
    <t>詳細設計</t>
  </si>
  <si>
    <t>～</t>
  </si>
  <si>
    <t>　直接人件費として計上する従事者ごとの労働時間を月別に記入してください。</t>
    <rPh sb="1" eb="3">
      <t>チョクセツ</t>
    </rPh>
    <rPh sb="3" eb="6">
      <t>ジンケンヒ</t>
    </rPh>
    <rPh sb="9" eb="11">
      <t>ケイジョウ</t>
    </rPh>
    <rPh sb="13" eb="16">
      <t>ジュウジシャ</t>
    </rPh>
    <rPh sb="19" eb="21">
      <t>ロウドウ</t>
    </rPh>
    <rPh sb="21" eb="23">
      <t>ジカン</t>
    </rPh>
    <rPh sb="24" eb="26">
      <t>ツキベツ</t>
    </rPh>
    <rPh sb="27" eb="29">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</si>
</sst>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yyyy&quot;年&quot;m&quot;月&quot;;@"/>
    <numFmt numFmtId="177" formatCode="yyyy/m/d;@"/>
    <numFmt numFmtId="178" formatCode="0.0"/>
  </numFmts>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0"/>
      <color theme="1"/>
      <name val="ＭＳ Ｐゴシック"/>
      <family val="2"/>
      <charset val="128"/>
      <scheme val="minor"/>
    </font>
    <font>
      <sz val="8"/>
      <color theme="1"/>
      <name val="ＭＳ Ｐゴシック"/>
      <family val="3"/>
      <charset val="128"/>
      <scheme val="minor"/>
    </font>
    <font>
      <b/>
      <sz val="10"/>
      <color theme="1"/>
      <name val="ＭＳ Ｐゴシック"/>
      <family val="3"/>
      <charset val="128"/>
      <scheme val="minor"/>
    </font>
    <font>
      <sz val="8"/>
      <color theme="1"/>
      <name val="ＭＳ Ｐゴシック"/>
      <family val="2"/>
      <charset val="128"/>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4.9989318521683403E-2"/>
        <bgColor theme="0" tint="-4.9989318521683403E-2"/>
      </patternFill>
    </fill>
  </fills>
  <borders count="16">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s>
  <cellStyleXfs count="1">
    <xf numFmtId="0" fontId="0" fillId="0" borderId="0">
      <alignment vertical="center"/>
    </xf>
  </cellStyleXfs>
  <cellXfs count="66">
    <xf numFmtId="0" fontId="0" fillId="0" borderId="0" xfId="0">
      <alignment vertical="center"/>
    </xf>
    <xf numFmtId="0" fontId="4" fillId="0" borderId="0" xfId="0" applyFont="1">
      <alignment vertical="center"/>
    </xf>
    <xf numFmtId="176" fontId="5" fillId="0" borderId="0" xfId="0" applyNumberFormat="1" applyFont="1" applyAlignment="1">
      <alignment vertical="center" textRotation="255"/>
    </xf>
    <xf numFmtId="0" fontId="4" fillId="0" borderId="0" xfId="0" applyFont="1" applyAlignment="1">
      <alignment horizontal="center" vertical="center"/>
    </xf>
    <xf numFmtId="0" fontId="3" fillId="0" borderId="0" xfId="0" applyFont="1">
      <alignment vertical="center"/>
    </xf>
    <xf numFmtId="0" fontId="6" fillId="0" borderId="0" xfId="0" applyFont="1">
      <alignment vertical="center"/>
    </xf>
    <xf numFmtId="177" fontId="7" fillId="0" borderId="0" xfId="0" applyNumberFormat="1" applyFont="1"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5" fillId="0" borderId="0" xfId="0" applyFont="1">
      <alignment vertical="center"/>
    </xf>
    <xf numFmtId="0" fontId="5" fillId="0" borderId="0" xfId="0" applyFont="1" applyAlignment="1">
      <alignment horizontal="center" vertical="center"/>
    </xf>
    <xf numFmtId="178" fontId="7" fillId="0" borderId="0" xfId="0" applyNumberFormat="1" applyFont="1" applyAlignment="1">
      <alignment horizontal="center" vertical="center"/>
    </xf>
    <xf numFmtId="0" fontId="7" fillId="0" borderId="0" xfId="0" applyFont="1" applyAlignment="1">
      <alignmen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6" fillId="3" borderId="1" xfId="0" applyFont="1" applyFill="1" applyBorder="1" applyAlignment="1">
      <alignment horizontal="center" vertical="center"/>
    </xf>
    <xf numFmtId="178" fontId="7" fillId="0" borderId="0" xfId="0" applyNumberFormat="1" applyFont="1" applyAlignment="1">
      <alignment horizontal="center" vertical="center" shrinkToFit="1"/>
    </xf>
    <xf numFmtId="178" fontId="5" fillId="0" borderId="0" xfId="0" applyNumberFormat="1" applyFont="1" applyAlignment="1">
      <alignment horizontal="center" vertical="center" shrinkToFit="1"/>
    </xf>
    <xf numFmtId="0" fontId="7" fillId="0" borderId="1" xfId="0" applyFont="1" applyBorder="1">
      <alignment vertical="center"/>
    </xf>
    <xf numFmtId="0" fontId="7" fillId="0" borderId="3" xfId="0" applyFont="1" applyBorder="1">
      <alignment vertical="center"/>
    </xf>
    <xf numFmtId="0" fontId="7" fillId="3" borderId="1" xfId="0" applyFont="1" applyFill="1" applyBorder="1" applyAlignment="1">
      <alignment horizontal="center" vertical="center"/>
    </xf>
    <xf numFmtId="0" fontId="7" fillId="0" borderId="3" xfId="0" applyFont="1" applyBorder="1" applyAlignment="1"/>
    <xf numFmtId="0" fontId="7" fillId="0" borderId="0" xfId="0" applyFont="1" applyAlignment="1"/>
    <xf numFmtId="0" fontId="4" fillId="0" borderId="0" xfId="0" applyFont="1" applyAlignment="1">
      <alignment horizontal="center" vertical="center" shrinkToFit="1"/>
    </xf>
    <xf numFmtId="0" fontId="0" fillId="0" borderId="0" xfId="0" applyAlignment="1">
      <alignment horizontal="center" vertical="center"/>
    </xf>
    <xf numFmtId="14" fontId="7" fillId="0" borderId="2" xfId="0" applyNumberFormat="1" applyFont="1" applyBorder="1" applyAlignment="1">
      <alignment horizontal="center" vertical="center"/>
    </xf>
    <xf numFmtId="14" fontId="7" fillId="0" borderId="4" xfId="0" applyNumberFormat="1" applyFont="1" applyBorder="1">
      <alignment vertical="center"/>
    </xf>
    <xf numFmtId="176" fontId="5" fillId="0" borderId="0" xfId="0" applyNumberFormat="1" applyFont="1" applyAlignment="1">
      <alignment vertical="center" textRotation="255" shrinkToFit="1"/>
    </xf>
    <xf numFmtId="0" fontId="7" fillId="0" borderId="1" xfId="0" applyFont="1" applyBorder="1" applyAlignment="1">
      <alignment vertical="center" wrapText="1"/>
    </xf>
    <xf numFmtId="0" fontId="5" fillId="0" borderId="0" xfId="0" applyFont="1" applyFill="1" applyBorder="1" applyAlignment="1">
      <alignment vertical="center" wrapText="1"/>
    </xf>
    <xf numFmtId="0" fontId="7" fillId="0" borderId="0" xfId="0" applyFont="1" applyFill="1" applyBorder="1" applyAlignment="1">
      <alignment vertical="center" wrapText="1"/>
    </xf>
    <xf numFmtId="56" fontId="7" fillId="0" borderId="0" xfId="0" applyNumberFormat="1" applyFont="1" applyFill="1" applyBorder="1" applyAlignment="1">
      <alignment vertical="center" wrapText="1"/>
    </xf>
    <xf numFmtId="0" fontId="4" fillId="0" borderId="0" xfId="0" applyFont="1" applyBorder="1" applyAlignment="1">
      <alignment horizontal="center" vertical="center"/>
    </xf>
    <xf numFmtId="0" fontId="7" fillId="0" borderId="0" xfId="0" applyFont="1" applyBorder="1" applyAlignment="1">
      <alignment vertical="center" wrapText="1"/>
    </xf>
    <xf numFmtId="0" fontId="3" fillId="0" borderId="0" xfId="0" applyNumberFormat="1" applyFont="1" applyBorder="1" applyAlignment="1">
      <alignment horizontal="center" vertical="center"/>
    </xf>
    <xf numFmtId="176" fontId="5" fillId="0" borderId="0" xfId="0" applyNumberFormat="1" applyFont="1" applyBorder="1" applyAlignment="1">
      <alignment vertical="center" textRotation="255"/>
    </xf>
    <xf numFmtId="0" fontId="4" fillId="0" borderId="0" xfId="0" applyFont="1" applyBorder="1" applyAlignment="1">
      <alignment horizontal="center" vertical="center" textRotation="255"/>
    </xf>
    <xf numFmtId="0" fontId="5" fillId="0" borderId="0" xfId="0" applyFont="1" applyBorder="1" applyAlignment="1">
      <alignment vertical="center" wrapText="1"/>
    </xf>
    <xf numFmtId="177" fontId="7" fillId="0" borderId="0" xfId="0" applyNumberFormat="1" applyFont="1" applyBorder="1" applyAlignment="1">
      <alignment horizontal="center" vertical="center"/>
    </xf>
    <xf numFmtId="0" fontId="4" fillId="0" borderId="0" xfId="0" applyFont="1" applyBorder="1">
      <alignment vertical="center"/>
    </xf>
    <xf numFmtId="0" fontId="3" fillId="0" borderId="0" xfId="0" applyFont="1" applyBorder="1" applyAlignment="1">
      <alignment horizontal="center" vertical="center"/>
    </xf>
    <xf numFmtId="0" fontId="7" fillId="4" borderId="0" xfId="0" applyFont="1" applyFill="1" applyBorder="1" applyAlignment="1">
      <alignment vertical="center" wrapText="1"/>
    </xf>
    <xf numFmtId="0" fontId="3" fillId="0" borderId="0" xfId="0" applyFont="1" applyBorder="1">
      <alignment vertical="center"/>
    </xf>
    <xf numFmtId="0" fontId="5" fillId="4" borderId="0" xfId="0" applyFont="1" applyFill="1" applyBorder="1" applyAlignment="1">
      <alignment vertical="center" wrapText="1"/>
    </xf>
    <xf numFmtId="176" fontId="5" fillId="0" borderId="0" xfId="0" applyNumberFormat="1" applyFont="1" applyBorder="1" applyAlignment="1">
      <alignment vertical="center" textRotation="255" shrinkToFit="1"/>
    </xf>
    <xf numFmtId="177" fontId="5" fillId="0" borderId="0" xfId="0" applyNumberFormat="1" applyFont="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4"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4" fillId="3" borderId="15" xfId="0" applyFont="1" applyFill="1" applyBorder="1" applyAlignment="1">
      <alignment horizontal="left" vertical="center" wrapText="1"/>
    </xf>
  </cellXfs>
  <cellStyles count="1">
    <cellStyle name="標準" xfId="0" builtinId="0"/>
  </cellStyles>
  <dxfs count="402">
    <dxf>
      <numFmt numFmtId="0" formatCode="General"/>
      <alignment horizontal="center" vertical="center" textRotation="0" wrapText="0" indent="0" justifyLastLine="0" shrinkToFit="0" readingOrder="0"/>
    </dxf>
    <dxf>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ＭＳ Ｐゴシック"/>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rgb="FF000000"/>
        <name val="ＭＳ Ｐゴシック"/>
        <scheme val="none"/>
      </font>
    </dxf>
    <dxf>
      <font>
        <b val="0"/>
        <i val="0"/>
        <strike val="0"/>
        <condense val="0"/>
        <extend val="0"/>
        <outline val="0"/>
        <shadow val="0"/>
        <u val="none"/>
        <vertAlign val="baseline"/>
        <sz val="8"/>
        <color theme="1"/>
        <name val="ＭＳ Ｐゴシック"/>
        <scheme val="minor"/>
      </font>
      <numFmt numFmtId="176" formatCode="yyyy&quot;年&quot;m&quot;月&quot;;@"/>
      <alignment horizontal="general" vertical="center" textRotation="255"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10"/>
        <color theme="1"/>
        <name val="ＭＳ Ｐゴシック"/>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rgb="FF000000"/>
        <name val="ＭＳ Ｐゴシック"/>
        <scheme val="none"/>
      </font>
    </dxf>
    <dxf>
      <font>
        <b val="0"/>
        <i val="0"/>
        <strike val="0"/>
        <condense val="0"/>
        <extend val="0"/>
        <outline val="0"/>
        <shadow val="0"/>
        <u val="none"/>
        <vertAlign val="baseline"/>
        <sz val="8"/>
        <color theme="1"/>
        <name val="ＭＳ Ｐゴシック"/>
        <scheme val="minor"/>
      </font>
      <numFmt numFmtId="176" formatCode="yyyy&quot;年&quot;m&quot;月&quot;;@"/>
      <alignment horizontal="general" vertical="center" textRotation="255"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ＭＳ Ｐゴシック"/>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rgb="FF000000"/>
        <name val="ＭＳ Ｐゴシック"/>
        <scheme val="none"/>
      </font>
    </dxf>
    <dxf>
      <font>
        <b val="0"/>
        <i val="0"/>
        <strike val="0"/>
        <condense val="0"/>
        <extend val="0"/>
        <outline val="0"/>
        <shadow val="0"/>
        <u val="none"/>
        <vertAlign val="baseline"/>
        <sz val="8"/>
        <color theme="1"/>
        <name val="ＭＳ Ｐゴシック"/>
        <scheme val="minor"/>
      </font>
      <numFmt numFmtId="176" formatCode="yyyy&quot;年&quot;m&quot;月&quot;;@"/>
      <alignment horizontal="general" vertical="center" textRotation="255"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10"/>
        <color theme="1"/>
        <name val="ＭＳ Ｐゴシック"/>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rgb="FF000000"/>
        <name val="ＭＳ Ｐゴシック"/>
        <scheme val="none"/>
      </font>
    </dxf>
    <dxf>
      <font>
        <b val="0"/>
        <i val="0"/>
        <strike val="0"/>
        <condense val="0"/>
        <extend val="0"/>
        <outline val="0"/>
        <shadow val="0"/>
        <u val="none"/>
        <vertAlign val="baseline"/>
        <sz val="8"/>
        <color theme="1"/>
        <name val="ＭＳ Ｐゴシック"/>
        <scheme val="minor"/>
      </font>
      <numFmt numFmtId="176" formatCode="yyyy&quot;年&quot;m&quot;月&quot;;@"/>
      <alignment horizontal="general" vertical="center" textRotation="255"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1" readingOrder="0"/>
    </dxf>
    <dxf>
      <font>
        <b val="0"/>
        <i val="0"/>
        <strike val="0"/>
        <condense val="0"/>
        <extend val="0"/>
        <outline val="0"/>
        <shadow val="0"/>
        <u val="none"/>
        <vertAlign val="baseline"/>
        <sz val="8"/>
        <color theme="1"/>
        <name val="ＭＳ Ｐゴシック"/>
        <scheme val="minor"/>
      </font>
      <numFmt numFmtId="178" formatCode="0.0"/>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ＭＳ Ｐゴシック"/>
        <scheme val="minor"/>
      </font>
      <alignment horizontal="center" vertical="center" textRotation="0" wrapText="0" indent="0" justifyLastLine="0" shrinkToFit="0" readingOrder="0"/>
    </dxf>
    <dxf>
      <font>
        <b val="0"/>
        <i val="0"/>
        <strike val="0"/>
        <condense val="0"/>
        <extend val="0"/>
        <outline val="0"/>
        <shadow val="0"/>
        <u val="none"/>
        <vertAlign val="baseline"/>
        <sz val="8"/>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rgb="FF000000"/>
        <name val="ＭＳ Ｐゴシック"/>
        <scheme val="none"/>
      </font>
    </dxf>
    <dxf>
      <font>
        <b val="0"/>
        <i val="0"/>
        <strike val="0"/>
        <condense val="0"/>
        <extend val="0"/>
        <outline val="0"/>
        <shadow val="0"/>
        <u val="none"/>
        <vertAlign val="baseline"/>
        <sz val="8"/>
        <color theme="1"/>
        <name val="ＭＳ Ｐゴシック"/>
        <scheme val="minor"/>
      </font>
      <numFmt numFmtId="176" formatCode="yyyy&quot;年&quot;m&quot;月&quot;;@"/>
      <alignment horizontal="general" vertical="center" textRotation="255"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numFmt numFmtId="177" formatCode="yyyy/m/d;@"/>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10"/>
        <color theme="1"/>
        <name val="ＭＳ Ｐゴシック"/>
        <scheme val="minor"/>
      </font>
    </dxf>
    <dxf>
      <font>
        <b val="0"/>
        <i val="0"/>
        <strike val="0"/>
        <condense val="0"/>
        <extend val="0"/>
        <outline val="0"/>
        <shadow val="0"/>
        <u val="none"/>
        <vertAlign val="baseline"/>
        <sz val="8"/>
        <color theme="1"/>
        <name val="ＭＳ Ｐゴシック"/>
        <scheme val="minor"/>
      </font>
      <alignment horizontal="general" vertical="center" textRotation="0" wrapText="1" indent="0" justifyLastLine="0" shrinkToFit="0" readingOrder="0"/>
    </dxf>
    <dxf>
      <font>
        <b val="0"/>
        <i val="0"/>
        <strike val="0"/>
        <condense val="0"/>
        <extend val="0"/>
        <outline val="0"/>
        <shadow val="0"/>
        <u val="none"/>
        <vertAlign val="baseline"/>
        <sz val="10"/>
        <color theme="1"/>
        <name val="ＭＳ Ｐゴシック"/>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ＭＳ Ｐゴシック"/>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rgb="FF000000"/>
        <name val="ＭＳ Ｐゴシック"/>
        <scheme val="none"/>
      </font>
    </dxf>
    <dxf>
      <font>
        <b val="0"/>
        <i val="0"/>
        <strike val="0"/>
        <condense val="0"/>
        <extend val="0"/>
        <outline val="0"/>
        <shadow val="0"/>
        <u val="none"/>
        <vertAlign val="baseline"/>
        <sz val="8"/>
        <color theme="1"/>
        <name val="ＭＳ Ｐゴシック"/>
        <scheme val="minor"/>
      </font>
      <numFmt numFmtId="176" formatCode="yyyy&quot;年&quot;m&quot;月&quot;;@"/>
      <alignment horizontal="general" vertical="center" textRotation="255" wrapText="0" indent="0" justifyLastLine="0" shrinkToFit="0" readingOrder="0"/>
    </dxf>
    <dxf>
      <font>
        <b/>
        <i val="0"/>
      </font>
      <fill>
        <patternFill>
          <bgColor theme="0" tint="-0.14996795556505021"/>
        </patternFill>
      </fill>
      <border>
        <left style="double">
          <color theme="1" tint="0.499984740745262"/>
        </left>
        <right style="thin">
          <color theme="1" tint="0.499984740745262"/>
        </right>
        <top style="double">
          <color theme="1" tint="0.499984740745262"/>
        </top>
        <bottom style="thin">
          <color theme="1" tint="0.499984740745262"/>
        </bottom>
        <vertical style="thin">
          <color theme="1" tint="0.499984740745262"/>
        </vertical>
        <horizontal style="thin">
          <color theme="1" tint="0.499984740745262"/>
        </horizontal>
      </border>
    </dxf>
    <dxf>
      <font>
        <b/>
        <i val="0"/>
      </font>
      <fill>
        <patternFill>
          <bgColor theme="0" tint="-0.14996795556505021"/>
        </patternFill>
      </fill>
      <border>
        <left style="double">
          <color theme="1" tint="0.499984740745262"/>
        </left>
        <right style="thin">
          <color theme="1" tint="0.499984740745262"/>
        </right>
        <top style="thin">
          <color theme="1" tint="0.499984740745262"/>
        </top>
        <bottom style="medium">
          <color theme="1" tint="0.499984740745262"/>
        </bottom>
        <vertical style="thin">
          <color theme="1" tint="0.499984740745262"/>
        </vertical>
        <horizontal style="thin">
          <color theme="1" tint="0.499984740745262"/>
        </horizontal>
      </border>
    </dxf>
    <dxf>
      <font>
        <b/>
        <i val="0"/>
      </font>
      <fill>
        <patternFill>
          <bgColor theme="0" tint="-0.14996795556505021"/>
        </patternFill>
      </fill>
      <border>
        <left style="thin">
          <color theme="1" tint="0.499984740745262"/>
        </left>
        <right style="medium">
          <color theme="1" tint="0.499984740745262"/>
        </right>
        <top style="thin">
          <color theme="1" tint="0.499984740745262"/>
        </top>
        <bottom style="medium">
          <color theme="1" tint="0.499984740745262"/>
        </bottom>
        <vertical style="thin">
          <color theme="1" tint="0.499984740745262"/>
        </vertical>
        <horizontal style="thin">
          <color theme="1" tint="0.499984740745262"/>
        </horizontal>
      </border>
    </dxf>
    <dxf>
      <fill>
        <patternFill patternType="solid">
          <fgColor theme="0" tint="-4.9989318521683403E-2"/>
          <bgColor theme="0" tint="-0.14996795556505021"/>
        </patternFill>
      </fill>
      <border diagonalUp="0" diagonalDown="0">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fill>
        <patternFill patternType="solid">
          <fgColor theme="0" tint="-4.9989318521683403E-2"/>
          <bgColor theme="0" tint="-4.9989318521683403E-2"/>
        </patternFill>
      </fill>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font>
        <b/>
        <i val="0"/>
      </font>
      <fill>
        <patternFill>
          <bgColor theme="0" tint="-0.14996795556505021"/>
        </patternFill>
      </fill>
      <border>
        <left style="double">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font>
        <b/>
        <i val="0"/>
        <color auto="1"/>
      </font>
      <fill>
        <patternFill patternType="solid">
          <fgColor theme="7"/>
          <bgColor theme="0" tint="-0.14996795556505021"/>
        </patternFill>
      </fill>
      <border diagonalUp="0" diagonalDown="0">
        <left style="thin">
          <color theme="1" tint="0.499984740745262"/>
        </left>
        <right style="medium">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font>
        <b/>
        <i val="0"/>
        <color auto="1"/>
      </font>
      <fill>
        <patternFill patternType="solid">
          <fgColor theme="7"/>
          <bgColor theme="0" tint="-0.14996795556505021"/>
        </patternFill>
      </fill>
      <border>
        <left style="thin">
          <color theme="1" tint="0.499984740745262"/>
        </left>
        <right style="thin">
          <color theme="1" tint="0.499984740745262"/>
        </right>
        <top style="double">
          <color theme="1" tint="0.499984740745262"/>
        </top>
        <bottom style="thin">
          <color theme="1" tint="0.499984740745262"/>
        </bottom>
        <vertical style="thin">
          <color theme="1" tint="0.499984740745262"/>
        </vertical>
        <horizontal style="thin">
          <color theme="1" tint="0.499984740745262"/>
        </horizontal>
      </border>
    </dxf>
    <dxf>
      <font>
        <b/>
        <i val="0"/>
        <color auto="1"/>
      </font>
      <fill>
        <patternFill patternType="solid">
          <fgColor theme="7"/>
          <bgColor theme="0" tint="-0.14996795556505021"/>
        </patternFill>
      </fill>
      <border diagonalUp="0" diagonalDown="0">
        <left style="thin">
          <color theme="1" tint="0.499984740745262"/>
        </left>
        <right style="thin">
          <color theme="1" tint="0.499984740745262"/>
        </right>
        <top style="thin">
          <color theme="1" tint="0.499984740745262"/>
        </top>
        <bottom style="medium">
          <color theme="1" tint="0.499984740745262"/>
        </bottom>
        <vertical style="thin">
          <color theme="1" tint="0.499984740745262"/>
        </vertical>
        <horizontal style="thin">
          <color theme="1" tint="0.499984740745262"/>
        </horizontal>
      </border>
    </dxf>
    <dxf>
      <font>
        <color theme="1"/>
      </font>
      <fill>
        <patternFill patternType="none">
          <fgColor indexed="64"/>
          <bgColor auto="1"/>
        </patternFill>
      </fill>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2" defaultPivotStyle="PivotStyleLight16">
    <tableStyle name="モノクロ" pivot="0" count="10">
      <tableStyleElement type="wholeTable" dxfId="401"/>
      <tableStyleElement type="headerRow" dxfId="400"/>
      <tableStyleElement type="totalRow" dxfId="399"/>
      <tableStyleElement type="firstColumn" dxfId="398"/>
      <tableStyleElement type="lastColumn" dxfId="397"/>
      <tableStyleElement type="firstRowStripe" dxfId="396"/>
      <tableStyleElement type="firstColumnStripe" dxfId="395"/>
      <tableStyleElement type="firstHeaderCell" dxfId="394"/>
      <tableStyleElement type="lastHeaderCell" dxfId="393"/>
      <tableStyleElement type="lastTotalCell" dxfId="39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0"/>
          <c:w val="0.99941900237812709"/>
          <c:h val="0.97705848473517032"/>
        </c:manualLayout>
      </c:layout>
      <c:barChart>
        <c:barDir val="bar"/>
        <c:grouping val="stacked"/>
        <c:varyColors val="0"/>
        <c:ser>
          <c:idx val="0"/>
          <c:order val="0"/>
          <c:tx>
            <c:strRef>
              <c:f>'実行計画書・進捗状況報告書（2018・2019用）'!$G$7</c:f>
              <c:strCache>
                <c:ptCount val="1"/>
                <c:pt idx="0">
                  <c:v>開始</c:v>
                </c:pt>
              </c:strCache>
            </c:strRef>
          </c:tx>
          <c:spPr>
            <a:noFill/>
            <a:ln w="15875"/>
          </c:spPr>
          <c:invertIfNegative val="0"/>
          <c:cat>
            <c:numRef>
              <c:f>'実行計画書・進捗状況報告書（2018・2019用）'!$A$8:$A$32</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'実行計画書・進捗状況報告書（2018・2019用）'!$G$8:$G$32</c:f>
              <c:numCache>
                <c:formatCode>yyyy/m/d;@</c:formatCode>
                <c:ptCount val="25"/>
              </c:numCache>
            </c:numRef>
          </c:val>
          <c:extLst xmlns:c16r2="http://schemas.microsoft.com/office/drawing/2015/06/chart">
            <c:ext xmlns:c16="http://schemas.microsoft.com/office/drawing/2014/chart" uri="{C3380CC4-5D6E-409C-BE32-E72D297353CC}">
              <c16:uniqueId val="{00000000-7BCD-4B11-877A-5CC13A756748}"/>
            </c:ext>
          </c:extLst>
        </c:ser>
        <c:ser>
          <c:idx val="1"/>
          <c:order val="1"/>
          <c:tx>
            <c:strRef>
              <c:f>'実行計画書・進捗状況報告書（2018・2019用）'!$AH$7</c:f>
              <c:strCache>
                <c:ptCount val="1"/>
                <c:pt idx="0">
                  <c:v>実績日数</c:v>
                </c:pt>
              </c:strCache>
            </c:strRef>
          </c:tx>
          <c:spPr>
            <a:solidFill>
              <a:schemeClr val="accent2"/>
            </a:solidFill>
          </c:spPr>
          <c:invertIfNegative val="0"/>
          <c:cat>
            <c:numRef>
              <c:f>'実行計画書・進捗状況報告書（2018・2019用）'!$A$8:$A$32</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'実行計画書・進捗状況報告書（2018・2019用）'!$AH$8:$AH$32</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extLst xmlns:c16r2="http://schemas.microsoft.com/office/drawing/2015/06/chart">
            <c:ext xmlns:c16="http://schemas.microsoft.com/office/drawing/2014/chart" uri="{C3380CC4-5D6E-409C-BE32-E72D297353CC}">
              <c16:uniqueId val="{00000001-7BCD-4B11-877A-5CC13A756748}"/>
            </c:ext>
          </c:extLst>
        </c:ser>
        <c:dLbls>
          <c:showLegendKey val="0"/>
          <c:showVal val="0"/>
          <c:showCatName val="0"/>
          <c:showSerName val="0"/>
          <c:showPercent val="0"/>
          <c:showBubbleSize val="0"/>
        </c:dLbls>
        <c:gapWidth val="500"/>
        <c:overlap val="-100"/>
        <c:axId val="150853888"/>
        <c:axId val="150855680"/>
      </c:barChart>
      <c:catAx>
        <c:axId val="150853888"/>
        <c:scaling>
          <c:orientation val="maxMin"/>
        </c:scaling>
        <c:delete val="1"/>
        <c:axPos val="l"/>
        <c:numFmt formatCode="General" sourceLinked="1"/>
        <c:majorTickMark val="out"/>
        <c:minorTickMark val="none"/>
        <c:tickLblPos val="nextTo"/>
        <c:crossAx val="150855680"/>
        <c:crosses val="autoZero"/>
        <c:auto val="1"/>
        <c:lblAlgn val="ctr"/>
        <c:lblOffset val="100"/>
        <c:noMultiLvlLbl val="0"/>
      </c:catAx>
      <c:valAx>
        <c:axId val="150855680"/>
        <c:scaling>
          <c:orientation val="minMax"/>
          <c:max val="43830"/>
          <c:min val="43101"/>
        </c:scaling>
        <c:delete val="0"/>
        <c:axPos val="t"/>
        <c:numFmt formatCode="yyyy/m/d;@" sourceLinked="1"/>
        <c:majorTickMark val="none"/>
        <c:minorTickMark val="none"/>
        <c:tickLblPos val="none"/>
        <c:spPr>
          <a:noFill/>
          <a:ln>
            <a:noFill/>
          </a:ln>
        </c:spPr>
        <c:crossAx val="150853888"/>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0"/>
          <c:w val="0.97803633442703508"/>
          <c:h val="0.99350583605457554"/>
        </c:manualLayout>
      </c:layout>
      <c:barChart>
        <c:barDir val="bar"/>
        <c:grouping val="stacked"/>
        <c:varyColors val="0"/>
        <c:ser>
          <c:idx val="0"/>
          <c:order val="0"/>
          <c:tx>
            <c:strRef>
              <c:f>'実行計画書・進捗状況報告書（2018・2019用）'!$E$7</c:f>
              <c:strCache>
                <c:ptCount val="1"/>
                <c:pt idx="0">
                  <c:v>開始予定</c:v>
                </c:pt>
              </c:strCache>
            </c:strRef>
          </c:tx>
          <c:spPr>
            <a:noFill/>
            <a:ln w="15875"/>
          </c:spPr>
          <c:invertIfNegative val="0"/>
          <c:cat>
            <c:numRef>
              <c:f>'実行計画書・進捗状況報告書（2018・2019用）'!$A$8:$A$32</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'実行計画書・進捗状況報告書（2018・2019用）'!$E$8:$E$32</c:f>
              <c:numCache>
                <c:formatCode>yyyy/m/d;@</c:formatCode>
                <c:ptCount val="25"/>
              </c:numCache>
            </c:numRef>
          </c:val>
          <c:extLst xmlns:c16r2="http://schemas.microsoft.com/office/drawing/2015/06/chart">
            <c:ext xmlns:c16="http://schemas.microsoft.com/office/drawing/2014/chart" uri="{C3380CC4-5D6E-409C-BE32-E72D297353CC}">
              <c16:uniqueId val="{00000000-7BCD-4B11-877A-5CC13A756748}"/>
            </c:ext>
          </c:extLst>
        </c:ser>
        <c:ser>
          <c:idx val="1"/>
          <c:order val="1"/>
          <c:tx>
            <c:strRef>
              <c:f>'実行計画書・進捗状況報告書（2018・2019用）'!$AG$7</c:f>
              <c:strCache>
                <c:ptCount val="1"/>
                <c:pt idx="0">
                  <c:v>予定日数</c:v>
                </c:pt>
              </c:strCache>
            </c:strRef>
          </c:tx>
          <c:spPr>
            <a:solidFill>
              <a:schemeClr val="accent1"/>
            </a:solidFill>
          </c:spPr>
          <c:invertIfNegative val="0"/>
          <c:cat>
            <c:numRef>
              <c:f>'実行計画書・進捗状況報告書（2018・2019用）'!$A$8:$A$32</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'実行計画書・進捗状況報告書（2018・2019用）'!$AG$8:$AG$32</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extLst xmlns:c16r2="http://schemas.microsoft.com/office/drawing/2015/06/chart">
            <c:ext xmlns:c16="http://schemas.microsoft.com/office/drawing/2014/chart" uri="{C3380CC4-5D6E-409C-BE32-E72D297353CC}">
              <c16:uniqueId val="{00000001-7BCD-4B11-877A-5CC13A756748}"/>
            </c:ext>
          </c:extLst>
        </c:ser>
        <c:dLbls>
          <c:showLegendKey val="0"/>
          <c:showVal val="0"/>
          <c:showCatName val="0"/>
          <c:showSerName val="0"/>
          <c:showPercent val="0"/>
          <c:showBubbleSize val="0"/>
        </c:dLbls>
        <c:gapWidth val="500"/>
        <c:overlap val="100"/>
        <c:axId val="152056576"/>
        <c:axId val="152058112"/>
      </c:barChart>
      <c:catAx>
        <c:axId val="152056576"/>
        <c:scaling>
          <c:orientation val="maxMin"/>
        </c:scaling>
        <c:delete val="1"/>
        <c:axPos val="l"/>
        <c:numFmt formatCode="General" sourceLinked="1"/>
        <c:majorTickMark val="out"/>
        <c:minorTickMark val="none"/>
        <c:tickLblPos val="nextTo"/>
        <c:crossAx val="152058112"/>
        <c:crosses val="autoZero"/>
        <c:auto val="1"/>
        <c:lblAlgn val="ctr"/>
        <c:lblOffset val="100"/>
        <c:noMultiLvlLbl val="0"/>
      </c:catAx>
      <c:valAx>
        <c:axId val="152058112"/>
        <c:scaling>
          <c:orientation val="minMax"/>
          <c:max val="43830"/>
          <c:min val="43101"/>
        </c:scaling>
        <c:delete val="0"/>
        <c:axPos val="t"/>
        <c:numFmt formatCode="yyyy/m/d;@" sourceLinked="1"/>
        <c:majorTickMark val="none"/>
        <c:minorTickMark val="none"/>
        <c:tickLblPos val="none"/>
        <c:spPr>
          <a:noFill/>
          <a:ln>
            <a:noFill/>
          </a:ln>
        </c:spPr>
        <c:crossAx val="152056576"/>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0"/>
          <c:w val="0.97803633442703508"/>
          <c:h val="0.99350583605457554"/>
        </c:manualLayout>
      </c:layout>
      <c:barChart>
        <c:barDir val="bar"/>
        <c:grouping val="stacked"/>
        <c:varyColors val="0"/>
        <c:ser>
          <c:idx val="0"/>
          <c:order val="0"/>
          <c:tx>
            <c:strRef>
              <c:f>'実行計画書・進捗状況報告書（2020・2021用）'!$E$7</c:f>
              <c:strCache>
                <c:ptCount val="1"/>
                <c:pt idx="0">
                  <c:v>開始予定</c:v>
                </c:pt>
              </c:strCache>
            </c:strRef>
          </c:tx>
          <c:spPr>
            <a:noFill/>
            <a:ln w="15875"/>
          </c:spPr>
          <c:invertIfNegative val="0"/>
          <c:cat>
            <c:numRef>
              <c:f>'実行計画書・進捗状況報告書（2020・2021用）'!$A$8:$A$32</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'実行計画書・進捗状況報告書（2020・2021用）'!$E$8:$E$32</c:f>
              <c:numCache>
                <c:formatCode>yyyy/m/d;@</c:formatCode>
                <c:ptCount val="25"/>
              </c:numCache>
            </c:numRef>
          </c:val>
          <c:extLst xmlns:c16r2="http://schemas.microsoft.com/office/drawing/2015/06/chart">
            <c:ext xmlns:c16="http://schemas.microsoft.com/office/drawing/2014/chart" uri="{C3380CC4-5D6E-409C-BE32-E72D297353CC}">
              <c16:uniqueId val="{00000000-7BCD-4B11-877A-5CC13A756748}"/>
            </c:ext>
          </c:extLst>
        </c:ser>
        <c:ser>
          <c:idx val="1"/>
          <c:order val="1"/>
          <c:tx>
            <c:strRef>
              <c:f>'実行計画書・進捗状況報告書（2020・2021用）'!$AG$7</c:f>
              <c:strCache>
                <c:ptCount val="1"/>
                <c:pt idx="0">
                  <c:v>予定日数</c:v>
                </c:pt>
              </c:strCache>
            </c:strRef>
          </c:tx>
          <c:spPr>
            <a:solidFill>
              <a:schemeClr val="accent1"/>
            </a:solidFill>
          </c:spPr>
          <c:invertIfNegative val="0"/>
          <c:cat>
            <c:numRef>
              <c:f>'実行計画書・進捗状況報告書（2020・2021用）'!$A$8:$A$32</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'実行計画書・進捗状況報告書（2020・2021用）'!$AG$8:$AG$32</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extLst xmlns:c16r2="http://schemas.microsoft.com/office/drawing/2015/06/chart">
            <c:ext xmlns:c16="http://schemas.microsoft.com/office/drawing/2014/chart" uri="{C3380CC4-5D6E-409C-BE32-E72D297353CC}">
              <c16:uniqueId val="{00000001-7BCD-4B11-877A-5CC13A756748}"/>
            </c:ext>
          </c:extLst>
        </c:ser>
        <c:dLbls>
          <c:showLegendKey val="0"/>
          <c:showVal val="0"/>
          <c:showCatName val="0"/>
          <c:showSerName val="0"/>
          <c:showPercent val="0"/>
          <c:showBubbleSize val="0"/>
        </c:dLbls>
        <c:gapWidth val="500"/>
        <c:overlap val="100"/>
        <c:axId val="152271872"/>
        <c:axId val="152367872"/>
      </c:barChart>
      <c:catAx>
        <c:axId val="152271872"/>
        <c:scaling>
          <c:orientation val="maxMin"/>
        </c:scaling>
        <c:delete val="1"/>
        <c:axPos val="l"/>
        <c:numFmt formatCode="General" sourceLinked="1"/>
        <c:majorTickMark val="out"/>
        <c:minorTickMark val="none"/>
        <c:tickLblPos val="nextTo"/>
        <c:crossAx val="152367872"/>
        <c:crosses val="autoZero"/>
        <c:auto val="1"/>
        <c:lblAlgn val="ctr"/>
        <c:lblOffset val="100"/>
        <c:noMultiLvlLbl val="0"/>
      </c:catAx>
      <c:valAx>
        <c:axId val="152367872"/>
        <c:scaling>
          <c:orientation val="minMax"/>
          <c:max val="44561"/>
          <c:min val="43101"/>
        </c:scaling>
        <c:delete val="0"/>
        <c:axPos val="t"/>
        <c:numFmt formatCode="yyyy/m/d;@" sourceLinked="1"/>
        <c:majorTickMark val="none"/>
        <c:minorTickMark val="none"/>
        <c:tickLblPos val="none"/>
        <c:spPr>
          <a:noFill/>
          <a:ln>
            <a:noFill/>
          </a:ln>
        </c:spPr>
        <c:crossAx val="152271872"/>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0"/>
          <c:w val="0.99941900237812709"/>
          <c:h val="0.9743443177740192"/>
        </c:manualLayout>
      </c:layout>
      <c:barChart>
        <c:barDir val="bar"/>
        <c:grouping val="stacked"/>
        <c:varyColors val="0"/>
        <c:ser>
          <c:idx val="0"/>
          <c:order val="0"/>
          <c:tx>
            <c:strRef>
              <c:f>'実行計画書・進捗状況報告書（2020・2021用）'!$G$7</c:f>
              <c:strCache>
                <c:ptCount val="1"/>
                <c:pt idx="0">
                  <c:v>開始</c:v>
                </c:pt>
              </c:strCache>
            </c:strRef>
          </c:tx>
          <c:spPr>
            <a:noFill/>
            <a:ln w="15875"/>
          </c:spPr>
          <c:invertIfNegative val="0"/>
          <c:cat>
            <c:numRef>
              <c:f>'実行計画書・進捗状況報告書（2020・2021用）'!$A$8:$A$32</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'実行計画書・進捗状況報告書（2020・2021用）'!$G$8:$G$32</c:f>
              <c:numCache>
                <c:formatCode>yyyy/m/d;@</c:formatCode>
                <c:ptCount val="25"/>
              </c:numCache>
            </c:numRef>
          </c:val>
          <c:extLst xmlns:c16r2="http://schemas.microsoft.com/office/drawing/2015/06/chart">
            <c:ext xmlns:c16="http://schemas.microsoft.com/office/drawing/2014/chart" uri="{C3380CC4-5D6E-409C-BE32-E72D297353CC}">
              <c16:uniqueId val="{00000000-7BCD-4B11-877A-5CC13A756748}"/>
            </c:ext>
          </c:extLst>
        </c:ser>
        <c:ser>
          <c:idx val="1"/>
          <c:order val="1"/>
          <c:tx>
            <c:strRef>
              <c:f>'実行計画書・進捗状況報告書（2020・2021用）'!$AH$7</c:f>
              <c:strCache>
                <c:ptCount val="1"/>
                <c:pt idx="0">
                  <c:v>実績日数</c:v>
                </c:pt>
              </c:strCache>
            </c:strRef>
          </c:tx>
          <c:spPr>
            <a:solidFill>
              <a:schemeClr val="accent2"/>
            </a:solidFill>
          </c:spPr>
          <c:invertIfNegative val="0"/>
          <c:cat>
            <c:numRef>
              <c:f>'実行計画書・進捗状況報告書（2020・2021用）'!$A$8:$A$32</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'実行計画書・進捗状況報告書（2020・2021用）'!$AH$8:$AH$32</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extLst xmlns:c16r2="http://schemas.microsoft.com/office/drawing/2015/06/chart">
            <c:ext xmlns:c16="http://schemas.microsoft.com/office/drawing/2014/chart" uri="{C3380CC4-5D6E-409C-BE32-E72D297353CC}">
              <c16:uniqueId val="{00000001-7BCD-4B11-877A-5CC13A756748}"/>
            </c:ext>
          </c:extLst>
        </c:ser>
        <c:dLbls>
          <c:showLegendKey val="0"/>
          <c:showVal val="0"/>
          <c:showCatName val="0"/>
          <c:showSerName val="0"/>
          <c:showPercent val="0"/>
          <c:showBubbleSize val="0"/>
        </c:dLbls>
        <c:gapWidth val="500"/>
        <c:overlap val="-100"/>
        <c:axId val="152393216"/>
        <c:axId val="152394752"/>
      </c:barChart>
      <c:catAx>
        <c:axId val="152393216"/>
        <c:scaling>
          <c:orientation val="maxMin"/>
        </c:scaling>
        <c:delete val="1"/>
        <c:axPos val="l"/>
        <c:numFmt formatCode="General" sourceLinked="1"/>
        <c:majorTickMark val="out"/>
        <c:minorTickMark val="none"/>
        <c:tickLblPos val="nextTo"/>
        <c:crossAx val="152394752"/>
        <c:crosses val="autoZero"/>
        <c:auto val="1"/>
        <c:lblAlgn val="ctr"/>
        <c:lblOffset val="100"/>
        <c:noMultiLvlLbl val="0"/>
      </c:catAx>
      <c:valAx>
        <c:axId val="152394752"/>
        <c:scaling>
          <c:orientation val="minMax"/>
          <c:max val="44561"/>
          <c:min val="43101"/>
        </c:scaling>
        <c:delete val="0"/>
        <c:axPos val="t"/>
        <c:numFmt formatCode="yyyy/m/d;@" sourceLinked="1"/>
        <c:majorTickMark val="none"/>
        <c:minorTickMark val="none"/>
        <c:tickLblPos val="none"/>
        <c:spPr>
          <a:noFill/>
          <a:ln>
            <a:noFill/>
          </a:ln>
        </c:spPr>
        <c:crossAx val="152393216"/>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0"/>
          <c:w val="0.99941900237812709"/>
          <c:h val="0.97434419557079721"/>
        </c:manualLayout>
      </c:layout>
      <c:barChart>
        <c:barDir val="bar"/>
        <c:grouping val="stacked"/>
        <c:varyColors val="0"/>
        <c:ser>
          <c:idx val="0"/>
          <c:order val="0"/>
          <c:tx>
            <c:strRef>
              <c:f>'【記入例】 実行計画書・進捗状況報告書'!$G$7</c:f>
              <c:strCache>
                <c:ptCount val="1"/>
                <c:pt idx="0">
                  <c:v>開始</c:v>
                </c:pt>
              </c:strCache>
            </c:strRef>
          </c:tx>
          <c:spPr>
            <a:noFill/>
            <a:ln w="15875"/>
          </c:spPr>
          <c:invertIfNegative val="0"/>
          <c:cat>
            <c:numRef>
              <c:f>'【記入例】 実行計画書・進捗状況報告書'!$A$8:$A$32</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'【記入例】 実行計画書・進捗状況報告書'!$G$8:$G$32</c:f>
              <c:numCache>
                <c:formatCode>yyyy/m/d;@</c:formatCode>
                <c:ptCount val="25"/>
                <c:pt idx="0">
                  <c:v>43105</c:v>
                </c:pt>
                <c:pt idx="1">
                  <c:v>43132</c:v>
                </c:pt>
                <c:pt idx="2">
                  <c:v>43132</c:v>
                </c:pt>
                <c:pt idx="3">
                  <c:v>43132</c:v>
                </c:pt>
                <c:pt idx="4">
                  <c:v>43120</c:v>
                </c:pt>
                <c:pt idx="5">
                  <c:v>43115</c:v>
                </c:pt>
                <c:pt idx="6">
                  <c:v>43115</c:v>
                </c:pt>
                <c:pt idx="7">
                  <c:v>43132</c:v>
                </c:pt>
                <c:pt idx="8">
                  <c:v>43132</c:v>
                </c:pt>
                <c:pt idx="9">
                  <c:v>43179</c:v>
                </c:pt>
                <c:pt idx="10">
                  <c:v>43179</c:v>
                </c:pt>
                <c:pt idx="11">
                  <c:v>43210</c:v>
                </c:pt>
                <c:pt idx="12">
                  <c:v>43210</c:v>
                </c:pt>
                <c:pt idx="13">
                  <c:v>43240</c:v>
                </c:pt>
              </c:numCache>
            </c:numRef>
          </c:val>
          <c:extLst xmlns:c16r2="http://schemas.microsoft.com/office/drawing/2015/06/chart">
            <c:ext xmlns:c16="http://schemas.microsoft.com/office/drawing/2014/chart" uri="{C3380CC4-5D6E-409C-BE32-E72D297353CC}">
              <c16:uniqueId val="{00000000-7BCD-4B11-877A-5CC13A756748}"/>
            </c:ext>
          </c:extLst>
        </c:ser>
        <c:ser>
          <c:idx val="1"/>
          <c:order val="1"/>
          <c:tx>
            <c:strRef>
              <c:f>'【記入例】 実行計画書・進捗状況報告書'!$AH$7</c:f>
              <c:strCache>
                <c:ptCount val="1"/>
                <c:pt idx="0">
                  <c:v>実績日数</c:v>
                </c:pt>
              </c:strCache>
            </c:strRef>
          </c:tx>
          <c:spPr>
            <a:solidFill>
              <a:schemeClr val="accent2"/>
            </a:solidFill>
          </c:spPr>
          <c:invertIfNegative val="0"/>
          <c:cat>
            <c:numRef>
              <c:f>'【記入例】 実行計画書・進捗状況報告書'!$A$8:$A$32</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'【記入例】 実行計画書・進捗状況報告書'!$AH$8:$AH$32</c:f>
              <c:numCache>
                <c:formatCode>General</c:formatCode>
                <c:ptCount val="25"/>
                <c:pt idx="0">
                  <c:v>42</c:v>
                </c:pt>
                <c:pt idx="1">
                  <c:v>20</c:v>
                </c:pt>
                <c:pt idx="2">
                  <c:v>25</c:v>
                </c:pt>
                <c:pt idx="3">
                  <c:v>43</c:v>
                </c:pt>
                <c:pt idx="4">
                  <c:v>12</c:v>
                </c:pt>
                <c:pt idx="5">
                  <c:v>17</c:v>
                </c:pt>
                <c:pt idx="6">
                  <c:v>45</c:v>
                </c:pt>
                <c:pt idx="7">
                  <c:v>25</c:v>
                </c:pt>
                <c:pt idx="8">
                  <c:v>25</c:v>
                </c:pt>
                <c:pt idx="9">
                  <c:v>27</c:v>
                </c:pt>
                <c:pt idx="10">
                  <c:v>27</c:v>
                </c:pt>
                <c:pt idx="11">
                  <c:v>26</c:v>
                </c:pt>
                <c:pt idx="12">
                  <c:v>26</c:v>
                </c:pt>
                <c:pt idx="13">
                  <c:v>101</c:v>
                </c:pt>
                <c:pt idx="14">
                  <c:v>0</c:v>
                </c:pt>
                <c:pt idx="15">
                  <c:v>0</c:v>
                </c:pt>
                <c:pt idx="16">
                  <c:v>0</c:v>
                </c:pt>
                <c:pt idx="17">
                  <c:v>0</c:v>
                </c:pt>
                <c:pt idx="18">
                  <c:v>0</c:v>
                </c:pt>
                <c:pt idx="19">
                  <c:v>0</c:v>
                </c:pt>
                <c:pt idx="20">
                  <c:v>0</c:v>
                </c:pt>
                <c:pt idx="21">
                  <c:v>0</c:v>
                </c:pt>
                <c:pt idx="22">
                  <c:v>0</c:v>
                </c:pt>
                <c:pt idx="23">
                  <c:v>0</c:v>
                </c:pt>
                <c:pt idx="24">
                  <c:v>0</c:v>
                </c:pt>
              </c:numCache>
            </c:numRef>
          </c:val>
          <c:extLst xmlns:c16r2="http://schemas.microsoft.com/office/drawing/2015/06/chart">
            <c:ext xmlns:c16="http://schemas.microsoft.com/office/drawing/2014/chart" uri="{C3380CC4-5D6E-409C-BE32-E72D297353CC}">
              <c16:uniqueId val="{00000001-7BCD-4B11-877A-5CC13A756748}"/>
            </c:ext>
          </c:extLst>
        </c:ser>
        <c:dLbls>
          <c:showLegendKey val="0"/>
          <c:showVal val="0"/>
          <c:showCatName val="0"/>
          <c:showSerName val="0"/>
          <c:showPercent val="0"/>
          <c:showBubbleSize val="0"/>
        </c:dLbls>
        <c:gapWidth val="500"/>
        <c:overlap val="-100"/>
        <c:axId val="152974848"/>
        <c:axId val="152976384"/>
      </c:barChart>
      <c:catAx>
        <c:axId val="152974848"/>
        <c:scaling>
          <c:orientation val="maxMin"/>
        </c:scaling>
        <c:delete val="1"/>
        <c:axPos val="l"/>
        <c:numFmt formatCode="General" sourceLinked="1"/>
        <c:majorTickMark val="out"/>
        <c:minorTickMark val="none"/>
        <c:tickLblPos val="nextTo"/>
        <c:crossAx val="152976384"/>
        <c:crosses val="autoZero"/>
        <c:auto val="1"/>
        <c:lblAlgn val="ctr"/>
        <c:lblOffset val="100"/>
        <c:noMultiLvlLbl val="0"/>
      </c:catAx>
      <c:valAx>
        <c:axId val="152976384"/>
        <c:scaling>
          <c:orientation val="minMax"/>
          <c:max val="43830"/>
          <c:min val="43101"/>
        </c:scaling>
        <c:delete val="0"/>
        <c:axPos val="t"/>
        <c:numFmt formatCode="yyyy/m/d;@" sourceLinked="1"/>
        <c:majorTickMark val="none"/>
        <c:minorTickMark val="none"/>
        <c:tickLblPos val="none"/>
        <c:spPr>
          <a:noFill/>
          <a:ln>
            <a:noFill/>
          </a:ln>
        </c:spPr>
        <c:crossAx val="152974848"/>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0"/>
          <c:w val="0.97803633442703508"/>
          <c:h val="0.99350583605457554"/>
        </c:manualLayout>
      </c:layout>
      <c:barChart>
        <c:barDir val="bar"/>
        <c:grouping val="stacked"/>
        <c:varyColors val="0"/>
        <c:ser>
          <c:idx val="0"/>
          <c:order val="0"/>
          <c:tx>
            <c:strRef>
              <c:f>'【記入例】 実行計画書・進捗状況報告書'!$E$7</c:f>
              <c:strCache>
                <c:ptCount val="1"/>
                <c:pt idx="0">
                  <c:v>開始予定</c:v>
                </c:pt>
              </c:strCache>
            </c:strRef>
          </c:tx>
          <c:spPr>
            <a:noFill/>
            <a:ln w="15875"/>
          </c:spPr>
          <c:invertIfNegative val="0"/>
          <c:val>
            <c:numRef>
              <c:f>'【記入例】 実行計画書・進捗状況報告書'!$E$8:$E$32</c:f>
              <c:numCache>
                <c:formatCode>yyyy/m/d;@</c:formatCode>
                <c:ptCount val="25"/>
                <c:pt idx="0">
                  <c:v>43105</c:v>
                </c:pt>
                <c:pt idx="1">
                  <c:v>43120</c:v>
                </c:pt>
                <c:pt idx="2">
                  <c:v>43132</c:v>
                </c:pt>
                <c:pt idx="3">
                  <c:v>43132</c:v>
                </c:pt>
                <c:pt idx="4">
                  <c:v>43120</c:v>
                </c:pt>
                <c:pt idx="5">
                  <c:v>43115</c:v>
                </c:pt>
                <c:pt idx="6">
                  <c:v>43115</c:v>
                </c:pt>
                <c:pt idx="7">
                  <c:v>43132</c:v>
                </c:pt>
                <c:pt idx="8">
                  <c:v>43132</c:v>
                </c:pt>
                <c:pt idx="9">
                  <c:v>43160</c:v>
                </c:pt>
                <c:pt idx="10">
                  <c:v>43160</c:v>
                </c:pt>
                <c:pt idx="11">
                  <c:v>43191</c:v>
                </c:pt>
                <c:pt idx="12">
                  <c:v>43191</c:v>
                </c:pt>
                <c:pt idx="13">
                  <c:v>43210</c:v>
                </c:pt>
              </c:numCache>
            </c:numRef>
          </c:val>
          <c:extLst xmlns:c16r2="http://schemas.microsoft.com/office/drawing/2015/06/chart">
            <c:ext xmlns:c16="http://schemas.microsoft.com/office/drawing/2014/chart" uri="{C3380CC4-5D6E-409C-BE32-E72D297353CC}">
              <c16:uniqueId val="{00000000-7BCD-4B11-877A-5CC13A756748}"/>
            </c:ext>
          </c:extLst>
        </c:ser>
        <c:ser>
          <c:idx val="1"/>
          <c:order val="1"/>
          <c:tx>
            <c:strRef>
              <c:f>'【記入例】 実行計画書・進捗状況報告書'!$AG$7</c:f>
              <c:strCache>
                <c:ptCount val="1"/>
                <c:pt idx="0">
                  <c:v>予定日数</c:v>
                </c:pt>
              </c:strCache>
            </c:strRef>
          </c:tx>
          <c:spPr>
            <a:solidFill>
              <a:schemeClr val="accent1"/>
            </a:solidFill>
          </c:spPr>
          <c:invertIfNegative val="0"/>
          <c:val>
            <c:numRef>
              <c:f>'【記入例】 実行計画書・進捗状況報告書'!$AG$8:$AG$32</c:f>
              <c:numCache>
                <c:formatCode>General</c:formatCode>
                <c:ptCount val="25"/>
                <c:pt idx="0">
                  <c:v>21</c:v>
                </c:pt>
                <c:pt idx="1">
                  <c:v>27</c:v>
                </c:pt>
                <c:pt idx="2">
                  <c:v>25</c:v>
                </c:pt>
                <c:pt idx="3">
                  <c:v>25</c:v>
                </c:pt>
                <c:pt idx="4">
                  <c:v>12</c:v>
                </c:pt>
                <c:pt idx="5">
                  <c:v>17</c:v>
                </c:pt>
                <c:pt idx="6">
                  <c:v>32</c:v>
                </c:pt>
                <c:pt idx="7">
                  <c:v>25</c:v>
                </c:pt>
                <c:pt idx="8">
                  <c:v>25</c:v>
                </c:pt>
                <c:pt idx="9">
                  <c:v>31</c:v>
                </c:pt>
                <c:pt idx="10">
                  <c:v>31</c:v>
                </c:pt>
                <c:pt idx="11">
                  <c:v>15</c:v>
                </c:pt>
                <c:pt idx="12">
                  <c:v>15</c:v>
                </c:pt>
                <c:pt idx="13">
                  <c:v>113</c:v>
                </c:pt>
                <c:pt idx="14">
                  <c:v>0</c:v>
                </c:pt>
                <c:pt idx="15">
                  <c:v>0</c:v>
                </c:pt>
                <c:pt idx="16">
                  <c:v>0</c:v>
                </c:pt>
                <c:pt idx="17">
                  <c:v>0</c:v>
                </c:pt>
                <c:pt idx="18">
                  <c:v>0</c:v>
                </c:pt>
                <c:pt idx="19">
                  <c:v>0</c:v>
                </c:pt>
                <c:pt idx="20">
                  <c:v>0</c:v>
                </c:pt>
                <c:pt idx="21">
                  <c:v>0</c:v>
                </c:pt>
                <c:pt idx="22">
                  <c:v>0</c:v>
                </c:pt>
                <c:pt idx="23">
                  <c:v>0</c:v>
                </c:pt>
                <c:pt idx="24">
                  <c:v>0</c:v>
                </c:pt>
              </c:numCache>
            </c:numRef>
          </c:val>
          <c:extLst xmlns:c16r2="http://schemas.microsoft.com/office/drawing/2015/06/chart">
            <c:ext xmlns:c16="http://schemas.microsoft.com/office/drawing/2014/chart" uri="{C3380CC4-5D6E-409C-BE32-E72D297353CC}">
              <c16:uniqueId val="{00000001-7BCD-4B11-877A-5CC13A756748}"/>
            </c:ext>
          </c:extLst>
        </c:ser>
        <c:dLbls>
          <c:showLegendKey val="0"/>
          <c:showVal val="0"/>
          <c:showCatName val="0"/>
          <c:showSerName val="0"/>
          <c:showPercent val="0"/>
          <c:showBubbleSize val="0"/>
        </c:dLbls>
        <c:gapWidth val="500"/>
        <c:overlap val="100"/>
        <c:axId val="153010176"/>
        <c:axId val="153011712"/>
      </c:barChart>
      <c:catAx>
        <c:axId val="153010176"/>
        <c:scaling>
          <c:orientation val="maxMin"/>
        </c:scaling>
        <c:delete val="1"/>
        <c:axPos val="l"/>
        <c:majorTickMark val="out"/>
        <c:minorTickMark val="none"/>
        <c:tickLblPos val="nextTo"/>
        <c:crossAx val="153011712"/>
        <c:crosses val="autoZero"/>
        <c:auto val="1"/>
        <c:lblAlgn val="ctr"/>
        <c:lblOffset val="100"/>
        <c:noMultiLvlLbl val="0"/>
      </c:catAx>
      <c:valAx>
        <c:axId val="153011712"/>
        <c:scaling>
          <c:orientation val="minMax"/>
          <c:max val="43830"/>
          <c:min val="43101"/>
        </c:scaling>
        <c:delete val="0"/>
        <c:axPos val="t"/>
        <c:numFmt formatCode="yyyy/m/d;@" sourceLinked="1"/>
        <c:majorTickMark val="none"/>
        <c:minorTickMark val="none"/>
        <c:tickLblPos val="none"/>
        <c:spPr>
          <a:noFill/>
          <a:ln>
            <a:noFill/>
          </a:ln>
        </c:spPr>
        <c:crossAx val="153010176"/>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8</xdr:col>
      <xdr:colOff>2</xdr:colOff>
      <xdr:row>7</xdr:row>
      <xdr:rowOff>0</xdr:rowOff>
    </xdr:from>
    <xdr:to>
      <xdr:col>32</xdr:col>
      <xdr:colOff>5954</xdr:colOff>
      <xdr:row>32</xdr:row>
      <xdr:rowOff>107157</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6</xdr:row>
      <xdr:rowOff>1125141</xdr:rowOff>
    </xdr:from>
    <xdr:to>
      <xdr:col>32</xdr:col>
      <xdr:colOff>172641</xdr:colOff>
      <xdr:row>32</xdr:row>
      <xdr:rowOff>23814</xdr:rowOff>
    </xdr:to>
    <xdr:graphicFrame macro="">
      <xdr:nvGraphicFramePr>
        <xdr:cNvPr id="2" name="グラフ 1">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6</xdr:row>
      <xdr:rowOff>1125141</xdr:rowOff>
    </xdr:from>
    <xdr:to>
      <xdr:col>32</xdr:col>
      <xdr:colOff>172641</xdr:colOff>
      <xdr:row>32</xdr:row>
      <xdr:rowOff>23814</xdr:rowOff>
    </xdr:to>
    <xdr:graphicFrame macro="">
      <xdr:nvGraphicFramePr>
        <xdr:cNvPr id="2" name="グラフ 1">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xdr:colOff>
      <xdr:row>7</xdr:row>
      <xdr:rowOff>0</xdr:rowOff>
    </xdr:from>
    <xdr:to>
      <xdr:col>32</xdr:col>
      <xdr:colOff>5954</xdr:colOff>
      <xdr:row>32</xdr:row>
      <xdr:rowOff>107157</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2</xdr:colOff>
      <xdr:row>7</xdr:row>
      <xdr:rowOff>0</xdr:rowOff>
    </xdr:from>
    <xdr:to>
      <xdr:col>32</xdr:col>
      <xdr:colOff>5954</xdr:colOff>
      <xdr:row>32</xdr:row>
      <xdr:rowOff>107157</xdr:rowOff>
    </xdr:to>
    <xdr:graphicFrame macro="">
      <xdr:nvGraphicFramePr>
        <xdr:cNvPr id="4" name="グラフ 3">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6</xdr:row>
      <xdr:rowOff>1125141</xdr:rowOff>
    </xdr:from>
    <xdr:to>
      <xdr:col>32</xdr:col>
      <xdr:colOff>172641</xdr:colOff>
      <xdr:row>32</xdr:row>
      <xdr:rowOff>23814</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id="7" name="実行計画・進捗状況68" displayName="実行計画・進捗状況68" ref="A7:AH32" totalsRowShown="0" headerRowDxfId="391" dataDxfId="390">
  <tableColumns count="34">
    <tableColumn id="1" name="No." dataDxfId="389" totalsRowDxfId="388">
      <calculatedColumnFormula>ROW()-ROW(実行計画・進捗状況68[[#Headers],[No.]])</calculatedColumnFormula>
    </tableColumn>
    <tableColumn id="2" name="大項目" dataDxfId="387" totalsRowDxfId="386"/>
    <tableColumn id="3" name="中項目" dataDxfId="385" totalsRowDxfId="384"/>
    <tableColumn id="4" name="小項目" dataDxfId="383" totalsRowDxfId="382"/>
    <tableColumn id="5" name="開始予定" dataDxfId="381" totalsRowDxfId="380"/>
    <tableColumn id="6" name="終了予定" dataDxfId="379" totalsRowDxfId="378"/>
    <tableColumn id="7" name="開始" dataDxfId="377" totalsRowDxfId="376"/>
    <tableColumn id="8" name="終了" dataDxfId="375" totalsRowDxfId="374"/>
    <tableColumn id="9" name="2018年1月" dataDxfId="373" totalsRowDxfId="372"/>
    <tableColumn id="10" name="2018年2月" dataDxfId="371" totalsRowDxfId="370"/>
    <tableColumn id="11" name="2018年3月" dataDxfId="369" totalsRowDxfId="368"/>
    <tableColumn id="12" name="2018年4月" dataDxfId="367" totalsRowDxfId="366"/>
    <tableColumn id="13" name="2018年5月" dataDxfId="365" totalsRowDxfId="364"/>
    <tableColumn id="14" name="2018年6月" dataDxfId="363" totalsRowDxfId="362"/>
    <tableColumn id="15" name="2018年7月" dataDxfId="361" totalsRowDxfId="360"/>
    <tableColumn id="16" name="2018年8月" dataDxfId="359" totalsRowDxfId="358"/>
    <tableColumn id="17" name="2018年9月" dataDxfId="357" totalsRowDxfId="356"/>
    <tableColumn id="18" name="2018年10月" dataDxfId="355" totalsRowDxfId="354"/>
    <tableColumn id="19" name="2018年11月" dataDxfId="353" totalsRowDxfId="352"/>
    <tableColumn id="20" name="2018年12月" dataDxfId="351" totalsRowDxfId="350"/>
    <tableColumn id="21" name="2019年1月" dataDxfId="349" totalsRowDxfId="348"/>
    <tableColumn id="22" name="2019年2月" dataDxfId="347" totalsRowDxfId="346"/>
    <tableColumn id="23" name="2019年3月" dataDxfId="345" totalsRowDxfId="344"/>
    <tableColumn id="24" name="2019年4月" dataDxfId="343" totalsRowDxfId="342"/>
    <tableColumn id="25" name="2019年5月" dataDxfId="341" totalsRowDxfId="340"/>
    <tableColumn id="26" name="2019年6月" dataDxfId="339" totalsRowDxfId="338"/>
    <tableColumn id="27" name="2019年7月" dataDxfId="337" totalsRowDxfId="336"/>
    <tableColumn id="28" name="2019年8月" dataDxfId="335" totalsRowDxfId="334"/>
    <tableColumn id="29" name="2019年9月" dataDxfId="333" totalsRowDxfId="332"/>
    <tableColumn id="30" name="2019年10月" dataDxfId="331" totalsRowDxfId="330"/>
    <tableColumn id="31" name="2019年11月" dataDxfId="329" totalsRowDxfId="328"/>
    <tableColumn id="32" name="2019年12月" dataDxfId="327" totalsRowDxfId="326"/>
    <tableColumn id="33" name="予定日数" dataDxfId="325" totalsRowDxfId="324">
      <calculatedColumnFormula>IF(OR(実行計画・進捗状況68[[#This Row],[開始予定]]="",
          実行計画・進捗状況68[[#This Row],[終了予定]]=""),
    "―",
    実行計画・進捗状況68[[#This Row],[終了予定]]-実行計画・進捗状況68[[#This Row],[開始予定]]+1)</calculatedColumnFormula>
    </tableColumn>
    <tableColumn id="34" name="実績日数" dataDxfId="323" totalsRowDxfId="322">
      <calculatedColumnFormula>IF(OR(実行計画・進捗状況68[[#This Row],[開始]]="",
          実行計画・進捗状況68[[#This Row],[終了]]=""),
    0,
    実行計画・進捗状況68[[#This Row],[終了]]-実行計画・進捗状況68[[#This Row],[開始]]+1)</calculatedColumnFormula>
    </tableColumn>
  </tableColumns>
  <tableStyleInfo name="モノクロ" showFirstColumn="1" showLastColumn="0" showRowStripes="1" showColumnStripes="0"/>
</table>
</file>

<file path=xl/tables/table2.xml><?xml version="1.0" encoding="utf-8"?>
<table xmlns="http://schemas.openxmlformats.org/spreadsheetml/2006/main" id="8" name="実施時間79" displayName="実施時間79" ref="E36:AG41" totalsRowCount="1" headerRowDxfId="321" dataDxfId="320">
  <tableColumns count="29">
    <tableColumn id="5" name="No." totalsRowLabel="合計" dataDxfId="319" totalsRowDxfId="318">
      <calculatedColumnFormula>ROW()-ROW(実施時間79[[#Headers],[No.]])</calculatedColumnFormula>
    </tableColumn>
    <tableColumn id="6" name="従事者氏名" dataDxfId="317" totalsRowDxfId="316"/>
    <tableColumn id="7" name="所属/役職" dataDxfId="315" totalsRowDxfId="314"/>
    <tableColumn id="8" name="従事内容" dataDxfId="313" totalsRowDxfId="312"/>
    <tableColumn id="9" name="2018年1月" totalsRowFunction="sum" dataDxfId="311" totalsRowDxfId="310"/>
    <tableColumn id="10" name="2018年2月" totalsRowFunction="sum" dataDxfId="309" totalsRowDxfId="308"/>
    <tableColumn id="11" name="2018年3月" totalsRowFunction="sum" dataDxfId="307" totalsRowDxfId="306"/>
    <tableColumn id="12" name="2018年4月" totalsRowFunction="sum" dataDxfId="305" totalsRowDxfId="304"/>
    <tableColumn id="13" name="2018年5月" totalsRowFunction="sum" dataDxfId="303" totalsRowDxfId="302"/>
    <tableColumn id="14" name="2018年6月" totalsRowFunction="sum" dataDxfId="301" totalsRowDxfId="300"/>
    <tableColumn id="15" name="2018年7月" totalsRowFunction="sum" dataDxfId="299" totalsRowDxfId="298"/>
    <tableColumn id="16" name="2018年8月" totalsRowFunction="sum" dataDxfId="297" totalsRowDxfId="296"/>
    <tableColumn id="17" name="2018年9月" totalsRowFunction="sum" dataDxfId="295" totalsRowDxfId="294"/>
    <tableColumn id="18" name="2018年10月" totalsRowFunction="sum" dataDxfId="293" totalsRowDxfId="292"/>
    <tableColumn id="19" name="2018年11月" totalsRowFunction="sum" dataDxfId="291" totalsRowDxfId="290"/>
    <tableColumn id="20" name="2018年12月" totalsRowFunction="sum" dataDxfId="289" totalsRowDxfId="288"/>
    <tableColumn id="21" name="2019年1月" totalsRowFunction="sum" dataDxfId="287" totalsRowDxfId="286"/>
    <tableColumn id="22" name="2019年2月" totalsRowFunction="sum" dataDxfId="285" totalsRowDxfId="284"/>
    <tableColumn id="23" name="2019年3月" totalsRowFunction="sum" dataDxfId="283" totalsRowDxfId="282"/>
    <tableColumn id="24" name="2019年4月" totalsRowFunction="sum" dataDxfId="281" totalsRowDxfId="280"/>
    <tableColumn id="25" name="2019年5月" totalsRowFunction="sum" dataDxfId="279" totalsRowDxfId="278"/>
    <tableColumn id="26" name="2019年6月" totalsRowFunction="sum" dataDxfId="277" totalsRowDxfId="276"/>
    <tableColumn id="27" name="2019年7月" totalsRowFunction="sum" dataDxfId="275" totalsRowDxfId="274"/>
    <tableColumn id="28" name="2019年8月" totalsRowFunction="sum" dataDxfId="273" totalsRowDxfId="272"/>
    <tableColumn id="29" name="2019年9月" totalsRowFunction="sum" dataDxfId="271" totalsRowDxfId="270"/>
    <tableColumn id="30" name="2019年10月" totalsRowFunction="sum" dataDxfId="269" totalsRowDxfId="268"/>
    <tableColumn id="33" name="2019年11月" totalsRowFunction="sum" dataDxfId="267" totalsRowDxfId="266"/>
    <tableColumn id="31" name="2019年12月" totalsRowFunction="sum" dataDxfId="265" totalsRowDxfId="264"/>
    <tableColumn id="32" name="合計" totalsRowFunction="sum" dataDxfId="263" totalsRowDxfId="262">
      <calculatedColumnFormula>SUM(実施時間79[[#This Row],[2018年1月]:[2019年12月]])</calculatedColumnFormula>
    </tableColumn>
  </tableColumns>
  <tableStyleInfo name="モノクロ" showFirstColumn="1" showLastColumn="1" showRowStripes="1" showColumnStripes="0"/>
</table>
</file>

<file path=xl/tables/table3.xml><?xml version="1.0" encoding="utf-8"?>
<table xmlns="http://schemas.openxmlformats.org/spreadsheetml/2006/main" id="9" name="実行計画・進捗状況6810" displayName="実行計画・進捗状況6810" ref="A7:AH32" totalsRowShown="0" headerRowDxfId="261" dataDxfId="260">
  <tableColumns count="34">
    <tableColumn id="1" name="No." dataDxfId="259" totalsRowDxfId="258">
      <calculatedColumnFormula>ROW()-ROW(実行計画・進捗状況6810[[#Headers],[No.]])</calculatedColumnFormula>
    </tableColumn>
    <tableColumn id="2" name="大項目" dataDxfId="257" totalsRowDxfId="256"/>
    <tableColumn id="3" name="中項目" dataDxfId="255" totalsRowDxfId="254"/>
    <tableColumn id="4" name="小項目" dataDxfId="253" totalsRowDxfId="252"/>
    <tableColumn id="5" name="開始予定" dataDxfId="251" totalsRowDxfId="250"/>
    <tableColumn id="6" name="終了予定" dataDxfId="249" totalsRowDxfId="248"/>
    <tableColumn id="7" name="開始" dataDxfId="247" totalsRowDxfId="246"/>
    <tableColumn id="8" name="終了" dataDxfId="245" totalsRowDxfId="244"/>
    <tableColumn id="9" name="2020年1月" dataDxfId="243" totalsRowDxfId="242"/>
    <tableColumn id="10" name="2020年2月" dataDxfId="241" totalsRowDxfId="240"/>
    <tableColumn id="11" name="2020年3月" dataDxfId="239" totalsRowDxfId="238"/>
    <tableColumn id="12" name="2020年4月" dataDxfId="237" totalsRowDxfId="236"/>
    <tableColumn id="13" name="2020年5月" dataDxfId="235" totalsRowDxfId="234"/>
    <tableColumn id="14" name="2020年6月" dataDxfId="233" totalsRowDxfId="232"/>
    <tableColumn id="15" name="2020年7月" dataDxfId="231" totalsRowDxfId="230"/>
    <tableColumn id="16" name="2020年8月" dataDxfId="229" totalsRowDxfId="228"/>
    <tableColumn id="17" name="2020年9月" dataDxfId="227" totalsRowDxfId="226"/>
    <tableColumn id="18" name="2020年10月" dataDxfId="225" totalsRowDxfId="224"/>
    <tableColumn id="19" name="2020年11月" dataDxfId="223" totalsRowDxfId="222"/>
    <tableColumn id="20" name="2020年12月" dataDxfId="221" totalsRowDxfId="220"/>
    <tableColumn id="21" name="2021年1月" dataDxfId="219" totalsRowDxfId="218"/>
    <tableColumn id="22" name="2021年2月" dataDxfId="217" totalsRowDxfId="216"/>
    <tableColumn id="23" name="2021年3月" dataDxfId="215" totalsRowDxfId="214"/>
    <tableColumn id="24" name="2021年4月" dataDxfId="213" totalsRowDxfId="212"/>
    <tableColumn id="25" name="2021年5月" dataDxfId="211" totalsRowDxfId="210"/>
    <tableColumn id="26" name="2021年6月" dataDxfId="209" totalsRowDxfId="208"/>
    <tableColumn id="27" name="2021年7月" dataDxfId="207" totalsRowDxfId="206"/>
    <tableColumn id="28" name="2021年8月" dataDxfId="205" totalsRowDxfId="204"/>
    <tableColumn id="29" name="2021年9月" dataDxfId="203" totalsRowDxfId="202"/>
    <tableColumn id="30" name="2021年10月" dataDxfId="201" totalsRowDxfId="200"/>
    <tableColumn id="31" name="2021年11月" dataDxfId="199" totalsRowDxfId="198"/>
    <tableColumn id="32" name="2021年12月" dataDxfId="197" totalsRowDxfId="196"/>
    <tableColumn id="33" name="予定日数" dataDxfId="195" totalsRowDxfId="194">
      <calculatedColumnFormula>IF(OR(実行計画・進捗状況6810[[#This Row],[開始予定]]="",
          実行計画・進捗状況6810[[#This Row],[終了予定]]=""),
    "―",
    実行計画・進捗状況6810[[#This Row],[終了予定]]-実行計画・進捗状況6810[[#This Row],[開始予定]]+1)</calculatedColumnFormula>
    </tableColumn>
    <tableColumn id="34" name="実績日数" dataDxfId="193" totalsRowDxfId="192">
      <calculatedColumnFormula>IF(OR(実行計画・進捗状況6810[[#This Row],[開始]]="",
          実行計画・進捗状況6810[[#This Row],[終了]]=""),
    0,
    実行計画・進捗状況6810[[#This Row],[終了]]-実行計画・進捗状況6810[[#This Row],[開始]]+1)</calculatedColumnFormula>
    </tableColumn>
  </tableColumns>
  <tableStyleInfo name="モノクロ" showFirstColumn="1" showLastColumn="0" showRowStripes="1" showColumnStripes="0"/>
</table>
</file>

<file path=xl/tables/table4.xml><?xml version="1.0" encoding="utf-8"?>
<table xmlns="http://schemas.openxmlformats.org/spreadsheetml/2006/main" id="10" name="実施時間7911" displayName="実施時間7911" ref="E36:AG41" totalsRowCount="1" headerRowDxfId="191" dataDxfId="190">
  <tableColumns count="29">
    <tableColumn id="5" name="No." totalsRowLabel="合計" dataDxfId="189" totalsRowDxfId="188">
      <calculatedColumnFormula>ROW()-ROW(実施時間7911[[#Headers],[No.]])</calculatedColumnFormula>
    </tableColumn>
    <tableColumn id="6" name="従事者氏名" dataDxfId="187" totalsRowDxfId="186"/>
    <tableColumn id="7" name="所属/役職" dataDxfId="185" totalsRowDxfId="184"/>
    <tableColumn id="8" name="従事内容" dataDxfId="183" totalsRowDxfId="182"/>
    <tableColumn id="9" name="2020年1月" totalsRowFunction="sum" dataDxfId="181" totalsRowDxfId="180"/>
    <tableColumn id="10" name="2020年2月" totalsRowFunction="sum" dataDxfId="179" totalsRowDxfId="178"/>
    <tableColumn id="11" name="2020年3月" totalsRowFunction="sum" dataDxfId="177" totalsRowDxfId="176"/>
    <tableColumn id="12" name="2020年4月" totalsRowFunction="sum" dataDxfId="175" totalsRowDxfId="174"/>
    <tableColumn id="13" name="2020年5月" totalsRowFunction="sum" dataDxfId="173" totalsRowDxfId="172"/>
    <tableColumn id="14" name="2020年6月" totalsRowFunction="sum" dataDxfId="171" totalsRowDxfId="170"/>
    <tableColumn id="15" name="2020年7月" totalsRowFunction="sum" dataDxfId="169" totalsRowDxfId="168"/>
    <tableColumn id="16" name="2020年8月" totalsRowFunction="sum" dataDxfId="167" totalsRowDxfId="166"/>
    <tableColumn id="17" name="2020年9月" totalsRowFunction="sum" dataDxfId="165" totalsRowDxfId="164"/>
    <tableColumn id="18" name="2020年10月" totalsRowFunction="sum" dataDxfId="163" totalsRowDxfId="162"/>
    <tableColumn id="19" name="2020年11月" totalsRowFunction="sum" dataDxfId="161" totalsRowDxfId="160"/>
    <tableColumn id="20" name="2020年12月" totalsRowFunction="sum" dataDxfId="159" totalsRowDxfId="158"/>
    <tableColumn id="21" name="2021年1月" totalsRowFunction="sum" dataDxfId="157" totalsRowDxfId="156"/>
    <tableColumn id="22" name="2021年2月" totalsRowFunction="sum" dataDxfId="155" totalsRowDxfId="154"/>
    <tableColumn id="23" name="2021年3月" totalsRowFunction="sum" dataDxfId="153" totalsRowDxfId="152"/>
    <tableColumn id="24" name="2021年4月" totalsRowFunction="sum" dataDxfId="151" totalsRowDxfId="150"/>
    <tableColumn id="25" name="2021年5月" totalsRowFunction="sum" dataDxfId="149" totalsRowDxfId="148"/>
    <tableColumn id="26" name="2021年6月" totalsRowFunction="sum" dataDxfId="147" totalsRowDxfId="146"/>
    <tableColumn id="27" name="2021年7月" totalsRowFunction="sum" dataDxfId="145" totalsRowDxfId="144"/>
    <tableColumn id="28" name="2021年8月" totalsRowFunction="sum" dataDxfId="143" totalsRowDxfId="142"/>
    <tableColumn id="29" name="2021年9月" totalsRowFunction="sum" dataDxfId="141" totalsRowDxfId="140"/>
    <tableColumn id="30" name="2021年10月" totalsRowFunction="sum" dataDxfId="139" totalsRowDxfId="138"/>
    <tableColumn id="33" name="2021年11月" totalsRowFunction="sum" dataDxfId="137" totalsRowDxfId="136"/>
    <tableColumn id="31" name="2021年12月" totalsRowFunction="sum" dataDxfId="135" totalsRowDxfId="134"/>
    <tableColumn id="32" name="合計" totalsRowFunction="sum" dataDxfId="133" totalsRowDxfId="132">
      <calculatedColumnFormula>SUM(実施時間7911[[#This Row],[2020年1月]:[2021年12月]])</calculatedColumnFormula>
    </tableColumn>
  </tableColumns>
  <tableStyleInfo name="モノクロ" showFirstColumn="1" showLastColumn="1" showRowStripes="1" showColumnStripes="0"/>
</table>
</file>

<file path=xl/tables/table5.xml><?xml version="1.0" encoding="utf-8"?>
<table xmlns="http://schemas.openxmlformats.org/spreadsheetml/2006/main" id="5" name="実行計画・進捗状況6" displayName="実行計画・進捗状況6" ref="A7:AH32" totalsRowShown="0" headerRowDxfId="131" dataDxfId="130">
  <tableColumns count="34">
    <tableColumn id="1" name="No." dataDxfId="129" totalsRowDxfId="128">
      <calculatedColumnFormula>ROW()-ROW(実行計画・進捗状況6[[#Headers],[No.]])</calculatedColumnFormula>
    </tableColumn>
    <tableColumn id="2" name="大項目" dataDxfId="127" totalsRowDxfId="126"/>
    <tableColumn id="3" name="中項目" dataDxfId="125" totalsRowDxfId="124"/>
    <tableColumn id="4" name="小項目" dataDxfId="123" totalsRowDxfId="122"/>
    <tableColumn id="5" name="開始予定" dataDxfId="121" totalsRowDxfId="120"/>
    <tableColumn id="6" name="終了予定" dataDxfId="119" totalsRowDxfId="118"/>
    <tableColumn id="7" name="開始" dataDxfId="117" totalsRowDxfId="116"/>
    <tableColumn id="8" name="終了" dataDxfId="115" totalsRowDxfId="114"/>
    <tableColumn id="9" name="2018年1月" dataDxfId="113" totalsRowDxfId="112"/>
    <tableColumn id="10" name="2018年2月" dataDxfId="111" totalsRowDxfId="110"/>
    <tableColumn id="11" name="2018年3月" dataDxfId="109" totalsRowDxfId="108"/>
    <tableColumn id="12" name="2018年4月" dataDxfId="107" totalsRowDxfId="106"/>
    <tableColumn id="13" name="2018年5月" dataDxfId="105" totalsRowDxfId="104"/>
    <tableColumn id="14" name="2018年6月" dataDxfId="103" totalsRowDxfId="102"/>
    <tableColumn id="15" name="2018年7月" dataDxfId="101" totalsRowDxfId="100"/>
    <tableColumn id="16" name="2018年8月" dataDxfId="99" totalsRowDxfId="98"/>
    <tableColumn id="17" name="2018年9月" dataDxfId="97" totalsRowDxfId="96"/>
    <tableColumn id="18" name="2018年10月" dataDxfId="95" totalsRowDxfId="94"/>
    <tableColumn id="19" name="2018年11月" dataDxfId="93" totalsRowDxfId="92"/>
    <tableColumn id="20" name="2018年12月" dataDxfId="91" totalsRowDxfId="90"/>
    <tableColumn id="21" name="2019年1月" dataDxfId="89" totalsRowDxfId="88"/>
    <tableColumn id="22" name="2019年2月" dataDxfId="87" totalsRowDxfId="86"/>
    <tableColumn id="23" name="2019年3月" dataDxfId="85" totalsRowDxfId="84"/>
    <tableColumn id="24" name="2019年4月" dataDxfId="83" totalsRowDxfId="82"/>
    <tableColumn id="25" name="2019年5月" dataDxfId="81" totalsRowDxfId="80"/>
    <tableColumn id="26" name="2019年6月" dataDxfId="79" totalsRowDxfId="78"/>
    <tableColumn id="27" name="2019年7月" dataDxfId="77" totalsRowDxfId="76"/>
    <tableColumn id="28" name="2019年8月" dataDxfId="75" totalsRowDxfId="74"/>
    <tableColumn id="29" name="2019年9月" dataDxfId="73" totalsRowDxfId="72"/>
    <tableColumn id="30" name="2019年10月" dataDxfId="71" totalsRowDxfId="70"/>
    <tableColumn id="31" name="2019年11月" dataDxfId="69" totalsRowDxfId="68"/>
    <tableColumn id="32" name="2019年12月" dataDxfId="67" totalsRowDxfId="66"/>
    <tableColumn id="33" name="予定日数" dataDxfId="65" totalsRowDxfId="64">
      <calculatedColumnFormula>IF(OR(実行計画・進捗状況6[[#This Row],[開始予定]]="",
          実行計画・進捗状況6[[#This Row],[終了予定]]=""),
    "―",
    実行計画・進捗状況6[[#This Row],[終了予定]]-実行計画・進捗状況6[[#This Row],[開始予定]]+1)</calculatedColumnFormula>
    </tableColumn>
    <tableColumn id="34" name="実績日数" dataDxfId="63" totalsRowDxfId="62">
      <calculatedColumnFormula>IF(OR(実行計画・進捗状況6[[#This Row],[開始]]="",
          実行計画・進捗状況6[[#This Row],[終了]]=""),
    0,
    実行計画・進捗状況6[[#This Row],[終了]]-実行計画・進捗状況6[[#This Row],[開始]]+1)</calculatedColumnFormula>
    </tableColumn>
  </tableColumns>
  <tableStyleInfo name="モノクロ" showFirstColumn="1" showLastColumn="0" showRowStripes="1" showColumnStripes="0"/>
</table>
</file>

<file path=xl/tables/table6.xml><?xml version="1.0" encoding="utf-8"?>
<table xmlns="http://schemas.openxmlformats.org/spreadsheetml/2006/main" id="6" name="実施時間7" displayName="実施時間7" ref="E36:AG41" totalsRowCount="1" headerRowDxfId="61" dataDxfId="60">
  <tableColumns count="29">
    <tableColumn id="5" name="No." totalsRowLabel="合計" dataDxfId="59" totalsRowDxfId="58">
      <calculatedColumnFormula>ROW()-ROW(実施時間7[[#Headers],[No.]])</calculatedColumnFormula>
    </tableColumn>
    <tableColumn id="6" name="従事者氏名" dataDxfId="57" totalsRowDxfId="56"/>
    <tableColumn id="7" name="所属/役職" dataDxfId="55" totalsRowDxfId="54"/>
    <tableColumn id="8" name="従事内容" dataDxfId="53" totalsRowDxfId="52"/>
    <tableColumn id="9" name="2018年1月" totalsRowFunction="sum" dataDxfId="51" totalsRowDxfId="50"/>
    <tableColumn id="10" name="2018年2月" totalsRowFunction="sum" dataDxfId="49" totalsRowDxfId="48"/>
    <tableColumn id="11" name="2018年3月" totalsRowFunction="sum" dataDxfId="47" totalsRowDxfId="46"/>
    <tableColumn id="12" name="2018年4月" totalsRowFunction="sum" dataDxfId="45" totalsRowDxfId="44"/>
    <tableColumn id="13" name="2018年5月" totalsRowFunction="sum" dataDxfId="43" totalsRowDxfId="42"/>
    <tableColumn id="14" name="2018年6月" totalsRowFunction="sum" dataDxfId="41" totalsRowDxfId="40"/>
    <tableColumn id="15" name="2018年7月" totalsRowFunction="sum" dataDxfId="39" totalsRowDxfId="38"/>
    <tableColumn id="16" name="2018年8月" totalsRowFunction="sum" dataDxfId="37" totalsRowDxfId="36"/>
    <tableColumn id="17" name="2018年9月" totalsRowFunction="sum" dataDxfId="35" totalsRowDxfId="34"/>
    <tableColumn id="18" name="2018年10月" totalsRowFunction="sum" dataDxfId="33" totalsRowDxfId="32"/>
    <tableColumn id="19" name="2018年11月" totalsRowFunction="sum" dataDxfId="31" totalsRowDxfId="30"/>
    <tableColumn id="20" name="2018年12月" totalsRowFunction="sum" dataDxfId="29" totalsRowDxfId="28"/>
    <tableColumn id="21" name="2019年1月" totalsRowFunction="sum" dataDxfId="27" totalsRowDxfId="26"/>
    <tableColumn id="22" name="2019年2月" totalsRowFunction="sum" dataDxfId="25" totalsRowDxfId="24"/>
    <tableColumn id="23" name="2019年3月" totalsRowFunction="sum" dataDxfId="23" totalsRowDxfId="22"/>
    <tableColumn id="24" name="2019年4月" totalsRowFunction="sum" dataDxfId="21" totalsRowDxfId="20"/>
    <tableColumn id="25" name="2019年5月" totalsRowFunction="sum" dataDxfId="19" totalsRowDxfId="18"/>
    <tableColumn id="26" name="2019年6月" totalsRowFunction="sum" dataDxfId="17" totalsRowDxfId="16"/>
    <tableColumn id="27" name="2019年7月" totalsRowFunction="sum" dataDxfId="15" totalsRowDxfId="14"/>
    <tableColumn id="28" name="2019年8月" totalsRowFunction="sum" dataDxfId="13" totalsRowDxfId="12"/>
    <tableColumn id="29" name="2019年9月" totalsRowFunction="sum" dataDxfId="11" totalsRowDxfId="10"/>
    <tableColumn id="30" name="2019年10月" totalsRowFunction="sum" dataDxfId="9" totalsRowDxfId="8"/>
    <tableColumn id="33" name="2019年11月" totalsRowFunction="sum" dataDxfId="7" totalsRowDxfId="6"/>
    <tableColumn id="31" name="2019年12月" totalsRowFunction="sum" dataDxfId="5" totalsRowDxfId="4"/>
    <tableColumn id="32" name="合計" totalsRowFunction="sum" dataDxfId="3" totalsRowDxfId="2">
      <calculatedColumnFormula>SUM(実施時間7[[#This Row],[2018年1月]:[2019年12月]])</calculatedColumnFormula>
    </tableColumn>
  </tableColumns>
  <tableStyleInfo name="モノクロ" showFirstColumn="1" showLastColumn="1" showRowStripes="1" showColumnStripes="0"/>
</table>
</file>

<file path=xl/tables/table7.xml><?xml version="1.0" encoding="utf-8"?>
<table xmlns="http://schemas.openxmlformats.org/spreadsheetml/2006/main" id="4" name="テーブル4" displayName="テーブル4" ref="A1:B13" totalsRowShown="0" headerRowDxfId="1">
  <tableColumns count="2">
    <tableColumn id="1" name="No." dataDxfId="0">
      <calculatedColumnFormula>ROW()-ROW(テーブル4[#Headers])</calculatedColumnFormula>
    </tableColumn>
    <tableColumn id="2" name="開発支援テーマ"/>
  </tableColumns>
  <tableStyleInfo name="モノクロ" showFirstColumn="1"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table" Target="../tables/table6.xml"/></Relationships>
</file>

<file path=xl/worksheets/_rels/sheet5.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2"/>
  <sheetViews>
    <sheetView tabSelected="1" zoomScaleNormal="100" workbookViewId="0">
      <selection sqref="A1:B1"/>
    </sheetView>
  </sheetViews>
  <sheetFormatPr defaultColWidth="9" defaultRowHeight="12" x14ac:dyDescent="0.15"/>
  <cols>
    <col min="1" max="1" width="3.125" style="1" customWidth="1"/>
    <col min="2" max="4" width="17" style="1" customWidth="1"/>
    <col min="5" max="8" width="8.5" style="1" customWidth="1"/>
    <col min="9" max="32" width="4.25" style="1" customWidth="1"/>
    <col min="33" max="34" width="5.625" style="1" customWidth="1"/>
    <col min="35" max="16384" width="9" style="1"/>
  </cols>
  <sheetData>
    <row r="1" spans="1:34" ht="24" customHeight="1" x14ac:dyDescent="0.15">
      <c r="A1" s="48" t="s">
        <v>9</v>
      </c>
      <c r="B1" s="49"/>
      <c r="C1" s="51"/>
      <c r="D1" s="52"/>
      <c r="E1" s="52"/>
      <c r="F1" s="52"/>
      <c r="G1" s="53"/>
      <c r="H1" s="54" t="s">
        <v>11</v>
      </c>
      <c r="I1" s="50" t="s">
        <v>38</v>
      </c>
      <c r="J1" s="50"/>
      <c r="K1" s="47" t="s">
        <v>45</v>
      </c>
      <c r="L1" s="47"/>
      <c r="M1" s="47"/>
      <c r="N1" s="47"/>
      <c r="O1" s="47"/>
      <c r="P1" s="47"/>
      <c r="Q1" s="47"/>
      <c r="R1" s="47"/>
      <c r="S1" s="47"/>
      <c r="T1" s="47"/>
      <c r="U1" s="47"/>
      <c r="V1" s="47" t="s">
        <v>46</v>
      </c>
      <c r="W1" s="47"/>
      <c r="X1" s="47"/>
      <c r="Y1" s="47"/>
      <c r="Z1" s="47"/>
      <c r="AA1" s="47"/>
      <c r="AB1" s="47"/>
      <c r="AC1" s="47"/>
      <c r="AD1" s="47"/>
      <c r="AE1" s="47"/>
      <c r="AF1" s="47"/>
    </row>
    <row r="2" spans="1:34" ht="24" customHeight="1" x14ac:dyDescent="0.15">
      <c r="A2" s="48" t="s">
        <v>8</v>
      </c>
      <c r="B2" s="49"/>
      <c r="C2" s="51"/>
      <c r="D2" s="52"/>
      <c r="E2" s="52"/>
      <c r="F2" s="52"/>
      <c r="G2" s="53"/>
      <c r="H2" s="55"/>
      <c r="I2" s="50" t="s">
        <v>39</v>
      </c>
      <c r="J2" s="50"/>
      <c r="K2" s="47" t="s">
        <v>45</v>
      </c>
      <c r="L2" s="47"/>
      <c r="M2" s="47"/>
      <c r="N2" s="47"/>
      <c r="O2" s="47"/>
      <c r="P2" s="47"/>
      <c r="Q2" s="47"/>
      <c r="R2" s="47"/>
      <c r="S2" s="47"/>
      <c r="T2" s="47"/>
      <c r="U2" s="47"/>
      <c r="V2" s="47" t="s">
        <v>46</v>
      </c>
      <c r="W2" s="47"/>
      <c r="X2" s="47"/>
      <c r="Y2" s="47"/>
      <c r="Z2" s="47"/>
      <c r="AA2" s="47"/>
      <c r="AB2" s="47"/>
      <c r="AC2" s="47"/>
      <c r="AD2" s="47"/>
      <c r="AE2" s="47"/>
      <c r="AF2" s="47"/>
    </row>
    <row r="3" spans="1:34" ht="24" customHeight="1" x14ac:dyDescent="0.15">
      <c r="A3" s="48" t="s">
        <v>10</v>
      </c>
      <c r="B3" s="49"/>
      <c r="C3" s="51"/>
      <c r="D3" s="52"/>
      <c r="E3" s="52"/>
      <c r="F3" s="52"/>
      <c r="G3" s="53"/>
      <c r="H3" s="55"/>
      <c r="I3" s="50" t="s">
        <v>36</v>
      </c>
      <c r="J3" s="50"/>
      <c r="K3" s="47" t="s">
        <v>45</v>
      </c>
      <c r="L3" s="47"/>
      <c r="M3" s="46"/>
      <c r="N3" s="47"/>
      <c r="O3" s="47"/>
      <c r="P3" s="47"/>
      <c r="Q3" s="47"/>
      <c r="R3" s="47"/>
      <c r="S3" s="47"/>
      <c r="T3" s="47"/>
      <c r="U3" s="47"/>
      <c r="V3" s="47" t="s">
        <v>46</v>
      </c>
      <c r="W3" s="47"/>
      <c r="X3" s="47"/>
      <c r="Y3" s="47"/>
      <c r="Z3" s="47"/>
      <c r="AA3" s="47"/>
      <c r="AB3" s="47"/>
      <c r="AC3" s="47"/>
      <c r="AD3" s="47"/>
      <c r="AE3" s="47"/>
      <c r="AF3" s="47"/>
    </row>
    <row r="4" spans="1:34" ht="24" customHeight="1" x14ac:dyDescent="0.15">
      <c r="A4" s="48" t="s">
        <v>80</v>
      </c>
      <c r="B4" s="49"/>
      <c r="C4" s="13"/>
      <c r="D4" s="15" t="s">
        <v>44</v>
      </c>
      <c r="E4" s="25"/>
      <c r="F4" s="14" t="s">
        <v>135</v>
      </c>
      <c r="G4" s="26"/>
      <c r="H4" s="56"/>
      <c r="I4" s="50" t="s">
        <v>37</v>
      </c>
      <c r="J4" s="50"/>
      <c r="K4" s="47" t="s">
        <v>45</v>
      </c>
      <c r="L4" s="47"/>
      <c r="M4" s="47"/>
      <c r="N4" s="47"/>
      <c r="O4" s="47"/>
      <c r="P4" s="47"/>
      <c r="Q4" s="47"/>
      <c r="R4" s="47"/>
      <c r="S4" s="47"/>
      <c r="T4" s="47"/>
      <c r="U4" s="47"/>
      <c r="V4" s="47" t="s">
        <v>46</v>
      </c>
      <c r="W4" s="47"/>
      <c r="X4" s="47"/>
      <c r="Y4" s="47"/>
      <c r="Z4" s="47"/>
      <c r="AA4" s="47"/>
      <c r="AB4" s="47"/>
      <c r="AC4" s="47"/>
      <c r="AD4" s="47"/>
      <c r="AE4" s="47"/>
      <c r="AF4" s="47"/>
    </row>
    <row r="6" spans="1:34" x14ac:dyDescent="0.15">
      <c r="A6" s="5" t="s">
        <v>48</v>
      </c>
    </row>
    <row r="7" spans="1:34" ht="90" customHeight="1" x14ac:dyDescent="0.15">
      <c r="A7" s="32" t="s">
        <v>0</v>
      </c>
      <c r="B7" s="32" t="s">
        <v>1</v>
      </c>
      <c r="C7" s="32" t="s">
        <v>3</v>
      </c>
      <c r="D7" s="32" t="s">
        <v>2</v>
      </c>
      <c r="E7" s="32" t="s">
        <v>4</v>
      </c>
      <c r="F7" s="32" t="s">
        <v>5</v>
      </c>
      <c r="G7" s="32" t="s">
        <v>6</v>
      </c>
      <c r="H7" s="32" t="s">
        <v>7</v>
      </c>
      <c r="I7" s="35" t="s">
        <v>12</v>
      </c>
      <c r="J7" s="35" t="s">
        <v>13</v>
      </c>
      <c r="K7" s="35" t="s">
        <v>14</v>
      </c>
      <c r="L7" s="35" t="s">
        <v>15</v>
      </c>
      <c r="M7" s="35" t="s">
        <v>16</v>
      </c>
      <c r="N7" s="35" t="s">
        <v>17</v>
      </c>
      <c r="O7" s="35" t="s">
        <v>18</v>
      </c>
      <c r="P7" s="35" t="s">
        <v>19</v>
      </c>
      <c r="Q7" s="35" t="s">
        <v>20</v>
      </c>
      <c r="R7" s="35" t="s">
        <v>21</v>
      </c>
      <c r="S7" s="35" t="s">
        <v>22</v>
      </c>
      <c r="T7" s="35" t="s">
        <v>23</v>
      </c>
      <c r="U7" s="35" t="s">
        <v>24</v>
      </c>
      <c r="V7" s="35" t="s">
        <v>25</v>
      </c>
      <c r="W7" s="35" t="s">
        <v>26</v>
      </c>
      <c r="X7" s="35" t="s">
        <v>27</v>
      </c>
      <c r="Y7" s="35" t="s">
        <v>28</v>
      </c>
      <c r="Z7" s="35" t="s">
        <v>29</v>
      </c>
      <c r="AA7" s="35" t="s">
        <v>30</v>
      </c>
      <c r="AB7" s="35" t="s">
        <v>31</v>
      </c>
      <c r="AC7" s="35" t="s">
        <v>32</v>
      </c>
      <c r="AD7" s="35" t="s">
        <v>33</v>
      </c>
      <c r="AE7" s="35" t="s">
        <v>34</v>
      </c>
      <c r="AF7" s="35" t="s">
        <v>35</v>
      </c>
      <c r="AG7" s="36" t="s">
        <v>63</v>
      </c>
      <c r="AH7" s="36" t="s">
        <v>64</v>
      </c>
    </row>
    <row r="8" spans="1:34" x14ac:dyDescent="0.15">
      <c r="A8" s="32">
        <f>ROW()-ROW(実行計画・進捗状況68[[#Headers],[No.]])</f>
        <v>1</v>
      </c>
      <c r="B8" s="33"/>
      <c r="C8" s="33"/>
      <c r="D8" s="37"/>
      <c r="E8" s="38"/>
      <c r="F8" s="38"/>
      <c r="G8" s="38"/>
      <c r="H8" s="38"/>
      <c r="I8" s="39"/>
      <c r="J8" s="39"/>
      <c r="K8" s="39"/>
      <c r="L8" s="39"/>
      <c r="M8" s="39"/>
      <c r="N8" s="39"/>
      <c r="O8" s="39"/>
      <c r="P8" s="39"/>
      <c r="Q8" s="39"/>
      <c r="R8" s="39"/>
      <c r="S8" s="39"/>
      <c r="T8" s="39"/>
      <c r="U8" s="39"/>
      <c r="V8" s="39"/>
      <c r="W8" s="39"/>
      <c r="X8" s="39"/>
      <c r="Y8" s="39"/>
      <c r="Z8" s="39"/>
      <c r="AA8" s="39"/>
      <c r="AB8" s="39"/>
      <c r="AC8" s="39"/>
      <c r="AD8" s="39"/>
      <c r="AE8" s="39"/>
      <c r="AF8" s="39"/>
      <c r="AG8" s="40" t="str">
        <f>IF(OR(実行計画・進捗状況68[[#This Row],[開始予定]]="",
          実行計画・進捗状況68[[#This Row],[終了予定]]=""),
    "―",
    実行計画・進捗状況68[[#This Row],[終了予定]]-実行計画・進捗状況68[[#This Row],[開始予定]]+1)</f>
        <v>―</v>
      </c>
      <c r="AH8" s="40">
        <f>IF(OR(実行計画・進捗状況68[[#This Row],[開始]]="",
          実行計画・進捗状況68[[#This Row],[終了]]=""),
    0,
    実行計画・進捗状況68[[#This Row],[終了]]-実行計画・進捗状況68[[#This Row],[開始]]+1)</f>
        <v>0</v>
      </c>
    </row>
    <row r="9" spans="1:34" x14ac:dyDescent="0.15">
      <c r="A9" s="32">
        <f>ROW()-ROW(実行計画・進捗状況68[[#Headers],[No.]])</f>
        <v>2</v>
      </c>
      <c r="B9" s="33"/>
      <c r="C9" s="33"/>
      <c r="D9" s="33"/>
      <c r="E9" s="38"/>
      <c r="F9" s="38"/>
      <c r="G9" s="38"/>
      <c r="H9" s="38"/>
      <c r="I9" s="39"/>
      <c r="J9" s="39"/>
      <c r="K9" s="39"/>
      <c r="L9" s="39"/>
      <c r="M9" s="39"/>
      <c r="N9" s="39"/>
      <c r="O9" s="39"/>
      <c r="P9" s="39"/>
      <c r="Q9" s="39"/>
      <c r="R9" s="39"/>
      <c r="S9" s="39"/>
      <c r="T9" s="39"/>
      <c r="U9" s="39"/>
      <c r="V9" s="39"/>
      <c r="W9" s="39"/>
      <c r="X9" s="39"/>
      <c r="Y9" s="39"/>
      <c r="Z9" s="39"/>
      <c r="AA9" s="39"/>
      <c r="AB9" s="39"/>
      <c r="AC9" s="39"/>
      <c r="AD9" s="39"/>
      <c r="AE9" s="39"/>
      <c r="AF9" s="39"/>
      <c r="AG9" s="40" t="str">
        <f>IF(OR(実行計画・進捗状況68[[#This Row],[開始予定]]="",
          実行計画・進捗状況68[[#This Row],[終了予定]]=""),
    "―",
    実行計画・進捗状況68[[#This Row],[終了予定]]-実行計画・進捗状況68[[#This Row],[開始予定]]+1)</f>
        <v>―</v>
      </c>
      <c r="AH9" s="40">
        <f>IF(OR(実行計画・進捗状況68[[#This Row],[開始]]="",
          実行計画・進捗状況68[[#This Row],[終了]]=""),
    0,
    実行計画・進捗状況68[[#This Row],[終了]]-実行計画・進捗状況68[[#This Row],[開始]]+1)</f>
        <v>0</v>
      </c>
    </row>
    <row r="10" spans="1:34" x14ac:dyDescent="0.15">
      <c r="A10" s="32">
        <f>ROW()-ROW(実行計画・進捗状況68[[#Headers],[No.]])</f>
        <v>3</v>
      </c>
      <c r="B10" s="33"/>
      <c r="C10" s="37"/>
      <c r="D10" s="33"/>
      <c r="E10" s="38"/>
      <c r="F10" s="38"/>
      <c r="G10" s="38"/>
      <c r="H10" s="38"/>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40" t="str">
        <f>IF(OR(実行計画・進捗状況68[[#This Row],[開始予定]]="",
          実行計画・進捗状況68[[#This Row],[終了予定]]=""),
    "―",
    実行計画・進捗状況68[[#This Row],[終了予定]]-実行計画・進捗状況68[[#This Row],[開始予定]]+1)</f>
        <v>―</v>
      </c>
      <c r="AH10" s="40">
        <f>IF(OR(実行計画・進捗状況68[[#This Row],[開始]]="",
          実行計画・進捗状況68[[#This Row],[終了]]=""),
    0,
    実行計画・進捗状況68[[#This Row],[終了]]-実行計画・進捗状況68[[#This Row],[開始]]+1)</f>
        <v>0</v>
      </c>
    </row>
    <row r="11" spans="1:34" x14ac:dyDescent="0.15">
      <c r="A11" s="32">
        <f>ROW()-ROW(実行計画・進捗状況68[[#Headers],[No.]])</f>
        <v>4</v>
      </c>
      <c r="B11" s="33"/>
      <c r="C11" s="37"/>
      <c r="D11" s="33"/>
      <c r="E11" s="38"/>
      <c r="F11" s="38"/>
      <c r="G11" s="38"/>
      <c r="H11" s="38"/>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40" t="str">
        <f>IF(OR(実行計画・進捗状況68[[#This Row],[開始予定]]="",
          実行計画・進捗状況68[[#This Row],[終了予定]]=""),
    "―",
    実行計画・進捗状況68[[#This Row],[終了予定]]-実行計画・進捗状況68[[#This Row],[開始予定]]+1)</f>
        <v>―</v>
      </c>
      <c r="AH11" s="40">
        <f>IF(OR(実行計画・進捗状況68[[#This Row],[開始]]="",
          実行計画・進捗状況68[[#This Row],[終了]]=""),
    0,
    実行計画・進捗状況68[[#This Row],[終了]]-実行計画・進捗状況68[[#This Row],[開始]]+1)</f>
        <v>0</v>
      </c>
    </row>
    <row r="12" spans="1:34" x14ac:dyDescent="0.15">
      <c r="A12" s="32">
        <f>ROW()-ROW(実行計画・進捗状況68[[#Headers],[No.]])</f>
        <v>5</v>
      </c>
      <c r="B12" s="33"/>
      <c r="C12" s="37"/>
      <c r="D12" s="33"/>
      <c r="E12" s="38"/>
      <c r="F12" s="38"/>
      <c r="G12" s="38"/>
      <c r="H12" s="38"/>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40" t="str">
        <f>IF(OR(実行計画・進捗状況68[[#This Row],[開始予定]]="",
          実行計画・進捗状況68[[#This Row],[終了予定]]=""),
    "―",
    実行計画・進捗状況68[[#This Row],[終了予定]]-実行計画・進捗状況68[[#This Row],[開始予定]]+1)</f>
        <v>―</v>
      </c>
      <c r="AH12" s="40">
        <f>IF(OR(実行計画・進捗状況68[[#This Row],[開始]]="",
          実行計画・進捗状況68[[#This Row],[終了]]=""),
    0,
    実行計画・進捗状況68[[#This Row],[終了]]-実行計画・進捗状況68[[#This Row],[開始]]+1)</f>
        <v>0</v>
      </c>
    </row>
    <row r="13" spans="1:34" x14ac:dyDescent="0.15">
      <c r="A13" s="32">
        <f>ROW()-ROW(実行計画・進捗状況68[[#Headers],[No.]])</f>
        <v>6</v>
      </c>
      <c r="B13" s="37"/>
      <c r="C13" s="37"/>
      <c r="D13" s="33"/>
      <c r="E13" s="38"/>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40" t="str">
        <f>IF(OR(実行計画・進捗状況68[[#This Row],[開始予定]]="",
          実行計画・進捗状況68[[#This Row],[終了予定]]=""),
    "―",
    実行計画・進捗状況68[[#This Row],[終了予定]]-実行計画・進捗状況68[[#This Row],[開始予定]]+1)</f>
        <v>―</v>
      </c>
      <c r="AH13" s="40">
        <f>IF(OR(実行計画・進捗状況68[[#This Row],[開始]]="",
          実行計画・進捗状況68[[#This Row],[終了]]=""),
    0,
    実行計画・進捗状況68[[#This Row],[終了]]-実行計画・進捗状況68[[#This Row],[開始]]+1)</f>
        <v>0</v>
      </c>
    </row>
    <row r="14" spans="1:34" x14ac:dyDescent="0.15">
      <c r="A14" s="32">
        <f>ROW()-ROW(実行計画・進捗状況68[[#Headers],[No.]])</f>
        <v>7</v>
      </c>
      <c r="B14" s="33"/>
      <c r="C14" s="37"/>
      <c r="D14" s="33"/>
      <c r="E14" s="38"/>
      <c r="F14" s="38"/>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40" t="str">
        <f>IF(OR(実行計画・進捗状況68[[#This Row],[開始予定]]="",
          実行計画・進捗状況68[[#This Row],[終了予定]]=""),
    "―",
    実行計画・進捗状況68[[#This Row],[終了予定]]-実行計画・進捗状況68[[#This Row],[開始予定]]+1)</f>
        <v>―</v>
      </c>
      <c r="AH14" s="40">
        <f>IF(OR(実行計画・進捗状況68[[#This Row],[開始]]="",
          実行計画・進捗状況68[[#This Row],[終了]]=""),
    0,
    実行計画・進捗状況68[[#This Row],[終了]]-実行計画・進捗状況68[[#This Row],[開始]]+1)</f>
        <v>0</v>
      </c>
    </row>
    <row r="15" spans="1:34" x14ac:dyDescent="0.15">
      <c r="A15" s="32">
        <f>ROW()-ROW(実行計画・進捗状況68[[#Headers],[No.]])</f>
        <v>8</v>
      </c>
      <c r="B15" s="33"/>
      <c r="C15" s="37"/>
      <c r="D15" s="33"/>
      <c r="E15" s="38"/>
      <c r="F15" s="38"/>
      <c r="G15" s="38"/>
      <c r="H15" s="38"/>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40" t="str">
        <f>IF(OR(実行計画・進捗状況68[[#This Row],[開始予定]]="",
          実行計画・進捗状況68[[#This Row],[終了予定]]=""),
    "―",
    実行計画・進捗状況68[[#This Row],[終了予定]]-実行計画・進捗状況68[[#This Row],[開始予定]]+1)</f>
        <v>―</v>
      </c>
      <c r="AH15" s="40">
        <f>IF(OR(実行計画・進捗状況68[[#This Row],[開始]]="",
          実行計画・進捗状況68[[#This Row],[終了]]=""),
    0,
    実行計画・進捗状況68[[#This Row],[終了]]-実行計画・進捗状況68[[#This Row],[開始]]+1)</f>
        <v>0</v>
      </c>
    </row>
    <row r="16" spans="1:34" x14ac:dyDescent="0.15">
      <c r="A16" s="32">
        <f>ROW()-ROW(実行計画・進捗状況68[[#Headers],[No.]])</f>
        <v>9</v>
      </c>
      <c r="B16" s="37"/>
      <c r="C16" s="37"/>
      <c r="D16" s="33"/>
      <c r="E16" s="38"/>
      <c r="F16" s="38"/>
      <c r="G16" s="38"/>
      <c r="H16" s="38"/>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40" t="str">
        <f>IF(OR(実行計画・進捗状況68[[#This Row],[開始予定]]="",
          実行計画・進捗状況68[[#This Row],[終了予定]]=""),
    "―",
    実行計画・進捗状況68[[#This Row],[終了予定]]-実行計画・進捗状況68[[#This Row],[開始予定]]+1)</f>
        <v>―</v>
      </c>
      <c r="AH16" s="40">
        <f>IF(OR(実行計画・進捗状況68[[#This Row],[開始]]="",
          実行計画・進捗状況68[[#This Row],[終了]]=""),
    0,
    実行計画・進捗状況68[[#This Row],[終了]]-実行計画・進捗状況68[[#This Row],[開始]]+1)</f>
        <v>0</v>
      </c>
    </row>
    <row r="17" spans="1:34" x14ac:dyDescent="0.15">
      <c r="A17" s="32">
        <f>ROW()-ROW(実行計画・進捗状況68[[#Headers],[No.]])</f>
        <v>10</v>
      </c>
      <c r="B17" s="33"/>
      <c r="C17" s="33"/>
      <c r="D17" s="33"/>
      <c r="E17" s="38"/>
      <c r="F17" s="38"/>
      <c r="G17" s="38"/>
      <c r="H17" s="38"/>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40" t="str">
        <f>IF(OR(実行計画・進捗状況68[[#This Row],[開始予定]]="",
          実行計画・進捗状況68[[#This Row],[終了予定]]=""),
    "―",
    実行計画・進捗状況68[[#This Row],[終了予定]]-実行計画・進捗状況68[[#This Row],[開始予定]]+1)</f>
        <v>―</v>
      </c>
      <c r="AH17" s="40">
        <f>IF(OR(実行計画・進捗状況68[[#This Row],[開始]]="",
          実行計画・進捗状況68[[#This Row],[終了]]=""),
    0,
    実行計画・進捗状況68[[#This Row],[終了]]-実行計画・進捗状況68[[#This Row],[開始]]+1)</f>
        <v>0</v>
      </c>
    </row>
    <row r="18" spans="1:34" x14ac:dyDescent="0.15">
      <c r="A18" s="32">
        <f>ROW()-ROW(実行計画・進捗状況68[[#Headers],[No.]])</f>
        <v>11</v>
      </c>
      <c r="B18" s="33"/>
      <c r="C18" s="33"/>
      <c r="D18" s="37"/>
      <c r="E18" s="38"/>
      <c r="F18" s="38"/>
      <c r="G18" s="38"/>
      <c r="H18" s="38"/>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40" t="str">
        <f>IF(OR(実行計画・進捗状況68[[#This Row],[開始予定]]="",
          実行計画・進捗状況68[[#This Row],[終了予定]]=""),
    "―",
    実行計画・進捗状況68[[#This Row],[終了予定]]-実行計画・進捗状況68[[#This Row],[開始予定]]+1)</f>
        <v>―</v>
      </c>
      <c r="AH18" s="40">
        <f>IF(OR(実行計画・進捗状況68[[#This Row],[開始]]="",
          実行計画・進捗状況68[[#This Row],[終了]]=""),
    0,
    実行計画・進捗状況68[[#This Row],[終了]]-実行計画・進捗状況68[[#This Row],[開始]]+1)</f>
        <v>0</v>
      </c>
    </row>
    <row r="19" spans="1:34" x14ac:dyDescent="0.15">
      <c r="A19" s="32">
        <f>ROW()-ROW(実行計画・進捗状況68[[#Headers],[No.]])</f>
        <v>12</v>
      </c>
      <c r="B19" s="37"/>
      <c r="C19" s="37"/>
      <c r="D19" s="33"/>
      <c r="E19" s="38"/>
      <c r="F19" s="38"/>
      <c r="G19" s="38"/>
      <c r="H19" s="38"/>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40" t="str">
        <f>IF(OR(実行計画・進捗状況68[[#This Row],[開始予定]]="",
          実行計画・進捗状況68[[#This Row],[終了予定]]=""),
    "―",
    実行計画・進捗状況68[[#This Row],[終了予定]]-実行計画・進捗状況68[[#This Row],[開始予定]]+1)</f>
        <v>―</v>
      </c>
      <c r="AH19" s="40">
        <f>IF(OR(実行計画・進捗状況68[[#This Row],[開始]]="",
          実行計画・進捗状況68[[#This Row],[終了]]=""),
    0,
    実行計画・進捗状況68[[#This Row],[終了]]-実行計画・進捗状況68[[#This Row],[開始]]+1)</f>
        <v>0</v>
      </c>
    </row>
    <row r="20" spans="1:34" x14ac:dyDescent="0.15">
      <c r="A20" s="32">
        <f>ROW()-ROW(実行計画・進捗状況68[[#Headers],[No.]])</f>
        <v>13</v>
      </c>
      <c r="B20" s="33"/>
      <c r="C20" s="37"/>
      <c r="D20" s="33"/>
      <c r="E20" s="38"/>
      <c r="F20" s="38"/>
      <c r="G20" s="38"/>
      <c r="H20" s="38"/>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40" t="str">
        <f>IF(OR(実行計画・進捗状況68[[#This Row],[開始予定]]="",
          実行計画・進捗状況68[[#This Row],[終了予定]]=""),
    "―",
    実行計画・進捗状況68[[#This Row],[終了予定]]-実行計画・進捗状況68[[#This Row],[開始予定]]+1)</f>
        <v>―</v>
      </c>
      <c r="AH20" s="40">
        <f>IF(OR(実行計画・進捗状況68[[#This Row],[開始]]="",
          実行計画・進捗状況68[[#This Row],[終了]]=""),
    0,
    実行計画・進捗状況68[[#This Row],[終了]]-実行計画・進捗状況68[[#This Row],[開始]]+1)</f>
        <v>0</v>
      </c>
    </row>
    <row r="21" spans="1:34" x14ac:dyDescent="0.15">
      <c r="A21" s="32">
        <f>ROW()-ROW(実行計画・進捗状況68[[#Headers],[No.]])</f>
        <v>14</v>
      </c>
      <c r="B21" s="33"/>
      <c r="C21" s="37"/>
      <c r="D21" s="33"/>
      <c r="E21" s="38"/>
      <c r="F21" s="38"/>
      <c r="G21" s="38"/>
      <c r="H21" s="38"/>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40" t="str">
        <f>IF(OR(実行計画・進捗状況68[[#This Row],[開始予定]]="",
          実行計画・進捗状況68[[#This Row],[終了予定]]=""),
    "―",
    実行計画・進捗状況68[[#This Row],[終了予定]]-実行計画・進捗状況68[[#This Row],[開始予定]]+1)</f>
        <v>―</v>
      </c>
      <c r="AH21" s="40">
        <f>IF(OR(実行計画・進捗状況68[[#This Row],[開始]]="",
          実行計画・進捗状況68[[#This Row],[終了]]=""),
    0,
    実行計画・進捗状況68[[#This Row],[終了]]-実行計画・進捗状況68[[#This Row],[開始]]+1)</f>
        <v>0</v>
      </c>
    </row>
    <row r="22" spans="1:34" x14ac:dyDescent="0.15">
      <c r="A22" s="32">
        <f>ROW()-ROW(実行計画・進捗状況68[[#Headers],[No.]])</f>
        <v>15</v>
      </c>
      <c r="B22" s="33"/>
      <c r="C22" s="37"/>
      <c r="D22" s="33"/>
      <c r="E22" s="38"/>
      <c r="F22" s="38"/>
      <c r="G22" s="38"/>
      <c r="H22" s="38"/>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40" t="str">
        <f>IF(OR(実行計画・進捗状況68[[#This Row],[開始予定]]="",
          実行計画・進捗状況68[[#This Row],[終了予定]]=""),
    "―",
    実行計画・進捗状況68[[#This Row],[終了予定]]-実行計画・進捗状況68[[#This Row],[開始予定]]+1)</f>
        <v>―</v>
      </c>
      <c r="AH22" s="40">
        <f>IF(OR(実行計画・進捗状況68[[#This Row],[開始]]="",
          実行計画・進捗状況68[[#This Row],[終了]]=""),
    0,
    実行計画・進捗状況68[[#This Row],[終了]]-実行計画・進捗状況68[[#This Row],[開始]]+1)</f>
        <v>0</v>
      </c>
    </row>
    <row r="23" spans="1:34" x14ac:dyDescent="0.15">
      <c r="A23" s="32">
        <f>ROW()-ROW(実行計画・進捗状況68[[#Headers],[No.]])</f>
        <v>16</v>
      </c>
      <c r="B23" s="37"/>
      <c r="C23" s="37"/>
      <c r="D23" s="33"/>
      <c r="E23" s="38"/>
      <c r="F23" s="38"/>
      <c r="G23" s="38"/>
      <c r="H23" s="38"/>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40" t="str">
        <f>IF(OR(実行計画・進捗状況68[[#This Row],[開始予定]]="",
          実行計画・進捗状況68[[#This Row],[終了予定]]=""),
    "―",
    実行計画・進捗状況68[[#This Row],[終了予定]]-実行計画・進捗状況68[[#This Row],[開始予定]]+1)</f>
        <v>―</v>
      </c>
      <c r="AH23" s="40">
        <f>IF(OR(実行計画・進捗状況68[[#This Row],[開始]]="",
          実行計画・進捗状況68[[#This Row],[終了]]=""),
    0,
    実行計画・進捗状況68[[#This Row],[終了]]-実行計画・進捗状況68[[#This Row],[開始]]+1)</f>
        <v>0</v>
      </c>
    </row>
    <row r="24" spans="1:34" x14ac:dyDescent="0.15">
      <c r="A24" s="32">
        <f>ROW()-ROW(実行計画・進捗状況68[[#Headers],[No.]])</f>
        <v>17</v>
      </c>
      <c r="B24" s="37"/>
      <c r="C24" s="37"/>
      <c r="D24" s="33"/>
      <c r="E24" s="38"/>
      <c r="F24" s="38"/>
      <c r="G24" s="38"/>
      <c r="H24" s="38"/>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40" t="str">
        <f>IF(OR(実行計画・進捗状況68[[#This Row],[開始予定]]="",
          実行計画・進捗状況68[[#This Row],[終了予定]]=""),
    "―",
    実行計画・進捗状況68[[#This Row],[終了予定]]-実行計画・進捗状況68[[#This Row],[開始予定]]+1)</f>
        <v>―</v>
      </c>
      <c r="AH24" s="40">
        <f>IF(OR(実行計画・進捗状況68[[#This Row],[開始]]="",
          実行計画・進捗状況68[[#This Row],[終了]]=""),
    0,
    実行計画・進捗状況68[[#This Row],[終了]]-実行計画・進捗状況68[[#This Row],[開始]]+1)</f>
        <v>0</v>
      </c>
    </row>
    <row r="25" spans="1:34" x14ac:dyDescent="0.15">
      <c r="A25" s="32">
        <f>ROW()-ROW(実行計画・進捗状況68[[#Headers],[No.]])</f>
        <v>18</v>
      </c>
      <c r="B25" s="33"/>
      <c r="C25" s="33"/>
      <c r="D25" s="33"/>
      <c r="E25" s="38"/>
      <c r="F25" s="38"/>
      <c r="G25" s="38"/>
      <c r="H25" s="38"/>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40" t="str">
        <f>IF(OR(実行計画・進捗状況68[[#This Row],[開始予定]]="",
          実行計画・進捗状況68[[#This Row],[終了予定]]=""),
    "―",
    実行計画・進捗状況68[[#This Row],[終了予定]]-実行計画・進捗状況68[[#This Row],[開始予定]]+1)</f>
        <v>―</v>
      </c>
      <c r="AH25" s="40">
        <f>IF(OR(実行計画・進捗状況68[[#This Row],[開始]]="",
          実行計画・進捗状況68[[#This Row],[終了]]=""),
    0,
    実行計画・進捗状況68[[#This Row],[終了]]-実行計画・進捗状況68[[#This Row],[開始]]+1)</f>
        <v>0</v>
      </c>
    </row>
    <row r="26" spans="1:34" x14ac:dyDescent="0.15">
      <c r="A26" s="34">
        <f>ROW()-ROW(実行計画・進捗状況68[[#Headers],[No.]])</f>
        <v>19</v>
      </c>
      <c r="B26" s="37"/>
      <c r="C26" s="37"/>
      <c r="D26" s="37"/>
      <c r="E26" s="45"/>
      <c r="F26" s="45"/>
      <c r="G26" s="45"/>
      <c r="H26" s="45"/>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34" t="str">
        <f>IF(OR(実行計画・進捗状況68[[#This Row],[開始予定]]="",
          実行計画・進捗状況68[[#This Row],[終了予定]]=""),
    "―",
    実行計画・進捗状況68[[#This Row],[終了予定]]-実行計画・進捗状況68[[#This Row],[開始予定]]+1)</f>
        <v>―</v>
      </c>
      <c r="AH26" s="34">
        <f>IF(OR(実行計画・進捗状況68[[#This Row],[開始]]="",
          実行計画・進捗状況68[[#This Row],[終了]]=""),
    0,
    実行計画・進捗状況68[[#This Row],[終了]]-実行計画・進捗状況68[[#This Row],[開始]]+1)</f>
        <v>0</v>
      </c>
    </row>
    <row r="27" spans="1:34" x14ac:dyDescent="0.15">
      <c r="A27" s="34">
        <f>ROW()-ROW(実行計画・進捗状況68[[#Headers],[No.]])</f>
        <v>20</v>
      </c>
      <c r="B27" s="37"/>
      <c r="C27" s="37"/>
      <c r="D27" s="37"/>
      <c r="E27" s="45"/>
      <c r="F27" s="45"/>
      <c r="G27" s="45"/>
      <c r="H27" s="45"/>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34" t="str">
        <f>IF(OR(実行計画・進捗状況68[[#This Row],[開始予定]]="",
          実行計画・進捗状況68[[#This Row],[終了予定]]=""),
    "―",
    実行計画・進捗状況68[[#This Row],[終了予定]]-実行計画・進捗状況68[[#This Row],[開始予定]]+1)</f>
        <v>―</v>
      </c>
      <c r="AH27" s="34">
        <f>IF(OR(実行計画・進捗状況68[[#This Row],[開始]]="",
          実行計画・進捗状況68[[#This Row],[終了]]=""),
    0,
    実行計画・進捗状況68[[#This Row],[終了]]-実行計画・進捗状況68[[#This Row],[開始]]+1)</f>
        <v>0</v>
      </c>
    </row>
    <row r="28" spans="1:34" x14ac:dyDescent="0.15">
      <c r="A28" s="34">
        <f>ROW()-ROW(実行計画・進捗状況68[[#Headers],[No.]])</f>
        <v>21</v>
      </c>
      <c r="B28" s="41"/>
      <c r="C28" s="41"/>
      <c r="D28" s="41"/>
      <c r="E28" s="38"/>
      <c r="F28" s="38"/>
      <c r="G28" s="38"/>
      <c r="H28" s="38"/>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0" t="str">
        <f>IF(OR(実行計画・進捗状況68[[#This Row],[開始予定]]="",
          実行計画・進捗状況68[[#This Row],[終了予定]]=""),
    "―",
    実行計画・進捗状況68[[#This Row],[終了予定]]-実行計画・進捗状況68[[#This Row],[開始予定]]+1)</f>
        <v>―</v>
      </c>
      <c r="AH28" s="40">
        <f>IF(OR(実行計画・進捗状況68[[#This Row],[開始]]="",
          実行計画・進捗状況68[[#This Row],[終了]]=""),
    0,
    実行計画・進捗状況68[[#This Row],[終了]]-実行計画・進捗状況68[[#This Row],[開始]]+1)</f>
        <v>0</v>
      </c>
    </row>
    <row r="29" spans="1:34" x14ac:dyDescent="0.15">
      <c r="A29" s="34">
        <f>ROW()-ROW(実行計画・進捗状況68[[#Headers],[No.]])</f>
        <v>22</v>
      </c>
      <c r="B29" s="29"/>
      <c r="C29" s="29"/>
      <c r="D29" s="30"/>
      <c r="E29" s="38"/>
      <c r="F29" s="38"/>
      <c r="G29" s="38"/>
      <c r="H29" s="38"/>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0" t="str">
        <f>IF(OR(実行計画・進捗状況68[[#This Row],[開始予定]]="",
          実行計画・進捗状況68[[#This Row],[終了予定]]=""),
    "―",
    実行計画・進捗状況68[[#This Row],[終了予定]]-実行計画・進捗状況68[[#This Row],[開始予定]]+1)</f>
        <v>―</v>
      </c>
      <c r="AH29" s="40">
        <f>IF(OR(実行計画・進捗状況68[[#This Row],[開始]]="",
          実行計画・進捗状況68[[#This Row],[終了]]=""),
    0,
    実行計画・進捗状況68[[#This Row],[終了]]-実行計画・進捗状況68[[#This Row],[開始]]+1)</f>
        <v>0</v>
      </c>
    </row>
    <row r="30" spans="1:34" x14ac:dyDescent="0.15">
      <c r="A30" s="32">
        <f>ROW()-ROW(実行計画・進捗状況68[[#Headers],[No.]])</f>
        <v>23</v>
      </c>
      <c r="B30" s="43"/>
      <c r="C30" s="43"/>
      <c r="D30" s="41"/>
      <c r="E30" s="38"/>
      <c r="F30" s="38"/>
      <c r="G30" s="38"/>
      <c r="H30" s="38"/>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40" t="str">
        <f>IF(OR(実行計画・進捗状況68[[#This Row],[開始予定]]="",
          実行計画・進捗状況68[[#This Row],[終了予定]]=""),
    "―",
    実行計画・進捗状況68[[#This Row],[終了予定]]-実行計画・進捗状況68[[#This Row],[開始予定]]+1)</f>
        <v>―</v>
      </c>
      <c r="AH30" s="40">
        <f>IF(OR(実行計画・進捗状況68[[#This Row],[開始]]="",
          実行計画・進捗状況68[[#This Row],[終了]]=""),
    0,
    実行計画・進捗状況68[[#This Row],[終了]]-実行計画・進捗状況68[[#This Row],[開始]]+1)</f>
        <v>0</v>
      </c>
    </row>
    <row r="31" spans="1:34" x14ac:dyDescent="0.15">
      <c r="A31" s="32">
        <f>ROW()-ROW(実行計画・進捗状況68[[#Headers],[No.]])</f>
        <v>24</v>
      </c>
      <c r="B31" s="29"/>
      <c r="C31" s="29"/>
      <c r="D31" s="30"/>
      <c r="E31" s="38"/>
      <c r="F31" s="38"/>
      <c r="G31" s="38"/>
      <c r="H31" s="38"/>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40" t="str">
        <f>IF(OR(実行計画・進捗状況68[[#This Row],[開始予定]]="",
          実行計画・進捗状況68[[#This Row],[終了予定]]=""),
    "―",
    実行計画・進捗状況68[[#This Row],[終了予定]]-実行計画・進捗状況68[[#This Row],[開始予定]]+1)</f>
        <v>―</v>
      </c>
      <c r="AH31" s="40">
        <f>IF(OR(実行計画・進捗状況68[[#This Row],[開始]]="",
          実行計画・進捗状況68[[#This Row],[終了]]=""),
    0,
    実行計画・進捗状況68[[#This Row],[終了]]-実行計画・進捗状況68[[#This Row],[開始]]+1)</f>
        <v>0</v>
      </c>
    </row>
    <row r="32" spans="1:34" x14ac:dyDescent="0.15">
      <c r="A32" s="32">
        <f>ROW()-ROW(実行計画・進捗状況68[[#Headers],[No.]])</f>
        <v>25</v>
      </c>
      <c r="B32" s="33"/>
      <c r="C32" s="43"/>
      <c r="D32" s="41"/>
      <c r="E32" s="38"/>
      <c r="F32" s="38"/>
      <c r="G32" s="38"/>
      <c r="H32" s="38"/>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40" t="str">
        <f>IF(OR(実行計画・進捗状況68[[#This Row],[開始予定]]="",
          実行計画・進捗状況68[[#This Row],[終了予定]]=""),
    "―",
    実行計画・進捗状況68[[#This Row],[終了予定]]-実行計画・進捗状況68[[#This Row],[開始予定]]+1)</f>
        <v>―</v>
      </c>
      <c r="AH32" s="40">
        <f>IF(OR(実行計画・進捗状況68[[#This Row],[開始]]="",
          実行計画・進捗状況68[[#This Row],[終了]]=""),
    0,
    実行計画・進捗状況68[[#This Row],[終了]]-実行計画・進捗状況68[[#This Row],[開始]]+1)</f>
        <v>0</v>
      </c>
    </row>
    <row r="33" spans="1:33" x14ac:dyDescent="0.15">
      <c r="A33" s="4" t="s">
        <v>65</v>
      </c>
      <c r="B33" s="12"/>
      <c r="C33" s="29"/>
      <c r="D33" s="30"/>
      <c r="E33" s="31"/>
      <c r="F33" s="31"/>
      <c r="G33" s="6"/>
      <c r="H33" s="6"/>
    </row>
    <row r="34" spans="1:33" x14ac:dyDescent="0.15">
      <c r="A34" s="3"/>
      <c r="B34" s="12"/>
      <c r="C34" s="12"/>
      <c r="D34" s="12"/>
      <c r="E34" s="6"/>
      <c r="F34" s="6"/>
      <c r="G34" s="6"/>
      <c r="H34" s="6"/>
    </row>
    <row r="35" spans="1:33" x14ac:dyDescent="0.15">
      <c r="A35" s="5" t="s">
        <v>47</v>
      </c>
    </row>
    <row r="36" spans="1:33" ht="90" customHeight="1" x14ac:dyDescent="0.15">
      <c r="A36" s="57" t="s">
        <v>136</v>
      </c>
      <c r="B36" s="58"/>
      <c r="C36" s="58"/>
      <c r="D36" s="59"/>
      <c r="E36" s="3" t="s">
        <v>0</v>
      </c>
      <c r="F36" s="23" t="s">
        <v>41</v>
      </c>
      <c r="G36" s="23" t="s">
        <v>42</v>
      </c>
      <c r="H36" s="23" t="s">
        <v>43</v>
      </c>
      <c r="I36" s="35" t="s">
        <v>12</v>
      </c>
      <c r="J36" s="35" t="s">
        <v>13</v>
      </c>
      <c r="K36" s="35" t="s">
        <v>14</v>
      </c>
      <c r="L36" s="35" t="s">
        <v>15</v>
      </c>
      <c r="M36" s="35" t="s">
        <v>16</v>
      </c>
      <c r="N36" s="35" t="s">
        <v>17</v>
      </c>
      <c r="O36" s="35" t="s">
        <v>18</v>
      </c>
      <c r="P36" s="35" t="s">
        <v>19</v>
      </c>
      <c r="Q36" s="35" t="s">
        <v>20</v>
      </c>
      <c r="R36" s="35" t="s">
        <v>21</v>
      </c>
      <c r="S36" s="35" t="s">
        <v>22</v>
      </c>
      <c r="T36" s="35" t="s">
        <v>23</v>
      </c>
      <c r="U36" s="35" t="s">
        <v>24</v>
      </c>
      <c r="V36" s="35" t="s">
        <v>25</v>
      </c>
      <c r="W36" s="35" t="s">
        <v>26</v>
      </c>
      <c r="X36" s="35" t="s">
        <v>27</v>
      </c>
      <c r="Y36" s="35" t="s">
        <v>28</v>
      </c>
      <c r="Z36" s="35" t="s">
        <v>29</v>
      </c>
      <c r="AA36" s="35" t="s">
        <v>30</v>
      </c>
      <c r="AB36" s="35" t="s">
        <v>31</v>
      </c>
      <c r="AC36" s="35" t="s">
        <v>32</v>
      </c>
      <c r="AD36" s="35" t="s">
        <v>33</v>
      </c>
      <c r="AE36" s="35" t="s">
        <v>34</v>
      </c>
      <c r="AF36" s="35" t="s">
        <v>35</v>
      </c>
      <c r="AG36" s="2" t="s">
        <v>40</v>
      </c>
    </row>
    <row r="37" spans="1:33" ht="24" customHeight="1" x14ac:dyDescent="0.15">
      <c r="A37" s="60"/>
      <c r="B37" s="61"/>
      <c r="C37" s="61"/>
      <c r="D37" s="62"/>
      <c r="E37" s="8">
        <f>ROW()-ROW(実施時間79[[#Headers],[No.]])</f>
        <v>1</v>
      </c>
      <c r="F37" s="12"/>
      <c r="G37" s="12"/>
      <c r="H37" s="12"/>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f>SUM(実施時間79[[#This Row],[2018年1月]:[2019年12月]])</f>
        <v>0</v>
      </c>
    </row>
    <row r="38" spans="1:33" ht="24" customHeight="1" x14ac:dyDescent="0.15">
      <c r="A38" s="60"/>
      <c r="B38" s="61"/>
      <c r="C38" s="61"/>
      <c r="D38" s="62"/>
      <c r="E38" s="8">
        <f>ROW()-ROW(実施時間79[[#Headers],[No.]])</f>
        <v>2</v>
      </c>
      <c r="F38" s="12"/>
      <c r="G38" s="12"/>
      <c r="H38" s="12"/>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f>SUM(実施時間79[[#This Row],[2018年1月]:[2019年12月]])</f>
        <v>0</v>
      </c>
    </row>
    <row r="39" spans="1:33" ht="24" customHeight="1" x14ac:dyDescent="0.15">
      <c r="A39" s="60"/>
      <c r="B39" s="61"/>
      <c r="C39" s="61"/>
      <c r="D39" s="62"/>
      <c r="E39" s="8">
        <f>ROW()-ROW(実施時間79[[#Headers],[No.]])</f>
        <v>3</v>
      </c>
      <c r="F39" s="12"/>
      <c r="G39" s="12"/>
      <c r="H39" s="12"/>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f>SUM(実施時間79[[#This Row],[2018年1月]:[2019年12月]])</f>
        <v>0</v>
      </c>
    </row>
    <row r="40" spans="1:33" ht="24" customHeight="1" x14ac:dyDescent="0.15">
      <c r="A40" s="60"/>
      <c r="B40" s="61"/>
      <c r="C40" s="61"/>
      <c r="D40" s="62"/>
      <c r="E40" s="8">
        <f>ROW()-ROW(実施時間79[[#Headers],[No.]])</f>
        <v>4</v>
      </c>
      <c r="F40" s="12"/>
      <c r="G40" s="12"/>
      <c r="H40" s="12"/>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f>SUM(実施時間79[[#This Row],[2018年1月]:[2019年12月]])</f>
        <v>0</v>
      </c>
    </row>
    <row r="41" spans="1:33" ht="24" customHeight="1" x14ac:dyDescent="0.15">
      <c r="A41" s="63"/>
      <c r="B41" s="64"/>
      <c r="C41" s="64"/>
      <c r="D41" s="65"/>
      <c r="E41" s="10" t="s">
        <v>40</v>
      </c>
      <c r="F41" s="9"/>
      <c r="G41" s="9"/>
      <c r="H41" s="9"/>
      <c r="I41" s="17">
        <f>SUBTOTAL(109,実施時間79[2018年1月])</f>
        <v>0</v>
      </c>
      <c r="J41" s="17">
        <f>SUBTOTAL(109,実施時間79[2018年2月])</f>
        <v>0</v>
      </c>
      <c r="K41" s="17">
        <f>SUBTOTAL(109,実施時間79[2018年3月])</f>
        <v>0</v>
      </c>
      <c r="L41" s="17">
        <f>SUBTOTAL(109,実施時間79[2018年4月])</f>
        <v>0</v>
      </c>
      <c r="M41" s="17">
        <f>SUBTOTAL(109,実施時間79[2018年5月])</f>
        <v>0</v>
      </c>
      <c r="N41" s="17">
        <f>SUBTOTAL(109,実施時間79[2018年6月])</f>
        <v>0</v>
      </c>
      <c r="O41" s="17">
        <f>SUBTOTAL(109,実施時間79[2018年7月])</f>
        <v>0</v>
      </c>
      <c r="P41" s="17">
        <f>SUBTOTAL(109,実施時間79[2018年8月])</f>
        <v>0</v>
      </c>
      <c r="Q41" s="17">
        <f>SUBTOTAL(109,実施時間79[2018年9月])</f>
        <v>0</v>
      </c>
      <c r="R41" s="17">
        <f>SUBTOTAL(109,実施時間79[2018年10月])</f>
        <v>0</v>
      </c>
      <c r="S41" s="17">
        <f>SUBTOTAL(109,実施時間79[2018年11月])</f>
        <v>0</v>
      </c>
      <c r="T41" s="17">
        <f>SUBTOTAL(109,実施時間79[2018年12月])</f>
        <v>0</v>
      </c>
      <c r="U41" s="17">
        <f>SUBTOTAL(109,実施時間79[2019年1月])</f>
        <v>0</v>
      </c>
      <c r="V41" s="17">
        <f>SUBTOTAL(109,実施時間79[2019年2月])</f>
        <v>0</v>
      </c>
      <c r="W41" s="17">
        <f>SUBTOTAL(109,実施時間79[2019年3月])</f>
        <v>0</v>
      </c>
      <c r="X41" s="17">
        <f>SUBTOTAL(109,実施時間79[2019年4月])</f>
        <v>0</v>
      </c>
      <c r="Y41" s="17">
        <f>SUBTOTAL(109,実施時間79[2019年5月])</f>
        <v>0</v>
      </c>
      <c r="Z41" s="17">
        <f>SUBTOTAL(109,実施時間79[2019年6月])</f>
        <v>0</v>
      </c>
      <c r="AA41" s="17">
        <f>SUBTOTAL(109,実施時間79[2019年7月])</f>
        <v>0</v>
      </c>
      <c r="AB41" s="17">
        <f>SUBTOTAL(109,実施時間79[2019年8月])</f>
        <v>0</v>
      </c>
      <c r="AC41" s="17">
        <f>SUBTOTAL(109,実施時間79[2019年9月])</f>
        <v>0</v>
      </c>
      <c r="AD41" s="17">
        <f>SUBTOTAL(109,実施時間79[2019年10月])</f>
        <v>0</v>
      </c>
      <c r="AE41" s="17">
        <f>SUBTOTAL(109,実施時間79[2019年11月])</f>
        <v>0</v>
      </c>
      <c r="AF41" s="17">
        <f>SUBTOTAL(109,実施時間79[2019年12月])</f>
        <v>0</v>
      </c>
      <c r="AG41" s="17">
        <f>SUBTOTAL(109,実施時間79[合計])</f>
        <v>0</v>
      </c>
    </row>
    <row r="42" spans="1:33" x14ac:dyDescent="0.15">
      <c r="E42" s="4" t="s">
        <v>65</v>
      </c>
    </row>
  </sheetData>
  <mergeCells count="29">
    <mergeCell ref="V1:W1"/>
    <mergeCell ref="X1:AF1"/>
    <mergeCell ref="A2:B2"/>
    <mergeCell ref="C2:G2"/>
    <mergeCell ref="I2:J2"/>
    <mergeCell ref="K2:L2"/>
    <mergeCell ref="M2:U2"/>
    <mergeCell ref="V2:W2"/>
    <mergeCell ref="X2:AF2"/>
    <mergeCell ref="A1:B1"/>
    <mergeCell ref="C1:G1"/>
    <mergeCell ref="H1:H4"/>
    <mergeCell ref="I1:J1"/>
    <mergeCell ref="K1:L1"/>
    <mergeCell ref="M1:U1"/>
    <mergeCell ref="A3:B3"/>
    <mergeCell ref="A36:D41"/>
    <mergeCell ref="M3:U3"/>
    <mergeCell ref="V3:W3"/>
    <mergeCell ref="X3:AF3"/>
    <mergeCell ref="A4:B4"/>
    <mergeCell ref="I4:J4"/>
    <mergeCell ref="K4:L4"/>
    <mergeCell ref="M4:U4"/>
    <mergeCell ref="V4:W4"/>
    <mergeCell ref="X4:AF4"/>
    <mergeCell ref="C3:G3"/>
    <mergeCell ref="I3:J3"/>
    <mergeCell ref="K3:L3"/>
  </mergeCells>
  <phoneticPr fontId="2"/>
  <dataValidations count="6">
    <dataValidation type="list" imeMode="halfAlpha" allowBlank="1" showInputMessage="1" showErrorMessage="1" errorTitle="無効な入力です。" error="本報告書の該当する「期の値」を1～4の中から選択してください。" sqref="C4">
      <formula1>"1,2,3,4"</formula1>
    </dataValidation>
    <dataValidation imeMode="halfAlpha" allowBlank="1" showInputMessage="1" showErrorMessage="1" promptTitle="左記項目の開始予定の年月日（西暦）を入力してください。" prompt="　入力すると自動的に右側に棒グラフが作成されます。" sqref="E8:E27 E34"/>
    <dataValidation imeMode="halfAlpha" allowBlank="1" showInputMessage="1" showErrorMessage="1" promptTitle="左記項目の終了予定の年月日（西暦）を入力してください。" prompt="　入力すると自動的に右側に棒グラフが作成されます。" sqref="F8:F27 F34"/>
    <dataValidation imeMode="halfAlpha" allowBlank="1" showInputMessage="1" showErrorMessage="1" sqref="I37:AF40"/>
    <dataValidation imeMode="halfAlpha" allowBlank="1" showInputMessage="1" showErrorMessage="1" promptTitle="左記項目の開始した年月日（西暦）を入力してください。" prompt="　入力すると自動的に右側に棒グラフが作成されます。" sqref="G8:G34"/>
    <dataValidation imeMode="halfAlpha" allowBlank="1" showInputMessage="1" showErrorMessage="1" promptTitle="左記項目の終了した年月日（西暦）を入力してください。" prompt="　入力すると自動的に右側に棒グラフが作成されます。" sqref="H8:H34"/>
  </dataValidations>
  <printOptions horizontalCentered="1"/>
  <pageMargins left="0.70866141732283472" right="0.70866141732283472" top="0.74803149606299213" bottom="0.74803149606299213" header="0.31496062992125984" footer="0.31496062992125984"/>
  <pageSetup paperSize="8" orientation="landscape" r:id="rId1"/>
  <headerFooter>
    <oddHeader>&amp;L&amp;10H29年度 次世代イノベーション創出プロジェクト2020助成事業&amp;C&amp;"-,太字"&amp;12実行計画書・進捗状況報告書&amp;"-,標準"&amp;10（&amp;P/&amp;N）</oddHeader>
    <oddFooter>&amp;R&amp;10&amp;A（&amp;P/&amp;N）</oddFooter>
  </headerFooter>
  <drawing r:id="rId2"/>
  <tableParts count="2">
    <tablePart r:id="rId3"/>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開発支援テーマ!$B$2:$B$13</xm:f>
          </x14:formula1>
          <xm:sqref>C2:G2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2"/>
  <sheetViews>
    <sheetView zoomScaleNormal="100" workbookViewId="0">
      <selection sqref="A1:B1"/>
    </sheetView>
  </sheetViews>
  <sheetFormatPr defaultColWidth="9" defaultRowHeight="12" x14ac:dyDescent="0.15"/>
  <cols>
    <col min="1" max="1" width="3.125" style="1" customWidth="1"/>
    <col min="2" max="4" width="17" style="1" customWidth="1"/>
    <col min="5" max="8" width="8.5" style="1" customWidth="1"/>
    <col min="9" max="32" width="4.25" style="1" customWidth="1"/>
    <col min="33" max="34" width="5.625" style="1" customWidth="1"/>
    <col min="35" max="16384" width="9" style="1"/>
  </cols>
  <sheetData>
    <row r="1" spans="1:34" ht="24" customHeight="1" x14ac:dyDescent="0.15">
      <c r="A1" s="48" t="s">
        <v>9</v>
      </c>
      <c r="B1" s="49"/>
      <c r="C1" s="51"/>
      <c r="D1" s="52"/>
      <c r="E1" s="52"/>
      <c r="F1" s="52"/>
      <c r="G1" s="53"/>
      <c r="H1" s="54" t="s">
        <v>11</v>
      </c>
      <c r="I1" s="50" t="s">
        <v>38</v>
      </c>
      <c r="J1" s="50"/>
      <c r="K1" s="47" t="s">
        <v>45</v>
      </c>
      <c r="L1" s="47"/>
      <c r="M1" s="46"/>
      <c r="N1" s="47"/>
      <c r="O1" s="47"/>
      <c r="P1" s="47"/>
      <c r="Q1" s="47"/>
      <c r="R1" s="47"/>
      <c r="S1" s="47"/>
      <c r="T1" s="47"/>
      <c r="U1" s="47"/>
      <c r="V1" s="47" t="s">
        <v>46</v>
      </c>
      <c r="W1" s="47"/>
      <c r="X1" s="47"/>
      <c r="Y1" s="47"/>
      <c r="Z1" s="47"/>
      <c r="AA1" s="47"/>
      <c r="AB1" s="47"/>
      <c r="AC1" s="47"/>
      <c r="AD1" s="47"/>
      <c r="AE1" s="47"/>
      <c r="AF1" s="47"/>
    </row>
    <row r="2" spans="1:34" ht="24" customHeight="1" x14ac:dyDescent="0.15">
      <c r="A2" s="48" t="s">
        <v>8</v>
      </c>
      <c r="B2" s="49"/>
      <c r="C2" s="51"/>
      <c r="D2" s="52"/>
      <c r="E2" s="52"/>
      <c r="F2" s="52"/>
      <c r="G2" s="53"/>
      <c r="H2" s="55"/>
      <c r="I2" s="50" t="s">
        <v>39</v>
      </c>
      <c r="J2" s="50"/>
      <c r="K2" s="47" t="s">
        <v>45</v>
      </c>
      <c r="L2" s="47"/>
      <c r="M2" s="47"/>
      <c r="N2" s="47"/>
      <c r="O2" s="47"/>
      <c r="P2" s="47"/>
      <c r="Q2" s="47"/>
      <c r="R2" s="47"/>
      <c r="S2" s="47"/>
      <c r="T2" s="47"/>
      <c r="U2" s="47"/>
      <c r="V2" s="47" t="s">
        <v>46</v>
      </c>
      <c r="W2" s="47"/>
      <c r="X2" s="47"/>
      <c r="Y2" s="47"/>
      <c r="Z2" s="47"/>
      <c r="AA2" s="47"/>
      <c r="AB2" s="47"/>
      <c r="AC2" s="47"/>
      <c r="AD2" s="47"/>
      <c r="AE2" s="47"/>
      <c r="AF2" s="47"/>
    </row>
    <row r="3" spans="1:34" ht="24" customHeight="1" x14ac:dyDescent="0.15">
      <c r="A3" s="48" t="s">
        <v>10</v>
      </c>
      <c r="B3" s="49"/>
      <c r="C3" s="51"/>
      <c r="D3" s="52"/>
      <c r="E3" s="52"/>
      <c r="F3" s="52"/>
      <c r="G3" s="53"/>
      <c r="H3" s="55"/>
      <c r="I3" s="50" t="s">
        <v>36</v>
      </c>
      <c r="J3" s="50"/>
      <c r="K3" s="47" t="s">
        <v>45</v>
      </c>
      <c r="L3" s="47"/>
      <c r="M3" s="47"/>
      <c r="N3" s="47"/>
      <c r="O3" s="47"/>
      <c r="P3" s="47"/>
      <c r="Q3" s="47"/>
      <c r="R3" s="47"/>
      <c r="S3" s="47"/>
      <c r="T3" s="47"/>
      <c r="U3" s="47"/>
      <c r="V3" s="47" t="s">
        <v>46</v>
      </c>
      <c r="W3" s="47"/>
      <c r="X3" s="47"/>
      <c r="Y3" s="47"/>
      <c r="Z3" s="47"/>
      <c r="AA3" s="47"/>
      <c r="AB3" s="47"/>
      <c r="AC3" s="47"/>
      <c r="AD3" s="47"/>
      <c r="AE3" s="47"/>
      <c r="AF3" s="47"/>
    </row>
    <row r="4" spans="1:34" ht="24" customHeight="1" x14ac:dyDescent="0.15">
      <c r="A4" s="48" t="s">
        <v>80</v>
      </c>
      <c r="B4" s="49"/>
      <c r="C4" s="13"/>
      <c r="D4" s="15" t="s">
        <v>44</v>
      </c>
      <c r="E4" s="25"/>
      <c r="F4" s="14" t="s">
        <v>135</v>
      </c>
      <c r="G4" s="26"/>
      <c r="H4" s="56"/>
      <c r="I4" s="50" t="s">
        <v>37</v>
      </c>
      <c r="J4" s="50"/>
      <c r="K4" s="47" t="s">
        <v>45</v>
      </c>
      <c r="L4" s="47"/>
      <c r="M4" s="47"/>
      <c r="N4" s="47"/>
      <c r="O4" s="47"/>
      <c r="P4" s="47"/>
      <c r="Q4" s="47"/>
      <c r="R4" s="47"/>
      <c r="S4" s="47"/>
      <c r="T4" s="47"/>
      <c r="U4" s="47"/>
      <c r="V4" s="47" t="s">
        <v>46</v>
      </c>
      <c r="W4" s="47"/>
      <c r="X4" s="47"/>
      <c r="Y4" s="47"/>
      <c r="Z4" s="47"/>
      <c r="AA4" s="47"/>
      <c r="AB4" s="47"/>
      <c r="AC4" s="47"/>
      <c r="AD4" s="47"/>
      <c r="AE4" s="47"/>
      <c r="AF4" s="47"/>
    </row>
    <row r="6" spans="1:34" x14ac:dyDescent="0.15">
      <c r="A6" s="5" t="s">
        <v>48</v>
      </c>
    </row>
    <row r="7" spans="1:34" ht="90" customHeight="1" x14ac:dyDescent="0.15">
      <c r="A7" s="32" t="s">
        <v>0</v>
      </c>
      <c r="B7" s="32" t="s">
        <v>1</v>
      </c>
      <c r="C7" s="32" t="s">
        <v>3</v>
      </c>
      <c r="D7" s="32" t="s">
        <v>2</v>
      </c>
      <c r="E7" s="32" t="s">
        <v>4</v>
      </c>
      <c r="F7" s="32" t="s">
        <v>5</v>
      </c>
      <c r="G7" s="32" t="s">
        <v>6</v>
      </c>
      <c r="H7" s="32" t="s">
        <v>7</v>
      </c>
      <c r="I7" s="44" t="s">
        <v>83</v>
      </c>
      <c r="J7" s="44" t="s">
        <v>84</v>
      </c>
      <c r="K7" s="44" t="s">
        <v>85</v>
      </c>
      <c r="L7" s="44" t="s">
        <v>86</v>
      </c>
      <c r="M7" s="44" t="s">
        <v>87</v>
      </c>
      <c r="N7" s="44" t="s">
        <v>88</v>
      </c>
      <c r="O7" s="44" t="s">
        <v>89</v>
      </c>
      <c r="P7" s="44" t="s">
        <v>90</v>
      </c>
      <c r="Q7" s="44" t="s">
        <v>91</v>
      </c>
      <c r="R7" s="44" t="s">
        <v>92</v>
      </c>
      <c r="S7" s="44" t="s">
        <v>93</v>
      </c>
      <c r="T7" s="44" t="s">
        <v>94</v>
      </c>
      <c r="U7" s="44" t="s">
        <v>95</v>
      </c>
      <c r="V7" s="44" t="s">
        <v>96</v>
      </c>
      <c r="W7" s="44" t="s">
        <v>97</v>
      </c>
      <c r="X7" s="44" t="s">
        <v>98</v>
      </c>
      <c r="Y7" s="44" t="s">
        <v>99</v>
      </c>
      <c r="Z7" s="44" t="s">
        <v>100</v>
      </c>
      <c r="AA7" s="44" t="s">
        <v>101</v>
      </c>
      <c r="AB7" s="44" t="s">
        <v>102</v>
      </c>
      <c r="AC7" s="44" t="s">
        <v>103</v>
      </c>
      <c r="AD7" s="44" t="s">
        <v>104</v>
      </c>
      <c r="AE7" s="44" t="s">
        <v>105</v>
      </c>
      <c r="AF7" s="44" t="s">
        <v>106</v>
      </c>
      <c r="AG7" s="36" t="s">
        <v>63</v>
      </c>
      <c r="AH7" s="36" t="s">
        <v>64</v>
      </c>
    </row>
    <row r="8" spans="1:34" x14ac:dyDescent="0.15">
      <c r="A8" s="32">
        <f>ROW()-ROW(実行計画・進捗状況6810[[#Headers],[No.]])</f>
        <v>1</v>
      </c>
      <c r="B8" s="33"/>
      <c r="C8" s="33"/>
      <c r="D8" s="37"/>
      <c r="E8" s="38"/>
      <c r="F8" s="38"/>
      <c r="G8" s="38"/>
      <c r="H8" s="38"/>
      <c r="I8" s="39"/>
      <c r="J8" s="39"/>
      <c r="K8" s="39"/>
      <c r="L8" s="39"/>
      <c r="M8" s="39"/>
      <c r="N8" s="39"/>
      <c r="O8" s="39"/>
      <c r="P8" s="39"/>
      <c r="Q8" s="39"/>
      <c r="R8" s="39"/>
      <c r="S8" s="39"/>
      <c r="T8" s="39"/>
      <c r="U8" s="39"/>
      <c r="V8" s="39"/>
      <c r="W8" s="39"/>
      <c r="X8" s="39"/>
      <c r="Y8" s="39"/>
      <c r="Z8" s="39"/>
      <c r="AA8" s="39"/>
      <c r="AB8" s="39"/>
      <c r="AC8" s="39"/>
      <c r="AD8" s="39"/>
      <c r="AE8" s="39"/>
      <c r="AF8" s="39"/>
      <c r="AG8" s="40" t="str">
        <f>IF(OR(実行計画・進捗状況6810[[#This Row],[開始予定]]="",
          実行計画・進捗状況6810[[#This Row],[終了予定]]=""),
    "―",
    実行計画・進捗状況6810[[#This Row],[終了予定]]-実行計画・進捗状況6810[[#This Row],[開始予定]]+1)</f>
        <v>―</v>
      </c>
      <c r="AH8" s="40">
        <f>IF(OR(実行計画・進捗状況6810[[#This Row],[開始]]="",
          実行計画・進捗状況6810[[#This Row],[終了]]=""),
    0,
    実行計画・進捗状況6810[[#This Row],[終了]]-実行計画・進捗状況6810[[#This Row],[開始]]+1)</f>
        <v>0</v>
      </c>
    </row>
    <row r="9" spans="1:34" x14ac:dyDescent="0.15">
      <c r="A9" s="32">
        <f>ROW()-ROW(実行計画・進捗状況6810[[#Headers],[No.]])</f>
        <v>2</v>
      </c>
      <c r="B9" s="33"/>
      <c r="C9" s="33"/>
      <c r="D9" s="33"/>
      <c r="E9" s="38"/>
      <c r="F9" s="38"/>
      <c r="G9" s="38"/>
      <c r="H9" s="38"/>
      <c r="I9" s="39"/>
      <c r="J9" s="39"/>
      <c r="K9" s="39"/>
      <c r="L9" s="39"/>
      <c r="M9" s="39"/>
      <c r="N9" s="39"/>
      <c r="O9" s="39"/>
      <c r="P9" s="39"/>
      <c r="Q9" s="39"/>
      <c r="R9" s="39"/>
      <c r="S9" s="39"/>
      <c r="T9" s="39"/>
      <c r="U9" s="39"/>
      <c r="V9" s="39"/>
      <c r="W9" s="39"/>
      <c r="X9" s="39"/>
      <c r="Y9" s="39"/>
      <c r="Z9" s="39"/>
      <c r="AA9" s="39"/>
      <c r="AB9" s="39"/>
      <c r="AC9" s="39"/>
      <c r="AD9" s="39"/>
      <c r="AE9" s="39"/>
      <c r="AF9" s="39"/>
      <c r="AG9" s="40" t="str">
        <f>IF(OR(実行計画・進捗状況6810[[#This Row],[開始予定]]="",
          実行計画・進捗状況6810[[#This Row],[終了予定]]=""),
    "―",
    実行計画・進捗状況6810[[#This Row],[終了予定]]-実行計画・進捗状況6810[[#This Row],[開始予定]]+1)</f>
        <v>―</v>
      </c>
      <c r="AH9" s="40">
        <f>IF(OR(実行計画・進捗状況6810[[#This Row],[開始]]="",
          実行計画・進捗状況6810[[#This Row],[終了]]=""),
    0,
    実行計画・進捗状況6810[[#This Row],[終了]]-実行計画・進捗状況6810[[#This Row],[開始]]+1)</f>
        <v>0</v>
      </c>
    </row>
    <row r="10" spans="1:34" x14ac:dyDescent="0.15">
      <c r="A10" s="32">
        <f>ROW()-ROW(実行計画・進捗状況6810[[#Headers],[No.]])</f>
        <v>3</v>
      </c>
      <c r="B10" s="33"/>
      <c r="C10" s="37"/>
      <c r="D10" s="33"/>
      <c r="E10" s="38"/>
      <c r="F10" s="38"/>
      <c r="G10" s="38"/>
      <c r="H10" s="38"/>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40" t="str">
        <f>IF(OR(実行計画・進捗状況6810[[#This Row],[開始予定]]="",
          実行計画・進捗状況6810[[#This Row],[終了予定]]=""),
    "―",
    実行計画・進捗状況6810[[#This Row],[終了予定]]-実行計画・進捗状況6810[[#This Row],[開始予定]]+1)</f>
        <v>―</v>
      </c>
      <c r="AH10" s="40">
        <f>IF(OR(実行計画・進捗状況6810[[#This Row],[開始]]="",
          実行計画・進捗状況6810[[#This Row],[終了]]=""),
    0,
    実行計画・進捗状況6810[[#This Row],[終了]]-実行計画・進捗状況6810[[#This Row],[開始]]+1)</f>
        <v>0</v>
      </c>
    </row>
    <row r="11" spans="1:34" x14ac:dyDescent="0.15">
      <c r="A11" s="32">
        <f>ROW()-ROW(実行計画・進捗状況6810[[#Headers],[No.]])</f>
        <v>4</v>
      </c>
      <c r="B11" s="33"/>
      <c r="C11" s="37"/>
      <c r="D11" s="33"/>
      <c r="E11" s="38"/>
      <c r="F11" s="38"/>
      <c r="G11" s="38"/>
      <c r="H11" s="38"/>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40" t="str">
        <f>IF(OR(実行計画・進捗状況6810[[#This Row],[開始予定]]="",
          実行計画・進捗状況6810[[#This Row],[終了予定]]=""),
    "―",
    実行計画・進捗状況6810[[#This Row],[終了予定]]-実行計画・進捗状況6810[[#This Row],[開始予定]]+1)</f>
        <v>―</v>
      </c>
      <c r="AH11" s="40">
        <f>IF(OR(実行計画・進捗状況6810[[#This Row],[開始]]="",
          実行計画・進捗状況6810[[#This Row],[終了]]=""),
    0,
    実行計画・進捗状況6810[[#This Row],[終了]]-実行計画・進捗状況6810[[#This Row],[開始]]+1)</f>
        <v>0</v>
      </c>
    </row>
    <row r="12" spans="1:34" x14ac:dyDescent="0.15">
      <c r="A12" s="32">
        <f>ROW()-ROW(実行計画・進捗状況6810[[#Headers],[No.]])</f>
        <v>5</v>
      </c>
      <c r="B12" s="33"/>
      <c r="C12" s="37"/>
      <c r="D12" s="33"/>
      <c r="E12" s="38"/>
      <c r="F12" s="38"/>
      <c r="G12" s="38"/>
      <c r="H12" s="38"/>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40" t="str">
        <f>IF(OR(実行計画・進捗状況6810[[#This Row],[開始予定]]="",
          実行計画・進捗状況6810[[#This Row],[終了予定]]=""),
    "―",
    実行計画・進捗状況6810[[#This Row],[終了予定]]-実行計画・進捗状況6810[[#This Row],[開始予定]]+1)</f>
        <v>―</v>
      </c>
      <c r="AH12" s="40">
        <f>IF(OR(実行計画・進捗状況6810[[#This Row],[開始]]="",
          実行計画・進捗状況6810[[#This Row],[終了]]=""),
    0,
    実行計画・進捗状況6810[[#This Row],[終了]]-実行計画・進捗状況6810[[#This Row],[開始]]+1)</f>
        <v>0</v>
      </c>
    </row>
    <row r="13" spans="1:34" x14ac:dyDescent="0.15">
      <c r="A13" s="32">
        <f>ROW()-ROW(実行計画・進捗状況6810[[#Headers],[No.]])</f>
        <v>6</v>
      </c>
      <c r="B13" s="37"/>
      <c r="C13" s="37"/>
      <c r="D13" s="33"/>
      <c r="E13" s="38"/>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40" t="str">
        <f>IF(OR(実行計画・進捗状況6810[[#This Row],[開始予定]]="",
          実行計画・進捗状況6810[[#This Row],[終了予定]]=""),
    "―",
    実行計画・進捗状況6810[[#This Row],[終了予定]]-実行計画・進捗状況6810[[#This Row],[開始予定]]+1)</f>
        <v>―</v>
      </c>
      <c r="AH13" s="40">
        <f>IF(OR(実行計画・進捗状況6810[[#This Row],[開始]]="",
          実行計画・進捗状況6810[[#This Row],[終了]]=""),
    0,
    実行計画・進捗状況6810[[#This Row],[終了]]-実行計画・進捗状況6810[[#This Row],[開始]]+1)</f>
        <v>0</v>
      </c>
    </row>
    <row r="14" spans="1:34" x14ac:dyDescent="0.15">
      <c r="A14" s="32">
        <f>ROW()-ROW(実行計画・進捗状況6810[[#Headers],[No.]])</f>
        <v>7</v>
      </c>
      <c r="B14" s="33"/>
      <c r="C14" s="37"/>
      <c r="D14" s="33"/>
      <c r="E14" s="38"/>
      <c r="F14" s="38"/>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40" t="str">
        <f>IF(OR(実行計画・進捗状況6810[[#This Row],[開始予定]]="",
          実行計画・進捗状況6810[[#This Row],[終了予定]]=""),
    "―",
    実行計画・進捗状況6810[[#This Row],[終了予定]]-実行計画・進捗状況6810[[#This Row],[開始予定]]+1)</f>
        <v>―</v>
      </c>
      <c r="AH14" s="40">
        <f>IF(OR(実行計画・進捗状況6810[[#This Row],[開始]]="",
          実行計画・進捗状況6810[[#This Row],[終了]]=""),
    0,
    実行計画・進捗状況6810[[#This Row],[終了]]-実行計画・進捗状況6810[[#This Row],[開始]]+1)</f>
        <v>0</v>
      </c>
    </row>
    <row r="15" spans="1:34" x14ac:dyDescent="0.15">
      <c r="A15" s="32">
        <f>ROW()-ROW(実行計画・進捗状況6810[[#Headers],[No.]])</f>
        <v>8</v>
      </c>
      <c r="B15" s="33"/>
      <c r="C15" s="37"/>
      <c r="D15" s="33"/>
      <c r="E15" s="38"/>
      <c r="F15" s="38"/>
      <c r="G15" s="38"/>
      <c r="H15" s="38"/>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40" t="str">
        <f>IF(OR(実行計画・進捗状況6810[[#This Row],[開始予定]]="",
          実行計画・進捗状況6810[[#This Row],[終了予定]]=""),
    "―",
    実行計画・進捗状況6810[[#This Row],[終了予定]]-実行計画・進捗状況6810[[#This Row],[開始予定]]+1)</f>
        <v>―</v>
      </c>
      <c r="AH15" s="40">
        <f>IF(OR(実行計画・進捗状況6810[[#This Row],[開始]]="",
          実行計画・進捗状況6810[[#This Row],[終了]]=""),
    0,
    実行計画・進捗状況6810[[#This Row],[終了]]-実行計画・進捗状況6810[[#This Row],[開始]]+1)</f>
        <v>0</v>
      </c>
    </row>
    <row r="16" spans="1:34" x14ac:dyDescent="0.15">
      <c r="A16" s="32">
        <f>ROW()-ROW(実行計画・進捗状況6810[[#Headers],[No.]])</f>
        <v>9</v>
      </c>
      <c r="B16" s="37"/>
      <c r="C16" s="37"/>
      <c r="D16" s="33"/>
      <c r="E16" s="38"/>
      <c r="F16" s="38"/>
      <c r="G16" s="38"/>
      <c r="H16" s="38"/>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40" t="str">
        <f>IF(OR(実行計画・進捗状況6810[[#This Row],[開始予定]]="",
          実行計画・進捗状況6810[[#This Row],[終了予定]]=""),
    "―",
    実行計画・進捗状況6810[[#This Row],[終了予定]]-実行計画・進捗状況6810[[#This Row],[開始予定]]+1)</f>
        <v>―</v>
      </c>
      <c r="AH16" s="40">
        <f>IF(OR(実行計画・進捗状況6810[[#This Row],[開始]]="",
          実行計画・進捗状況6810[[#This Row],[終了]]=""),
    0,
    実行計画・進捗状況6810[[#This Row],[終了]]-実行計画・進捗状況6810[[#This Row],[開始]]+1)</f>
        <v>0</v>
      </c>
    </row>
    <row r="17" spans="1:34" x14ac:dyDescent="0.15">
      <c r="A17" s="32">
        <f>ROW()-ROW(実行計画・進捗状況6810[[#Headers],[No.]])</f>
        <v>10</v>
      </c>
      <c r="B17" s="33"/>
      <c r="C17" s="33"/>
      <c r="D17" s="33"/>
      <c r="E17" s="38"/>
      <c r="F17" s="38"/>
      <c r="G17" s="38"/>
      <c r="H17" s="38"/>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40" t="str">
        <f>IF(OR(実行計画・進捗状況6810[[#This Row],[開始予定]]="",
          実行計画・進捗状況6810[[#This Row],[終了予定]]=""),
    "―",
    実行計画・進捗状況6810[[#This Row],[終了予定]]-実行計画・進捗状況6810[[#This Row],[開始予定]]+1)</f>
        <v>―</v>
      </c>
      <c r="AH17" s="40">
        <f>IF(OR(実行計画・進捗状況6810[[#This Row],[開始]]="",
          実行計画・進捗状況6810[[#This Row],[終了]]=""),
    0,
    実行計画・進捗状況6810[[#This Row],[終了]]-実行計画・進捗状況6810[[#This Row],[開始]]+1)</f>
        <v>0</v>
      </c>
    </row>
    <row r="18" spans="1:34" x14ac:dyDescent="0.15">
      <c r="A18" s="32">
        <f>ROW()-ROW(実行計画・進捗状況6810[[#Headers],[No.]])</f>
        <v>11</v>
      </c>
      <c r="B18" s="33"/>
      <c r="C18" s="33"/>
      <c r="D18" s="37"/>
      <c r="E18" s="38"/>
      <c r="F18" s="38"/>
      <c r="G18" s="38"/>
      <c r="H18" s="38"/>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40" t="str">
        <f>IF(OR(実行計画・進捗状況6810[[#This Row],[開始予定]]="",
          実行計画・進捗状況6810[[#This Row],[終了予定]]=""),
    "―",
    実行計画・進捗状況6810[[#This Row],[終了予定]]-実行計画・進捗状況6810[[#This Row],[開始予定]]+1)</f>
        <v>―</v>
      </c>
      <c r="AH18" s="40">
        <f>IF(OR(実行計画・進捗状況6810[[#This Row],[開始]]="",
          実行計画・進捗状況6810[[#This Row],[終了]]=""),
    0,
    実行計画・進捗状況6810[[#This Row],[終了]]-実行計画・進捗状況6810[[#This Row],[開始]]+1)</f>
        <v>0</v>
      </c>
    </row>
    <row r="19" spans="1:34" x14ac:dyDescent="0.15">
      <c r="A19" s="32">
        <f>ROW()-ROW(実行計画・進捗状況6810[[#Headers],[No.]])</f>
        <v>12</v>
      </c>
      <c r="B19" s="37"/>
      <c r="C19" s="37"/>
      <c r="D19" s="33"/>
      <c r="E19" s="38"/>
      <c r="F19" s="38"/>
      <c r="G19" s="38"/>
      <c r="H19" s="38"/>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40" t="str">
        <f>IF(OR(実行計画・進捗状況6810[[#This Row],[開始予定]]="",
          実行計画・進捗状況6810[[#This Row],[終了予定]]=""),
    "―",
    実行計画・進捗状況6810[[#This Row],[終了予定]]-実行計画・進捗状況6810[[#This Row],[開始予定]]+1)</f>
        <v>―</v>
      </c>
      <c r="AH19" s="40">
        <f>IF(OR(実行計画・進捗状況6810[[#This Row],[開始]]="",
          実行計画・進捗状況6810[[#This Row],[終了]]=""),
    0,
    実行計画・進捗状況6810[[#This Row],[終了]]-実行計画・進捗状況6810[[#This Row],[開始]]+1)</f>
        <v>0</v>
      </c>
    </row>
    <row r="20" spans="1:34" x14ac:dyDescent="0.15">
      <c r="A20" s="32">
        <f>ROW()-ROW(実行計画・進捗状況6810[[#Headers],[No.]])</f>
        <v>13</v>
      </c>
      <c r="B20" s="33"/>
      <c r="C20" s="37"/>
      <c r="D20" s="33"/>
      <c r="E20" s="38"/>
      <c r="F20" s="38"/>
      <c r="G20" s="38"/>
      <c r="H20" s="38"/>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40" t="str">
        <f>IF(OR(実行計画・進捗状況6810[[#This Row],[開始予定]]="",
          実行計画・進捗状況6810[[#This Row],[終了予定]]=""),
    "―",
    実行計画・進捗状況6810[[#This Row],[終了予定]]-実行計画・進捗状況6810[[#This Row],[開始予定]]+1)</f>
        <v>―</v>
      </c>
      <c r="AH20" s="40">
        <f>IF(OR(実行計画・進捗状況6810[[#This Row],[開始]]="",
          実行計画・進捗状況6810[[#This Row],[終了]]=""),
    0,
    実行計画・進捗状況6810[[#This Row],[終了]]-実行計画・進捗状況6810[[#This Row],[開始]]+1)</f>
        <v>0</v>
      </c>
    </row>
    <row r="21" spans="1:34" x14ac:dyDescent="0.15">
      <c r="A21" s="32">
        <f>ROW()-ROW(実行計画・進捗状況6810[[#Headers],[No.]])</f>
        <v>14</v>
      </c>
      <c r="B21" s="33"/>
      <c r="C21" s="37"/>
      <c r="D21" s="33"/>
      <c r="E21" s="38"/>
      <c r="F21" s="38"/>
      <c r="G21" s="38"/>
      <c r="H21" s="38"/>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40" t="str">
        <f>IF(OR(実行計画・進捗状況6810[[#This Row],[開始予定]]="",
          実行計画・進捗状況6810[[#This Row],[終了予定]]=""),
    "―",
    実行計画・進捗状況6810[[#This Row],[終了予定]]-実行計画・進捗状況6810[[#This Row],[開始予定]]+1)</f>
        <v>―</v>
      </c>
      <c r="AH21" s="40">
        <f>IF(OR(実行計画・進捗状況6810[[#This Row],[開始]]="",
          実行計画・進捗状況6810[[#This Row],[終了]]=""),
    0,
    実行計画・進捗状況6810[[#This Row],[終了]]-実行計画・進捗状況6810[[#This Row],[開始]]+1)</f>
        <v>0</v>
      </c>
    </row>
    <row r="22" spans="1:34" x14ac:dyDescent="0.15">
      <c r="A22" s="32">
        <f>ROW()-ROW(実行計画・進捗状況6810[[#Headers],[No.]])</f>
        <v>15</v>
      </c>
      <c r="B22" s="33"/>
      <c r="C22" s="37"/>
      <c r="D22" s="33"/>
      <c r="E22" s="38"/>
      <c r="F22" s="38"/>
      <c r="G22" s="38"/>
      <c r="H22" s="38"/>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40" t="str">
        <f>IF(OR(実行計画・進捗状況6810[[#This Row],[開始予定]]="",
          実行計画・進捗状況6810[[#This Row],[終了予定]]=""),
    "―",
    実行計画・進捗状況6810[[#This Row],[終了予定]]-実行計画・進捗状況6810[[#This Row],[開始予定]]+1)</f>
        <v>―</v>
      </c>
      <c r="AH22" s="40">
        <f>IF(OR(実行計画・進捗状況6810[[#This Row],[開始]]="",
          実行計画・進捗状況6810[[#This Row],[終了]]=""),
    0,
    実行計画・進捗状況6810[[#This Row],[終了]]-実行計画・進捗状況6810[[#This Row],[開始]]+1)</f>
        <v>0</v>
      </c>
    </row>
    <row r="23" spans="1:34" x14ac:dyDescent="0.15">
      <c r="A23" s="32">
        <f>ROW()-ROW(実行計画・進捗状況6810[[#Headers],[No.]])</f>
        <v>16</v>
      </c>
      <c r="B23" s="37"/>
      <c r="C23" s="37"/>
      <c r="D23" s="33"/>
      <c r="E23" s="38"/>
      <c r="F23" s="38"/>
      <c r="G23" s="38"/>
      <c r="H23" s="38"/>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40" t="str">
        <f>IF(OR(実行計画・進捗状況6810[[#This Row],[開始予定]]="",
          実行計画・進捗状況6810[[#This Row],[終了予定]]=""),
    "―",
    実行計画・進捗状況6810[[#This Row],[終了予定]]-実行計画・進捗状況6810[[#This Row],[開始予定]]+1)</f>
        <v>―</v>
      </c>
      <c r="AH23" s="40">
        <f>IF(OR(実行計画・進捗状況6810[[#This Row],[開始]]="",
          実行計画・進捗状況6810[[#This Row],[終了]]=""),
    0,
    実行計画・進捗状況6810[[#This Row],[終了]]-実行計画・進捗状況6810[[#This Row],[開始]]+1)</f>
        <v>0</v>
      </c>
    </row>
    <row r="24" spans="1:34" x14ac:dyDescent="0.15">
      <c r="A24" s="32">
        <f>ROW()-ROW(実行計画・進捗状況6810[[#Headers],[No.]])</f>
        <v>17</v>
      </c>
      <c r="B24" s="37"/>
      <c r="C24" s="37"/>
      <c r="D24" s="33"/>
      <c r="E24" s="38"/>
      <c r="F24" s="38"/>
      <c r="G24" s="38"/>
      <c r="H24" s="38"/>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40" t="str">
        <f>IF(OR(実行計画・進捗状況6810[[#This Row],[開始予定]]="",
          実行計画・進捗状況6810[[#This Row],[終了予定]]=""),
    "―",
    実行計画・進捗状況6810[[#This Row],[終了予定]]-実行計画・進捗状況6810[[#This Row],[開始予定]]+1)</f>
        <v>―</v>
      </c>
      <c r="AH24" s="40">
        <f>IF(OR(実行計画・進捗状況6810[[#This Row],[開始]]="",
          実行計画・進捗状況6810[[#This Row],[終了]]=""),
    0,
    実行計画・進捗状況6810[[#This Row],[終了]]-実行計画・進捗状況6810[[#This Row],[開始]]+1)</f>
        <v>0</v>
      </c>
    </row>
    <row r="25" spans="1:34" x14ac:dyDescent="0.15">
      <c r="A25" s="32">
        <f>ROW()-ROW(実行計画・進捗状況6810[[#Headers],[No.]])</f>
        <v>18</v>
      </c>
      <c r="B25" s="33"/>
      <c r="C25" s="33"/>
      <c r="D25" s="33"/>
      <c r="E25" s="38"/>
      <c r="F25" s="38"/>
      <c r="G25" s="38"/>
      <c r="H25" s="38"/>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40" t="str">
        <f>IF(OR(実行計画・進捗状況6810[[#This Row],[開始予定]]="",
          実行計画・進捗状況6810[[#This Row],[終了予定]]=""),
    "―",
    実行計画・進捗状況6810[[#This Row],[終了予定]]-実行計画・進捗状況6810[[#This Row],[開始予定]]+1)</f>
        <v>―</v>
      </c>
      <c r="AH25" s="40">
        <f>IF(OR(実行計画・進捗状況6810[[#This Row],[開始]]="",
          実行計画・進捗状況6810[[#This Row],[終了]]=""),
    0,
    実行計画・進捗状況6810[[#This Row],[終了]]-実行計画・進捗状況6810[[#This Row],[開始]]+1)</f>
        <v>0</v>
      </c>
    </row>
    <row r="26" spans="1:34" x14ac:dyDescent="0.15">
      <c r="A26" s="32">
        <f>ROW()-ROW(実行計画・進捗状況6810[[#Headers],[No.]])</f>
        <v>19</v>
      </c>
      <c r="B26" s="33"/>
      <c r="C26" s="33"/>
      <c r="D26" s="33"/>
      <c r="E26" s="38"/>
      <c r="F26" s="38"/>
      <c r="G26" s="38"/>
      <c r="H26" s="38"/>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40" t="str">
        <f>IF(OR(実行計画・進捗状況6810[[#This Row],[開始予定]]="",
          実行計画・進捗状況6810[[#This Row],[終了予定]]=""),
    "―",
    実行計画・進捗状況6810[[#This Row],[終了予定]]-実行計画・進捗状況6810[[#This Row],[開始予定]]+1)</f>
        <v>―</v>
      </c>
      <c r="AH26" s="40">
        <f>IF(OR(実行計画・進捗状況6810[[#This Row],[開始]]="",
          実行計画・進捗状況6810[[#This Row],[終了]]=""),
    0,
    実行計画・進捗状況6810[[#This Row],[終了]]-実行計画・進捗状況6810[[#This Row],[開始]]+1)</f>
        <v>0</v>
      </c>
    </row>
    <row r="27" spans="1:34" x14ac:dyDescent="0.15">
      <c r="A27" s="32">
        <f>ROW()-ROW(実行計画・進捗状況6810[[#Headers],[No.]])</f>
        <v>20</v>
      </c>
      <c r="B27" s="33"/>
      <c r="C27" s="33"/>
      <c r="D27" s="33"/>
      <c r="E27" s="38"/>
      <c r="F27" s="38"/>
      <c r="G27" s="38"/>
      <c r="H27" s="38"/>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40" t="str">
        <f>IF(OR(実行計画・進捗状況6810[[#This Row],[開始予定]]="",
          実行計画・進捗状況6810[[#This Row],[終了予定]]=""),
    "―",
    実行計画・進捗状況6810[[#This Row],[終了予定]]-実行計画・進捗状況6810[[#This Row],[開始予定]]+1)</f>
        <v>―</v>
      </c>
      <c r="AH27" s="40">
        <f>IF(OR(実行計画・進捗状況6810[[#This Row],[開始]]="",
          実行計画・進捗状況6810[[#This Row],[終了]]=""),
    0,
    実行計画・進捗状況6810[[#This Row],[終了]]-実行計画・進捗状況6810[[#This Row],[開始]]+1)</f>
        <v>0</v>
      </c>
    </row>
    <row r="28" spans="1:34" x14ac:dyDescent="0.15">
      <c r="A28" s="34">
        <f>ROW()-ROW(実行計画・進捗状況6810[[#Headers],[No.]])</f>
        <v>21</v>
      </c>
      <c r="B28" s="41"/>
      <c r="C28" s="41"/>
      <c r="D28" s="41"/>
      <c r="E28" s="38"/>
      <c r="F28" s="38"/>
      <c r="G28" s="38"/>
      <c r="H28" s="38"/>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0" t="str">
        <f>IF(OR(実行計画・進捗状況6810[[#This Row],[開始予定]]="",
          実行計画・進捗状況6810[[#This Row],[終了予定]]=""),
    "―",
    実行計画・進捗状況6810[[#This Row],[終了予定]]-実行計画・進捗状況6810[[#This Row],[開始予定]]+1)</f>
        <v>―</v>
      </c>
      <c r="AH28" s="40">
        <f>IF(OR(実行計画・進捗状況6810[[#This Row],[開始]]="",
          実行計画・進捗状況6810[[#This Row],[終了]]=""),
    0,
    実行計画・進捗状況6810[[#This Row],[終了]]-実行計画・進捗状況6810[[#This Row],[開始]]+1)</f>
        <v>0</v>
      </c>
    </row>
    <row r="29" spans="1:34" x14ac:dyDescent="0.15">
      <c r="A29" s="34">
        <f>ROW()-ROW(実行計画・進捗状況6810[[#Headers],[No.]])</f>
        <v>22</v>
      </c>
      <c r="B29" s="29"/>
      <c r="C29" s="29"/>
      <c r="D29" s="30"/>
      <c r="E29" s="38"/>
      <c r="F29" s="38"/>
      <c r="G29" s="38"/>
      <c r="H29" s="38"/>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0" t="str">
        <f>IF(OR(実行計画・進捗状況6810[[#This Row],[開始予定]]="",
          実行計画・進捗状況6810[[#This Row],[終了予定]]=""),
    "―",
    実行計画・進捗状況6810[[#This Row],[終了予定]]-実行計画・進捗状況6810[[#This Row],[開始予定]]+1)</f>
        <v>―</v>
      </c>
      <c r="AH29" s="40">
        <f>IF(OR(実行計画・進捗状況6810[[#This Row],[開始]]="",
          実行計画・進捗状況6810[[#This Row],[終了]]=""),
    0,
    実行計画・進捗状況6810[[#This Row],[終了]]-実行計画・進捗状況6810[[#This Row],[開始]]+1)</f>
        <v>0</v>
      </c>
    </row>
    <row r="30" spans="1:34" x14ac:dyDescent="0.15">
      <c r="A30" s="32">
        <f>ROW()-ROW(実行計画・進捗状況6810[[#Headers],[No.]])</f>
        <v>23</v>
      </c>
      <c r="B30" s="43"/>
      <c r="C30" s="43"/>
      <c r="D30" s="41"/>
      <c r="E30" s="38"/>
      <c r="F30" s="38"/>
      <c r="G30" s="38"/>
      <c r="H30" s="38"/>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40" t="str">
        <f>IF(OR(実行計画・進捗状況6810[[#This Row],[開始予定]]="",
          実行計画・進捗状況6810[[#This Row],[終了予定]]=""),
    "―",
    実行計画・進捗状況6810[[#This Row],[終了予定]]-実行計画・進捗状況6810[[#This Row],[開始予定]]+1)</f>
        <v>―</v>
      </c>
      <c r="AH30" s="40">
        <f>IF(OR(実行計画・進捗状況6810[[#This Row],[開始]]="",
          実行計画・進捗状況6810[[#This Row],[終了]]=""),
    0,
    実行計画・進捗状況6810[[#This Row],[終了]]-実行計画・進捗状況6810[[#This Row],[開始]]+1)</f>
        <v>0</v>
      </c>
    </row>
    <row r="31" spans="1:34" x14ac:dyDescent="0.15">
      <c r="A31" s="32">
        <f>ROW()-ROW(実行計画・進捗状況6810[[#Headers],[No.]])</f>
        <v>24</v>
      </c>
      <c r="B31" s="29"/>
      <c r="C31" s="29"/>
      <c r="D31" s="30"/>
      <c r="E31" s="38"/>
      <c r="F31" s="38"/>
      <c r="G31" s="38"/>
      <c r="H31" s="38"/>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40" t="str">
        <f>IF(OR(実行計画・進捗状況6810[[#This Row],[開始予定]]="",
          実行計画・進捗状況6810[[#This Row],[終了予定]]=""),
    "―",
    実行計画・進捗状況6810[[#This Row],[終了予定]]-実行計画・進捗状況6810[[#This Row],[開始予定]]+1)</f>
        <v>―</v>
      </c>
      <c r="AH31" s="40">
        <f>IF(OR(実行計画・進捗状況6810[[#This Row],[開始]]="",
          実行計画・進捗状況6810[[#This Row],[終了]]=""),
    0,
    実行計画・進捗状況6810[[#This Row],[終了]]-実行計画・進捗状況6810[[#This Row],[開始]]+1)</f>
        <v>0</v>
      </c>
    </row>
    <row r="32" spans="1:34" x14ac:dyDescent="0.15">
      <c r="A32" s="32">
        <f>ROW()-ROW(実行計画・進捗状況6810[[#Headers],[No.]])</f>
        <v>25</v>
      </c>
      <c r="B32" s="33"/>
      <c r="C32" s="43"/>
      <c r="D32" s="41"/>
      <c r="E32" s="38"/>
      <c r="F32" s="38"/>
      <c r="G32" s="38"/>
      <c r="H32" s="38"/>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40" t="str">
        <f>IF(OR(実行計画・進捗状況6810[[#This Row],[開始予定]]="",
          実行計画・進捗状況6810[[#This Row],[終了予定]]=""),
    "―",
    実行計画・進捗状況6810[[#This Row],[終了予定]]-実行計画・進捗状況6810[[#This Row],[開始予定]]+1)</f>
        <v>―</v>
      </c>
      <c r="AH32" s="40">
        <f>IF(OR(実行計画・進捗状況6810[[#This Row],[開始]]="",
          実行計画・進捗状況6810[[#This Row],[終了]]=""),
    0,
    実行計画・進捗状況6810[[#This Row],[終了]]-実行計画・進捗状況6810[[#This Row],[開始]]+1)</f>
        <v>0</v>
      </c>
    </row>
    <row r="33" spans="1:33" x14ac:dyDescent="0.15">
      <c r="A33" s="4" t="s">
        <v>65</v>
      </c>
      <c r="B33" s="12"/>
      <c r="C33" s="29"/>
      <c r="D33" s="30"/>
      <c r="E33" s="31"/>
      <c r="F33" s="31"/>
      <c r="G33" s="6"/>
      <c r="H33" s="6"/>
    </row>
    <row r="34" spans="1:33" x14ac:dyDescent="0.15">
      <c r="A34" s="3"/>
      <c r="B34" s="12"/>
      <c r="C34" s="12"/>
      <c r="D34" s="12"/>
      <c r="E34" s="6"/>
      <c r="F34" s="6"/>
      <c r="G34" s="6"/>
      <c r="H34" s="6"/>
    </row>
    <row r="35" spans="1:33" x14ac:dyDescent="0.15">
      <c r="A35" s="5" t="s">
        <v>47</v>
      </c>
    </row>
    <row r="36" spans="1:33" ht="90" customHeight="1" x14ac:dyDescent="0.15">
      <c r="A36" s="57" t="s">
        <v>136</v>
      </c>
      <c r="B36" s="58"/>
      <c r="C36" s="58"/>
      <c r="D36" s="59"/>
      <c r="E36" s="3" t="s">
        <v>0</v>
      </c>
      <c r="F36" s="23" t="s">
        <v>41</v>
      </c>
      <c r="G36" s="23" t="s">
        <v>42</v>
      </c>
      <c r="H36" s="23" t="s">
        <v>43</v>
      </c>
      <c r="I36" s="27" t="s">
        <v>83</v>
      </c>
      <c r="J36" s="27" t="s">
        <v>84</v>
      </c>
      <c r="K36" s="27" t="s">
        <v>85</v>
      </c>
      <c r="L36" s="27" t="s">
        <v>86</v>
      </c>
      <c r="M36" s="27" t="s">
        <v>87</v>
      </c>
      <c r="N36" s="27" t="s">
        <v>88</v>
      </c>
      <c r="O36" s="27" t="s">
        <v>89</v>
      </c>
      <c r="P36" s="27" t="s">
        <v>90</v>
      </c>
      <c r="Q36" s="27" t="s">
        <v>91</v>
      </c>
      <c r="R36" s="27" t="s">
        <v>92</v>
      </c>
      <c r="S36" s="27" t="s">
        <v>93</v>
      </c>
      <c r="T36" s="27" t="s">
        <v>94</v>
      </c>
      <c r="U36" s="27" t="s">
        <v>95</v>
      </c>
      <c r="V36" s="27" t="s">
        <v>96</v>
      </c>
      <c r="W36" s="27" t="s">
        <v>97</v>
      </c>
      <c r="X36" s="27" t="s">
        <v>98</v>
      </c>
      <c r="Y36" s="27" t="s">
        <v>99</v>
      </c>
      <c r="Z36" s="27" t="s">
        <v>100</v>
      </c>
      <c r="AA36" s="27" t="s">
        <v>101</v>
      </c>
      <c r="AB36" s="27" t="s">
        <v>102</v>
      </c>
      <c r="AC36" s="27" t="s">
        <v>103</v>
      </c>
      <c r="AD36" s="27" t="s">
        <v>104</v>
      </c>
      <c r="AE36" s="27" t="s">
        <v>105</v>
      </c>
      <c r="AF36" s="27" t="s">
        <v>106</v>
      </c>
      <c r="AG36" s="2" t="s">
        <v>40</v>
      </c>
    </row>
    <row r="37" spans="1:33" ht="24" customHeight="1" x14ac:dyDescent="0.15">
      <c r="A37" s="60"/>
      <c r="B37" s="61"/>
      <c r="C37" s="61"/>
      <c r="D37" s="62"/>
      <c r="E37" s="8">
        <f>ROW()-ROW(実施時間7911[[#Headers],[No.]])</f>
        <v>1</v>
      </c>
      <c r="F37" s="12"/>
      <c r="G37" s="12"/>
      <c r="H37" s="12"/>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f>SUM(実施時間7911[[#This Row],[2020年1月]:[2021年12月]])</f>
        <v>0</v>
      </c>
    </row>
    <row r="38" spans="1:33" ht="24" customHeight="1" x14ac:dyDescent="0.15">
      <c r="A38" s="60"/>
      <c r="B38" s="61"/>
      <c r="C38" s="61"/>
      <c r="D38" s="62"/>
      <c r="E38" s="8">
        <f>ROW()-ROW(実施時間7911[[#Headers],[No.]])</f>
        <v>2</v>
      </c>
      <c r="F38" s="12"/>
      <c r="G38" s="12"/>
      <c r="H38" s="12"/>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f>SUM(実施時間7911[[#This Row],[2020年1月]:[2021年12月]])</f>
        <v>0</v>
      </c>
    </row>
    <row r="39" spans="1:33" ht="24" customHeight="1" x14ac:dyDescent="0.15">
      <c r="A39" s="60"/>
      <c r="B39" s="61"/>
      <c r="C39" s="61"/>
      <c r="D39" s="62"/>
      <c r="E39" s="8">
        <f>ROW()-ROW(実施時間7911[[#Headers],[No.]])</f>
        <v>3</v>
      </c>
      <c r="F39" s="12"/>
      <c r="G39" s="12"/>
      <c r="H39" s="12"/>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f>SUM(実施時間7911[[#This Row],[2020年1月]:[2021年12月]])</f>
        <v>0</v>
      </c>
    </row>
    <row r="40" spans="1:33" ht="24" customHeight="1" x14ac:dyDescent="0.15">
      <c r="A40" s="60"/>
      <c r="B40" s="61"/>
      <c r="C40" s="61"/>
      <c r="D40" s="62"/>
      <c r="E40" s="8">
        <f>ROW()-ROW(実施時間7911[[#Headers],[No.]])</f>
        <v>4</v>
      </c>
      <c r="F40" s="12"/>
      <c r="G40" s="12"/>
      <c r="H40" s="12"/>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f>SUM(実施時間7911[[#This Row],[2020年1月]:[2021年12月]])</f>
        <v>0</v>
      </c>
    </row>
    <row r="41" spans="1:33" ht="24" customHeight="1" x14ac:dyDescent="0.15">
      <c r="A41" s="63"/>
      <c r="B41" s="64"/>
      <c r="C41" s="64"/>
      <c r="D41" s="65"/>
      <c r="E41" s="10" t="s">
        <v>40</v>
      </c>
      <c r="F41" s="9"/>
      <c r="G41" s="9"/>
      <c r="H41" s="9"/>
      <c r="I41" s="17">
        <f>SUBTOTAL(109,実施時間7911[2020年1月])</f>
        <v>0</v>
      </c>
      <c r="J41" s="17">
        <f>SUBTOTAL(109,実施時間7911[2020年2月])</f>
        <v>0</v>
      </c>
      <c r="K41" s="17">
        <f>SUBTOTAL(109,実施時間7911[2020年3月])</f>
        <v>0</v>
      </c>
      <c r="L41" s="17">
        <f>SUBTOTAL(109,実施時間7911[2020年4月])</f>
        <v>0</v>
      </c>
      <c r="M41" s="17">
        <f>SUBTOTAL(109,実施時間7911[2020年5月])</f>
        <v>0</v>
      </c>
      <c r="N41" s="17">
        <f>SUBTOTAL(109,実施時間7911[2020年6月])</f>
        <v>0</v>
      </c>
      <c r="O41" s="17">
        <f>SUBTOTAL(109,実施時間7911[2020年7月])</f>
        <v>0</v>
      </c>
      <c r="P41" s="17">
        <f>SUBTOTAL(109,実施時間7911[2020年8月])</f>
        <v>0</v>
      </c>
      <c r="Q41" s="17">
        <f>SUBTOTAL(109,実施時間7911[2020年9月])</f>
        <v>0</v>
      </c>
      <c r="R41" s="17">
        <f>SUBTOTAL(109,実施時間7911[2020年10月])</f>
        <v>0</v>
      </c>
      <c r="S41" s="17">
        <f>SUBTOTAL(109,実施時間7911[2020年11月])</f>
        <v>0</v>
      </c>
      <c r="T41" s="17">
        <f>SUBTOTAL(109,実施時間7911[2020年12月])</f>
        <v>0</v>
      </c>
      <c r="U41" s="17">
        <f>SUBTOTAL(109,実施時間7911[2021年1月])</f>
        <v>0</v>
      </c>
      <c r="V41" s="17">
        <f>SUBTOTAL(109,実施時間7911[2021年2月])</f>
        <v>0</v>
      </c>
      <c r="W41" s="17">
        <f>SUBTOTAL(109,実施時間7911[2021年3月])</f>
        <v>0</v>
      </c>
      <c r="X41" s="17">
        <f>SUBTOTAL(109,実施時間7911[2021年4月])</f>
        <v>0</v>
      </c>
      <c r="Y41" s="17">
        <f>SUBTOTAL(109,実施時間7911[2021年5月])</f>
        <v>0</v>
      </c>
      <c r="Z41" s="17">
        <f>SUBTOTAL(109,実施時間7911[2021年6月])</f>
        <v>0</v>
      </c>
      <c r="AA41" s="17">
        <f>SUBTOTAL(109,実施時間7911[2021年7月])</f>
        <v>0</v>
      </c>
      <c r="AB41" s="17">
        <f>SUBTOTAL(109,実施時間7911[2021年8月])</f>
        <v>0</v>
      </c>
      <c r="AC41" s="17">
        <f>SUBTOTAL(109,実施時間7911[2021年9月])</f>
        <v>0</v>
      </c>
      <c r="AD41" s="17">
        <f>SUBTOTAL(109,実施時間7911[2021年10月])</f>
        <v>0</v>
      </c>
      <c r="AE41" s="17">
        <f>SUBTOTAL(109,実施時間7911[2021年11月])</f>
        <v>0</v>
      </c>
      <c r="AF41" s="17">
        <f>SUBTOTAL(109,実施時間7911[2021年12月])</f>
        <v>0</v>
      </c>
      <c r="AG41" s="17">
        <f>SUBTOTAL(109,実施時間7911[合計])</f>
        <v>0</v>
      </c>
    </row>
    <row r="42" spans="1:33" x14ac:dyDescent="0.15">
      <c r="E42" s="4" t="s">
        <v>65</v>
      </c>
    </row>
  </sheetData>
  <mergeCells count="29">
    <mergeCell ref="V1:W1"/>
    <mergeCell ref="X1:AF1"/>
    <mergeCell ref="A2:B2"/>
    <mergeCell ref="C2:G2"/>
    <mergeCell ref="I2:J2"/>
    <mergeCell ref="K2:L2"/>
    <mergeCell ref="M2:U2"/>
    <mergeCell ref="V2:W2"/>
    <mergeCell ref="X2:AF2"/>
    <mergeCell ref="A1:B1"/>
    <mergeCell ref="C1:G1"/>
    <mergeCell ref="H1:H4"/>
    <mergeCell ref="I1:J1"/>
    <mergeCell ref="K1:L1"/>
    <mergeCell ref="M1:U1"/>
    <mergeCell ref="A3:B3"/>
    <mergeCell ref="A36:D41"/>
    <mergeCell ref="M3:U3"/>
    <mergeCell ref="V3:W3"/>
    <mergeCell ref="X3:AF3"/>
    <mergeCell ref="A4:B4"/>
    <mergeCell ref="I4:J4"/>
    <mergeCell ref="K4:L4"/>
    <mergeCell ref="M4:U4"/>
    <mergeCell ref="V4:W4"/>
    <mergeCell ref="X4:AF4"/>
    <mergeCell ref="C3:G3"/>
    <mergeCell ref="I3:J3"/>
    <mergeCell ref="K3:L3"/>
  </mergeCells>
  <phoneticPr fontId="2"/>
  <dataValidations count="6">
    <dataValidation imeMode="halfAlpha" allowBlank="1" showInputMessage="1" showErrorMessage="1" promptTitle="左記項目の終了した年月日（西暦）を入力してください。" prompt="　入力すると自動的に右側に棒グラフが作成されます。" sqref="H8:H34"/>
    <dataValidation imeMode="halfAlpha" allowBlank="1" showInputMessage="1" showErrorMessage="1" promptTitle="左記項目の開始した年月日（西暦）を入力してください。" prompt="　入力すると自動的に右側に棒グラフが作成されます。" sqref="G8:G34"/>
    <dataValidation imeMode="halfAlpha" allowBlank="1" showInputMessage="1" showErrorMessage="1" sqref="I37:AF40"/>
    <dataValidation imeMode="halfAlpha" allowBlank="1" showInputMessage="1" showErrorMessage="1" promptTitle="左記項目の終了予定の年月日（西暦）を入力してください。" prompt="　入力すると自動的に右側に棒グラフが作成されます。" sqref="F8:F27 F34"/>
    <dataValidation imeMode="halfAlpha" allowBlank="1" showInputMessage="1" showErrorMessage="1" promptTitle="左記項目の開始予定の年月日（西暦）を入力してください。" prompt="　入力すると自動的に右側に棒グラフが作成されます。" sqref="E8:E27 E34"/>
    <dataValidation type="list" imeMode="halfAlpha" allowBlank="1" showInputMessage="1" showErrorMessage="1" errorTitle="無効な入力です。" error="本報告書の該当する「期の値」を1～4の中から選択してください。" sqref="C4">
      <formula1>"1,2,3,4"</formula1>
    </dataValidation>
  </dataValidations>
  <printOptions horizontalCentered="1"/>
  <pageMargins left="0.70866141732283472" right="0.70866141732283472" top="0.74803149606299213" bottom="0.74803149606299213" header="0.31496062992125984" footer="0.31496062992125984"/>
  <pageSetup paperSize="8" orientation="landscape" r:id="rId1"/>
  <headerFooter>
    <oddHeader>&amp;L&amp;10H29年度 次世代イノベーション創出プロジェクト2020助成事業&amp;C&amp;"-,太字"&amp;12実行計画書・進捗状況報告書&amp;"-,標準"&amp;10（&amp;P/&amp;N）</oddHeader>
    <oddFooter>&amp;R&amp;10&amp;A（&amp;P/&amp;N）</oddFooter>
  </headerFooter>
  <drawing r:id="rId2"/>
  <tableParts count="2">
    <tablePart r:id="rId3"/>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開発支援テーマ!$B$2:$B$13</xm:f>
          </x14:formula1>
          <xm:sqref>C2:G2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zoomScaleNormal="100" workbookViewId="0"/>
  </sheetViews>
  <sheetFormatPr defaultColWidth="9" defaultRowHeight="10.5" x14ac:dyDescent="0.15"/>
  <cols>
    <col min="1" max="3" width="27.25" style="7" customWidth="1"/>
    <col min="4" max="16384" width="9" style="7"/>
  </cols>
  <sheetData>
    <row r="1" spans="1:3" ht="22.5" customHeight="1" x14ac:dyDescent="0.15">
      <c r="A1" s="22" t="s">
        <v>61</v>
      </c>
    </row>
    <row r="2" spans="1:3" ht="15" customHeight="1" x14ac:dyDescent="0.15">
      <c r="A2" s="20" t="s">
        <v>49</v>
      </c>
      <c r="B2" s="20" t="s">
        <v>50</v>
      </c>
      <c r="C2" s="20" t="s">
        <v>51</v>
      </c>
    </row>
    <row r="3" spans="1:3" ht="75" customHeight="1" x14ac:dyDescent="0.15">
      <c r="A3" s="18"/>
      <c r="B3" s="18"/>
      <c r="C3" s="18"/>
    </row>
    <row r="4" spans="1:3" ht="15" customHeight="1" x14ac:dyDescent="0.15">
      <c r="A4" s="20" t="s">
        <v>52</v>
      </c>
      <c r="B4" s="20" t="s">
        <v>53</v>
      </c>
      <c r="C4" s="20" t="s">
        <v>54</v>
      </c>
    </row>
    <row r="5" spans="1:3" ht="75" customHeight="1" x14ac:dyDescent="0.15">
      <c r="A5" s="18"/>
      <c r="B5" s="28"/>
      <c r="C5" s="28"/>
    </row>
    <row r="6" spans="1:3" ht="15" customHeight="1" x14ac:dyDescent="0.15">
      <c r="A6" s="20" t="s">
        <v>55</v>
      </c>
      <c r="B6" s="20" t="s">
        <v>56</v>
      </c>
      <c r="C6" s="20" t="s">
        <v>57</v>
      </c>
    </row>
    <row r="7" spans="1:3" ht="75" customHeight="1" x14ac:dyDescent="0.15">
      <c r="A7" s="18"/>
      <c r="B7" s="18"/>
      <c r="C7" s="18"/>
    </row>
    <row r="8" spans="1:3" ht="15" customHeight="1" x14ac:dyDescent="0.15">
      <c r="A8" s="20" t="s">
        <v>58</v>
      </c>
      <c r="B8" s="20" t="s">
        <v>59</v>
      </c>
      <c r="C8" s="20" t="s">
        <v>60</v>
      </c>
    </row>
    <row r="9" spans="1:3" ht="75" customHeight="1" x14ac:dyDescent="0.15">
      <c r="A9" s="18"/>
      <c r="B9" s="18"/>
      <c r="C9" s="18"/>
    </row>
    <row r="10" spans="1:3" ht="22.5" customHeight="1" x14ac:dyDescent="0.15">
      <c r="A10" s="21" t="s">
        <v>62</v>
      </c>
      <c r="B10" s="19"/>
      <c r="C10" s="19"/>
    </row>
    <row r="11" spans="1:3" ht="15" customHeight="1" x14ac:dyDescent="0.15">
      <c r="A11" s="20" t="s">
        <v>49</v>
      </c>
      <c r="B11" s="20" t="s">
        <v>50</v>
      </c>
      <c r="C11" s="20" t="s">
        <v>51</v>
      </c>
    </row>
    <row r="12" spans="1:3" ht="75" customHeight="1" x14ac:dyDescent="0.15">
      <c r="A12" s="18"/>
      <c r="B12" s="18"/>
      <c r="C12" s="18"/>
    </row>
    <row r="13" spans="1:3" ht="15" customHeight="1" x14ac:dyDescent="0.15">
      <c r="A13" s="20" t="s">
        <v>52</v>
      </c>
      <c r="B13" s="20" t="s">
        <v>53</v>
      </c>
      <c r="C13" s="20" t="s">
        <v>54</v>
      </c>
    </row>
    <row r="14" spans="1:3" ht="75" customHeight="1" x14ac:dyDescent="0.15">
      <c r="A14" s="18"/>
      <c r="B14" s="18"/>
      <c r="C14" s="18"/>
    </row>
    <row r="15" spans="1:3" ht="15" customHeight="1" x14ac:dyDescent="0.15">
      <c r="A15" s="20" t="s">
        <v>55</v>
      </c>
      <c r="B15" s="20" t="s">
        <v>56</v>
      </c>
      <c r="C15" s="20" t="s">
        <v>57</v>
      </c>
    </row>
    <row r="16" spans="1:3" ht="75" customHeight="1" x14ac:dyDescent="0.15">
      <c r="A16" s="18"/>
      <c r="B16" s="18"/>
      <c r="C16" s="18"/>
    </row>
    <row r="17" spans="1:3" ht="15" customHeight="1" x14ac:dyDescent="0.15">
      <c r="A17" s="20" t="s">
        <v>58</v>
      </c>
      <c r="B17" s="20" t="s">
        <v>59</v>
      </c>
      <c r="C17" s="20" t="s">
        <v>60</v>
      </c>
    </row>
    <row r="18" spans="1:3" ht="75" customHeight="1" x14ac:dyDescent="0.15">
      <c r="A18" s="18"/>
      <c r="B18" s="18"/>
      <c r="C18" s="18"/>
    </row>
    <row r="19" spans="1:3" ht="22.5" customHeight="1" x14ac:dyDescent="0.15">
      <c r="A19" s="21" t="s">
        <v>81</v>
      </c>
      <c r="B19" s="19"/>
      <c r="C19" s="19"/>
    </row>
    <row r="20" spans="1:3" ht="15" customHeight="1" x14ac:dyDescent="0.15">
      <c r="A20" s="20" t="s">
        <v>49</v>
      </c>
      <c r="B20" s="20" t="s">
        <v>50</v>
      </c>
      <c r="C20" s="20" t="s">
        <v>51</v>
      </c>
    </row>
    <row r="21" spans="1:3" ht="75" customHeight="1" x14ac:dyDescent="0.15">
      <c r="A21" s="18"/>
      <c r="B21" s="18"/>
      <c r="C21" s="18"/>
    </row>
    <row r="22" spans="1:3" ht="15" customHeight="1" x14ac:dyDescent="0.15">
      <c r="A22" s="20" t="s">
        <v>52</v>
      </c>
      <c r="B22" s="20" t="s">
        <v>53</v>
      </c>
      <c r="C22" s="20" t="s">
        <v>54</v>
      </c>
    </row>
    <row r="23" spans="1:3" ht="75" customHeight="1" x14ac:dyDescent="0.15">
      <c r="A23" s="18"/>
      <c r="B23" s="18"/>
      <c r="C23" s="18"/>
    </row>
    <row r="24" spans="1:3" ht="15" customHeight="1" x14ac:dyDescent="0.15">
      <c r="A24" s="20" t="s">
        <v>55</v>
      </c>
      <c r="B24" s="20" t="s">
        <v>56</v>
      </c>
      <c r="C24" s="20" t="s">
        <v>57</v>
      </c>
    </row>
    <row r="25" spans="1:3" ht="75" customHeight="1" x14ac:dyDescent="0.15">
      <c r="A25" s="18"/>
      <c r="B25" s="18"/>
      <c r="C25" s="18"/>
    </row>
    <row r="26" spans="1:3" ht="15" customHeight="1" x14ac:dyDescent="0.15">
      <c r="A26" s="20" t="s">
        <v>58</v>
      </c>
      <c r="B26" s="20" t="s">
        <v>59</v>
      </c>
      <c r="C26" s="20" t="s">
        <v>60</v>
      </c>
    </row>
    <row r="27" spans="1:3" ht="75" customHeight="1" x14ac:dyDescent="0.15">
      <c r="A27" s="18"/>
      <c r="B27" s="18"/>
      <c r="C27" s="18"/>
    </row>
    <row r="28" spans="1:3" ht="22.5" customHeight="1" x14ac:dyDescent="0.15">
      <c r="A28" s="21" t="s">
        <v>82</v>
      </c>
      <c r="B28" s="19"/>
      <c r="C28" s="19"/>
    </row>
    <row r="29" spans="1:3" ht="15" customHeight="1" x14ac:dyDescent="0.15">
      <c r="A29" s="20" t="s">
        <v>49</v>
      </c>
      <c r="B29" s="20" t="s">
        <v>50</v>
      </c>
      <c r="C29" s="20" t="s">
        <v>51</v>
      </c>
    </row>
    <row r="30" spans="1:3" ht="75" customHeight="1" x14ac:dyDescent="0.15">
      <c r="A30" s="18"/>
      <c r="B30" s="18"/>
      <c r="C30" s="18"/>
    </row>
    <row r="31" spans="1:3" ht="15" customHeight="1" x14ac:dyDescent="0.15">
      <c r="A31" s="20" t="s">
        <v>52</v>
      </c>
      <c r="B31" s="20" t="s">
        <v>53</v>
      </c>
      <c r="C31" s="20" t="s">
        <v>54</v>
      </c>
    </row>
    <row r="32" spans="1:3" ht="75" customHeight="1" x14ac:dyDescent="0.15">
      <c r="A32" s="18"/>
      <c r="B32" s="18"/>
      <c r="C32" s="18"/>
    </row>
    <row r="33" spans="1:3" ht="15" customHeight="1" x14ac:dyDescent="0.15">
      <c r="A33" s="20" t="s">
        <v>55</v>
      </c>
      <c r="B33" s="20" t="s">
        <v>56</v>
      </c>
      <c r="C33" s="20" t="s">
        <v>57</v>
      </c>
    </row>
    <row r="34" spans="1:3" ht="75" customHeight="1" x14ac:dyDescent="0.15">
      <c r="A34" s="18"/>
      <c r="B34" s="18"/>
      <c r="C34" s="18"/>
    </row>
    <row r="35" spans="1:3" ht="15" customHeight="1" x14ac:dyDescent="0.15">
      <c r="A35" s="20" t="s">
        <v>58</v>
      </c>
      <c r="B35" s="20" t="s">
        <v>59</v>
      </c>
      <c r="C35" s="20" t="s">
        <v>60</v>
      </c>
    </row>
    <row r="36" spans="1:3" ht="75" customHeight="1" x14ac:dyDescent="0.15">
      <c r="A36" s="18"/>
      <c r="B36" s="18"/>
      <c r="C36" s="18"/>
    </row>
  </sheetData>
  <phoneticPr fontId="2"/>
  <pageMargins left="0.7" right="0.7" top="0.75" bottom="0.75" header="0.3" footer="0.3"/>
  <pageSetup paperSize="9" orientation="portrait" r:id="rId1"/>
  <headerFooter>
    <oddHeader>&amp;C&amp;12&amp;A&amp;10（&amp;P/&amp;N）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2"/>
  <sheetViews>
    <sheetView zoomScaleNormal="100" workbookViewId="0">
      <selection sqref="A1:B1"/>
    </sheetView>
  </sheetViews>
  <sheetFormatPr defaultColWidth="9" defaultRowHeight="12" x14ac:dyDescent="0.15"/>
  <cols>
    <col min="1" max="1" width="3.125" style="1" customWidth="1"/>
    <col min="2" max="4" width="17" style="1" customWidth="1"/>
    <col min="5" max="8" width="8.5" style="1" customWidth="1"/>
    <col min="9" max="32" width="4.25" style="1" customWidth="1"/>
    <col min="33" max="34" width="5.625" style="1" customWidth="1"/>
    <col min="35" max="16384" width="9" style="1"/>
  </cols>
  <sheetData>
    <row r="1" spans="1:34" ht="24" customHeight="1" x14ac:dyDescent="0.15">
      <c r="A1" s="48" t="s">
        <v>9</v>
      </c>
      <c r="B1" s="49"/>
      <c r="C1" s="51" t="s">
        <v>128</v>
      </c>
      <c r="D1" s="52"/>
      <c r="E1" s="52"/>
      <c r="F1" s="52"/>
      <c r="G1" s="53"/>
      <c r="H1" s="54" t="s">
        <v>11</v>
      </c>
      <c r="I1" s="50" t="s">
        <v>38</v>
      </c>
      <c r="J1" s="50"/>
      <c r="K1" s="47" t="s">
        <v>45</v>
      </c>
      <c r="L1" s="47"/>
      <c r="M1" s="46" t="s">
        <v>132</v>
      </c>
      <c r="N1" s="47"/>
      <c r="O1" s="47"/>
      <c r="P1" s="47"/>
      <c r="Q1" s="47"/>
      <c r="R1" s="47"/>
      <c r="S1" s="47"/>
      <c r="T1" s="47"/>
      <c r="U1" s="47"/>
      <c r="V1" s="47" t="s">
        <v>46</v>
      </c>
      <c r="W1" s="47"/>
      <c r="X1" s="47" t="s">
        <v>130</v>
      </c>
      <c r="Y1" s="47"/>
      <c r="Z1" s="47"/>
      <c r="AA1" s="47"/>
      <c r="AB1" s="47"/>
      <c r="AC1" s="47"/>
      <c r="AD1" s="47"/>
      <c r="AE1" s="47"/>
      <c r="AF1" s="47"/>
    </row>
    <row r="2" spans="1:34" ht="24" customHeight="1" x14ac:dyDescent="0.15">
      <c r="A2" s="48" t="s">
        <v>8</v>
      </c>
      <c r="B2" s="49"/>
      <c r="C2" s="51" t="s">
        <v>75</v>
      </c>
      <c r="D2" s="52"/>
      <c r="E2" s="52"/>
      <c r="F2" s="52"/>
      <c r="G2" s="53"/>
      <c r="H2" s="55"/>
      <c r="I2" s="50" t="s">
        <v>39</v>
      </c>
      <c r="J2" s="50"/>
      <c r="K2" s="47" t="s">
        <v>45</v>
      </c>
      <c r="L2" s="47"/>
      <c r="M2" s="47"/>
      <c r="N2" s="47"/>
      <c r="O2" s="47"/>
      <c r="P2" s="47"/>
      <c r="Q2" s="47"/>
      <c r="R2" s="47"/>
      <c r="S2" s="47"/>
      <c r="T2" s="47"/>
      <c r="U2" s="47"/>
      <c r="V2" s="47" t="s">
        <v>46</v>
      </c>
      <c r="W2" s="47"/>
      <c r="X2" s="47"/>
      <c r="Y2" s="47"/>
      <c r="Z2" s="47"/>
      <c r="AA2" s="47"/>
      <c r="AB2" s="47"/>
      <c r="AC2" s="47"/>
      <c r="AD2" s="47"/>
      <c r="AE2" s="47"/>
      <c r="AF2" s="47"/>
    </row>
    <row r="3" spans="1:34" ht="24" customHeight="1" x14ac:dyDescent="0.15">
      <c r="A3" s="48" t="s">
        <v>10</v>
      </c>
      <c r="B3" s="49"/>
      <c r="C3" s="51" t="s">
        <v>129</v>
      </c>
      <c r="D3" s="52"/>
      <c r="E3" s="52"/>
      <c r="F3" s="52"/>
      <c r="G3" s="53"/>
      <c r="H3" s="55"/>
      <c r="I3" s="50" t="s">
        <v>36</v>
      </c>
      <c r="J3" s="50"/>
      <c r="K3" s="47" t="s">
        <v>45</v>
      </c>
      <c r="L3" s="47"/>
      <c r="M3" s="47"/>
      <c r="N3" s="47"/>
      <c r="O3" s="47"/>
      <c r="P3" s="47"/>
      <c r="Q3" s="47"/>
      <c r="R3" s="47"/>
      <c r="S3" s="47"/>
      <c r="T3" s="47"/>
      <c r="U3" s="47"/>
      <c r="V3" s="47" t="s">
        <v>46</v>
      </c>
      <c r="W3" s="47"/>
      <c r="X3" s="47" t="s">
        <v>131</v>
      </c>
      <c r="Y3" s="47"/>
      <c r="Z3" s="47"/>
      <c r="AA3" s="47"/>
      <c r="AB3" s="47"/>
      <c r="AC3" s="47"/>
      <c r="AD3" s="47"/>
      <c r="AE3" s="47"/>
      <c r="AF3" s="47"/>
    </row>
    <row r="4" spans="1:34" ht="24" customHeight="1" x14ac:dyDescent="0.15">
      <c r="A4" s="48" t="s">
        <v>80</v>
      </c>
      <c r="B4" s="49"/>
      <c r="C4" s="13">
        <v>1</v>
      </c>
      <c r="D4" s="15" t="s">
        <v>44</v>
      </c>
      <c r="E4" s="25">
        <v>43101</v>
      </c>
      <c r="F4" s="14" t="s">
        <v>135</v>
      </c>
      <c r="G4" s="26">
        <v>43465</v>
      </c>
      <c r="H4" s="56"/>
      <c r="I4" s="50" t="s">
        <v>37</v>
      </c>
      <c r="J4" s="50"/>
      <c r="K4" s="47" t="s">
        <v>45</v>
      </c>
      <c r="L4" s="47"/>
      <c r="M4" s="47"/>
      <c r="N4" s="47"/>
      <c r="O4" s="47"/>
      <c r="P4" s="47"/>
      <c r="Q4" s="47"/>
      <c r="R4" s="47"/>
      <c r="S4" s="47"/>
      <c r="T4" s="47"/>
      <c r="U4" s="47"/>
      <c r="V4" s="47" t="s">
        <v>46</v>
      </c>
      <c r="W4" s="47"/>
      <c r="X4" s="47"/>
      <c r="Y4" s="47"/>
      <c r="Z4" s="47"/>
      <c r="AA4" s="47"/>
      <c r="AB4" s="47"/>
      <c r="AC4" s="47"/>
      <c r="AD4" s="47"/>
      <c r="AE4" s="47"/>
      <c r="AF4" s="47"/>
    </row>
    <row r="6" spans="1:34" x14ac:dyDescent="0.15">
      <c r="A6" s="5" t="s">
        <v>48</v>
      </c>
    </row>
    <row r="7" spans="1:34" ht="90" customHeight="1" x14ac:dyDescent="0.15">
      <c r="A7" s="32" t="s">
        <v>0</v>
      </c>
      <c r="B7" s="32" t="s">
        <v>1</v>
      </c>
      <c r="C7" s="32" t="s">
        <v>3</v>
      </c>
      <c r="D7" s="32" t="s">
        <v>2</v>
      </c>
      <c r="E7" s="32" t="s">
        <v>4</v>
      </c>
      <c r="F7" s="32" t="s">
        <v>5</v>
      </c>
      <c r="G7" s="32" t="s">
        <v>6</v>
      </c>
      <c r="H7" s="32" t="s">
        <v>7</v>
      </c>
      <c r="I7" s="35" t="s">
        <v>12</v>
      </c>
      <c r="J7" s="35" t="s">
        <v>13</v>
      </c>
      <c r="K7" s="35" t="s">
        <v>14</v>
      </c>
      <c r="L7" s="35" t="s">
        <v>15</v>
      </c>
      <c r="M7" s="35" t="s">
        <v>16</v>
      </c>
      <c r="N7" s="35" t="s">
        <v>17</v>
      </c>
      <c r="O7" s="35" t="s">
        <v>18</v>
      </c>
      <c r="P7" s="35" t="s">
        <v>19</v>
      </c>
      <c r="Q7" s="35" t="s">
        <v>20</v>
      </c>
      <c r="R7" s="35" t="s">
        <v>21</v>
      </c>
      <c r="S7" s="35" t="s">
        <v>22</v>
      </c>
      <c r="T7" s="35" t="s">
        <v>23</v>
      </c>
      <c r="U7" s="35" t="s">
        <v>24</v>
      </c>
      <c r="V7" s="35" t="s">
        <v>25</v>
      </c>
      <c r="W7" s="35" t="s">
        <v>26</v>
      </c>
      <c r="X7" s="35" t="s">
        <v>27</v>
      </c>
      <c r="Y7" s="35" t="s">
        <v>28</v>
      </c>
      <c r="Z7" s="35" t="s">
        <v>29</v>
      </c>
      <c r="AA7" s="35" t="s">
        <v>30</v>
      </c>
      <c r="AB7" s="35" t="s">
        <v>31</v>
      </c>
      <c r="AC7" s="35" t="s">
        <v>32</v>
      </c>
      <c r="AD7" s="35" t="s">
        <v>33</v>
      </c>
      <c r="AE7" s="35" t="s">
        <v>34</v>
      </c>
      <c r="AF7" s="35" t="s">
        <v>35</v>
      </c>
      <c r="AG7" s="36" t="s">
        <v>63</v>
      </c>
      <c r="AH7" s="36" t="s">
        <v>64</v>
      </c>
    </row>
    <row r="8" spans="1:34" x14ac:dyDescent="0.15">
      <c r="A8" s="32">
        <f>ROW()-ROW(実行計画・進捗状況6[[#Headers],[No.]])</f>
        <v>1</v>
      </c>
      <c r="B8" s="33" t="s">
        <v>133</v>
      </c>
      <c r="C8" s="33" t="s">
        <v>107</v>
      </c>
      <c r="D8" s="37" t="s">
        <v>108</v>
      </c>
      <c r="E8" s="38">
        <v>43105</v>
      </c>
      <c r="F8" s="38">
        <v>43125</v>
      </c>
      <c r="G8" s="38">
        <v>43105</v>
      </c>
      <c r="H8" s="38">
        <v>43146</v>
      </c>
      <c r="I8" s="39"/>
      <c r="J8" s="39"/>
      <c r="K8" s="39"/>
      <c r="L8" s="39"/>
      <c r="M8" s="39"/>
      <c r="N8" s="39"/>
      <c r="O8" s="39"/>
      <c r="P8" s="39"/>
      <c r="Q8" s="39"/>
      <c r="R8" s="39"/>
      <c r="S8" s="39"/>
      <c r="T8" s="39"/>
      <c r="U8" s="39"/>
      <c r="V8" s="39"/>
      <c r="W8" s="39"/>
      <c r="X8" s="39"/>
      <c r="Y8" s="39"/>
      <c r="Z8" s="39"/>
      <c r="AA8" s="39"/>
      <c r="AB8" s="39"/>
      <c r="AC8" s="39"/>
      <c r="AD8" s="39"/>
      <c r="AE8" s="39"/>
      <c r="AF8" s="39"/>
      <c r="AG8" s="40">
        <f>IF(OR(実行計画・進捗状況6[[#This Row],[開始予定]]="",
          実行計画・進捗状況6[[#This Row],[終了予定]]=""),
    "―",
    実行計画・進捗状況6[[#This Row],[終了予定]]-実行計画・進捗状況6[[#This Row],[開始予定]]+1)</f>
        <v>21</v>
      </c>
      <c r="AH8" s="40">
        <f>IF(OR(実行計画・進捗状況6[[#This Row],[開始]]="",
          実行計画・進捗状況6[[#This Row],[終了]]=""),
    0,
    実行計画・進捗状況6[[#This Row],[終了]]-実行計画・進捗状況6[[#This Row],[開始]]+1)</f>
        <v>42</v>
      </c>
    </row>
    <row r="9" spans="1:34" x14ac:dyDescent="0.15">
      <c r="A9" s="32">
        <f>ROW()-ROW(実行計画・進捗状況6[[#Headers],[No.]])</f>
        <v>2</v>
      </c>
      <c r="B9" s="33" t="s">
        <v>133</v>
      </c>
      <c r="C9" s="33" t="s">
        <v>107</v>
      </c>
      <c r="D9" s="33" t="s">
        <v>109</v>
      </c>
      <c r="E9" s="38">
        <v>43120</v>
      </c>
      <c r="F9" s="38">
        <v>43146</v>
      </c>
      <c r="G9" s="38">
        <v>43132</v>
      </c>
      <c r="H9" s="38">
        <v>43151</v>
      </c>
      <c r="I9" s="39"/>
      <c r="J9" s="39"/>
      <c r="K9" s="39"/>
      <c r="L9" s="39"/>
      <c r="M9" s="39"/>
      <c r="N9" s="39"/>
      <c r="O9" s="39"/>
      <c r="P9" s="39"/>
      <c r="Q9" s="39"/>
      <c r="R9" s="39"/>
      <c r="S9" s="39"/>
      <c r="T9" s="39"/>
      <c r="U9" s="39"/>
      <c r="V9" s="39"/>
      <c r="W9" s="39"/>
      <c r="X9" s="39"/>
      <c r="Y9" s="39"/>
      <c r="Z9" s="39"/>
      <c r="AA9" s="39"/>
      <c r="AB9" s="39"/>
      <c r="AC9" s="39"/>
      <c r="AD9" s="39"/>
      <c r="AE9" s="39"/>
      <c r="AF9" s="39"/>
      <c r="AG9" s="40">
        <f>IF(OR(実行計画・進捗状況6[[#This Row],[開始予定]]="",
          実行計画・進捗状況6[[#This Row],[終了予定]]=""),
    "―",
    実行計画・進捗状況6[[#This Row],[終了予定]]-実行計画・進捗状況6[[#This Row],[開始予定]]+1)</f>
        <v>27</v>
      </c>
      <c r="AH9" s="40">
        <f>IF(OR(実行計画・進捗状況6[[#This Row],[開始]]="",
          実行計画・進捗状況6[[#This Row],[終了]]=""),
    0,
    実行計画・進捗状況6[[#This Row],[終了]]-実行計画・進捗状況6[[#This Row],[開始]]+1)</f>
        <v>20</v>
      </c>
    </row>
    <row r="10" spans="1:34" x14ac:dyDescent="0.15">
      <c r="A10" s="32">
        <f>ROW()-ROW(実行計画・進捗状況6[[#Headers],[No.]])</f>
        <v>3</v>
      </c>
      <c r="B10" s="33" t="s">
        <v>133</v>
      </c>
      <c r="C10" s="37" t="s">
        <v>134</v>
      </c>
      <c r="D10" s="33" t="s">
        <v>110</v>
      </c>
      <c r="E10" s="38">
        <v>43132</v>
      </c>
      <c r="F10" s="38">
        <v>43156</v>
      </c>
      <c r="G10" s="38">
        <v>43132</v>
      </c>
      <c r="H10" s="38">
        <v>43156</v>
      </c>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40">
        <f>IF(OR(実行計画・進捗状況6[[#This Row],[開始予定]]="",
          実行計画・進捗状況6[[#This Row],[終了予定]]=""),
    "―",
    実行計画・進捗状況6[[#This Row],[終了予定]]-実行計画・進捗状況6[[#This Row],[開始予定]]+1)</f>
        <v>25</v>
      </c>
      <c r="AH10" s="40">
        <f>IF(OR(実行計画・進捗状況6[[#This Row],[開始]]="",
          実行計画・進捗状況6[[#This Row],[終了]]=""),
    0,
    実行計画・進捗状況6[[#This Row],[終了]]-実行計画・進捗状況6[[#This Row],[開始]]+1)</f>
        <v>25</v>
      </c>
    </row>
    <row r="11" spans="1:34" x14ac:dyDescent="0.15">
      <c r="A11" s="32">
        <f>ROW()-ROW(実行計画・進捗状況6[[#Headers],[No.]])</f>
        <v>4</v>
      </c>
      <c r="B11" s="33" t="s">
        <v>133</v>
      </c>
      <c r="C11" s="37" t="s">
        <v>134</v>
      </c>
      <c r="D11" s="33" t="s">
        <v>111</v>
      </c>
      <c r="E11" s="38">
        <v>43132</v>
      </c>
      <c r="F11" s="38">
        <v>43156</v>
      </c>
      <c r="G11" s="38">
        <v>43132</v>
      </c>
      <c r="H11" s="38">
        <v>43174</v>
      </c>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40">
        <f>IF(OR(実行計画・進捗状況6[[#This Row],[開始予定]]="",
          実行計画・進捗状況6[[#This Row],[終了予定]]=""),
    "―",
    実行計画・進捗状況6[[#This Row],[終了予定]]-実行計画・進捗状況6[[#This Row],[開始予定]]+1)</f>
        <v>25</v>
      </c>
      <c r="AH11" s="40">
        <f>IF(OR(実行計画・進捗状況6[[#This Row],[開始]]="",
          実行計画・進捗状況6[[#This Row],[終了]]=""),
    0,
    実行計画・進捗状況6[[#This Row],[終了]]-実行計画・進捗状況6[[#This Row],[開始]]+1)</f>
        <v>43</v>
      </c>
    </row>
    <row r="12" spans="1:34" x14ac:dyDescent="0.15">
      <c r="A12" s="32">
        <f>ROW()-ROW(実行計画・進捗状況6[[#Headers],[No.]])</f>
        <v>5</v>
      </c>
      <c r="B12" s="33" t="s">
        <v>126</v>
      </c>
      <c r="C12" s="37" t="s">
        <v>122</v>
      </c>
      <c r="D12" s="33" t="s">
        <v>112</v>
      </c>
      <c r="E12" s="38">
        <v>43120</v>
      </c>
      <c r="F12" s="38">
        <v>43131</v>
      </c>
      <c r="G12" s="38">
        <v>43120</v>
      </c>
      <c r="H12" s="38">
        <v>43131</v>
      </c>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40">
        <f>IF(OR(実行計画・進捗状況6[[#This Row],[開始予定]]="",
          実行計画・進捗状況6[[#This Row],[終了予定]]=""),
    "―",
    実行計画・進捗状況6[[#This Row],[終了予定]]-実行計画・進捗状況6[[#This Row],[開始予定]]+1)</f>
        <v>12</v>
      </c>
      <c r="AH12" s="40">
        <f>IF(OR(実行計画・進捗状況6[[#This Row],[開始]]="",
          実行計画・進捗状況6[[#This Row],[終了]]=""),
    0,
    実行計画・進捗状況6[[#This Row],[終了]]-実行計画・進捗状況6[[#This Row],[開始]]+1)</f>
        <v>12</v>
      </c>
    </row>
    <row r="13" spans="1:34" x14ac:dyDescent="0.15">
      <c r="A13" s="32">
        <f>ROW()-ROW(実行計画・進捗状況6[[#Headers],[No.]])</f>
        <v>6</v>
      </c>
      <c r="B13" s="37" t="s">
        <v>126</v>
      </c>
      <c r="C13" s="37" t="s">
        <v>122</v>
      </c>
      <c r="D13" s="33" t="s">
        <v>113</v>
      </c>
      <c r="E13" s="38">
        <v>43115</v>
      </c>
      <c r="F13" s="38">
        <v>43131</v>
      </c>
      <c r="G13" s="38">
        <v>43115</v>
      </c>
      <c r="H13" s="38">
        <v>43131</v>
      </c>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40">
        <f>IF(OR(実行計画・進捗状況6[[#This Row],[開始予定]]="",
          実行計画・進捗状況6[[#This Row],[終了予定]]=""),
    "―",
    実行計画・進捗状況6[[#This Row],[終了予定]]-実行計画・進捗状況6[[#This Row],[開始予定]]+1)</f>
        <v>17</v>
      </c>
      <c r="AH13" s="40">
        <f>IF(OR(実行計画・進捗状況6[[#This Row],[開始]]="",
          実行計画・進捗状況6[[#This Row],[終了]]=""),
    0,
    実行計画・進捗状況6[[#This Row],[終了]]-実行計画・進捗状況6[[#This Row],[開始]]+1)</f>
        <v>17</v>
      </c>
    </row>
    <row r="14" spans="1:34" x14ac:dyDescent="0.15">
      <c r="A14" s="32">
        <f>ROW()-ROW(実行計画・進捗状況6[[#Headers],[No.]])</f>
        <v>7</v>
      </c>
      <c r="B14" s="33" t="s">
        <v>126</v>
      </c>
      <c r="C14" s="37" t="s">
        <v>122</v>
      </c>
      <c r="D14" s="33" t="s">
        <v>114</v>
      </c>
      <c r="E14" s="38">
        <v>43115</v>
      </c>
      <c r="F14" s="38">
        <v>43146</v>
      </c>
      <c r="G14" s="38">
        <v>43115</v>
      </c>
      <c r="H14" s="38">
        <v>43159</v>
      </c>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40">
        <f>IF(OR(実行計画・進捗状況6[[#This Row],[開始予定]]="",
          実行計画・進捗状況6[[#This Row],[終了予定]]=""),
    "―",
    実行計画・進捗状況6[[#This Row],[終了予定]]-実行計画・進捗状況6[[#This Row],[開始予定]]+1)</f>
        <v>32</v>
      </c>
      <c r="AH14" s="40">
        <f>IF(OR(実行計画・進捗状況6[[#This Row],[開始]]="",
          実行計画・進捗状況6[[#This Row],[終了]]=""),
    0,
    実行計画・進捗状況6[[#This Row],[終了]]-実行計画・進捗状況6[[#This Row],[開始]]+1)</f>
        <v>45</v>
      </c>
    </row>
    <row r="15" spans="1:34" x14ac:dyDescent="0.15">
      <c r="A15" s="32">
        <f>ROW()-ROW(実行計画・進捗状況6[[#Headers],[No.]])</f>
        <v>8</v>
      </c>
      <c r="B15" s="33" t="s">
        <v>126</v>
      </c>
      <c r="C15" s="37" t="s">
        <v>123</v>
      </c>
      <c r="D15" s="33" t="s">
        <v>115</v>
      </c>
      <c r="E15" s="38">
        <v>43132</v>
      </c>
      <c r="F15" s="38">
        <v>43156</v>
      </c>
      <c r="G15" s="38">
        <v>43132</v>
      </c>
      <c r="H15" s="38">
        <v>43156</v>
      </c>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40">
        <f>IF(OR(実行計画・進捗状況6[[#This Row],[開始予定]]="",
          実行計画・進捗状況6[[#This Row],[終了予定]]=""),
    "―",
    実行計画・進捗状況6[[#This Row],[終了予定]]-実行計画・進捗状況6[[#This Row],[開始予定]]+1)</f>
        <v>25</v>
      </c>
      <c r="AH15" s="40">
        <f>IF(OR(実行計画・進捗状況6[[#This Row],[開始]]="",
          実行計画・進捗状況6[[#This Row],[終了]]=""),
    0,
    実行計画・進捗状況6[[#This Row],[終了]]-実行計画・進捗状況6[[#This Row],[開始]]+1)</f>
        <v>25</v>
      </c>
    </row>
    <row r="16" spans="1:34" x14ac:dyDescent="0.15">
      <c r="A16" s="32">
        <f>ROW()-ROW(実行計画・進捗状況6[[#Headers],[No.]])</f>
        <v>9</v>
      </c>
      <c r="B16" s="37" t="s">
        <v>126</v>
      </c>
      <c r="C16" s="37" t="s">
        <v>123</v>
      </c>
      <c r="D16" s="33" t="s">
        <v>116</v>
      </c>
      <c r="E16" s="38">
        <v>43132</v>
      </c>
      <c r="F16" s="38">
        <v>43156</v>
      </c>
      <c r="G16" s="38">
        <v>43132</v>
      </c>
      <c r="H16" s="38">
        <v>43156</v>
      </c>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40">
        <f>IF(OR(実行計画・進捗状況6[[#This Row],[開始予定]]="",
          実行計画・進捗状況6[[#This Row],[終了予定]]=""),
    "―",
    実行計画・進捗状況6[[#This Row],[終了予定]]-実行計画・進捗状況6[[#This Row],[開始予定]]+1)</f>
        <v>25</v>
      </c>
      <c r="AH16" s="40">
        <f>IF(OR(実行計画・進捗状況6[[#This Row],[開始]]="",
          実行計画・進捗状況6[[#This Row],[終了]]=""),
    0,
    実行計画・進捗状況6[[#This Row],[終了]]-実行計画・進捗状況6[[#This Row],[開始]]+1)</f>
        <v>25</v>
      </c>
    </row>
    <row r="17" spans="1:34" x14ac:dyDescent="0.15">
      <c r="A17" s="32">
        <f>ROW()-ROW(実行計画・進捗状況6[[#Headers],[No.]])</f>
        <v>10</v>
      </c>
      <c r="B17" s="33" t="s">
        <v>126</v>
      </c>
      <c r="C17" s="33" t="s">
        <v>124</v>
      </c>
      <c r="D17" s="33" t="s">
        <v>117</v>
      </c>
      <c r="E17" s="38">
        <v>43160</v>
      </c>
      <c r="F17" s="38">
        <v>43190</v>
      </c>
      <c r="G17" s="38">
        <v>43179</v>
      </c>
      <c r="H17" s="38">
        <v>43205</v>
      </c>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40">
        <f>IF(OR(実行計画・進捗状況6[[#This Row],[開始予定]]="",
          実行計画・進捗状況6[[#This Row],[終了予定]]=""),
    "―",
    実行計画・進捗状況6[[#This Row],[終了予定]]-実行計画・進捗状況6[[#This Row],[開始予定]]+1)</f>
        <v>31</v>
      </c>
      <c r="AH17" s="40">
        <f>IF(OR(実行計画・進捗状況6[[#This Row],[開始]]="",
          実行計画・進捗状況6[[#This Row],[終了]]=""),
    0,
    実行計画・進捗状況6[[#This Row],[終了]]-実行計画・進捗状況6[[#This Row],[開始]]+1)</f>
        <v>27</v>
      </c>
    </row>
    <row r="18" spans="1:34" x14ac:dyDescent="0.15">
      <c r="A18" s="32">
        <f>ROW()-ROW(実行計画・進捗状況6[[#Headers],[No.]])</f>
        <v>11</v>
      </c>
      <c r="B18" s="33" t="s">
        <v>126</v>
      </c>
      <c r="C18" s="33" t="s">
        <v>124</v>
      </c>
      <c r="D18" s="37" t="s">
        <v>118</v>
      </c>
      <c r="E18" s="38">
        <v>43160</v>
      </c>
      <c r="F18" s="38">
        <v>43190</v>
      </c>
      <c r="G18" s="38">
        <v>43179</v>
      </c>
      <c r="H18" s="38">
        <v>43205</v>
      </c>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40">
        <f>IF(OR(実行計画・進捗状況6[[#This Row],[開始予定]]="",
          実行計画・進捗状況6[[#This Row],[終了予定]]=""),
    "―",
    実行計画・進捗状況6[[#This Row],[終了予定]]-実行計画・進捗状況6[[#This Row],[開始予定]]+1)</f>
        <v>31</v>
      </c>
      <c r="AH18" s="40">
        <f>IF(OR(実行計画・進捗状況6[[#This Row],[開始]]="",
          実行計画・進捗状況6[[#This Row],[終了]]=""),
    0,
    実行計画・進捗状況6[[#This Row],[終了]]-実行計画・進捗状況6[[#This Row],[開始]]+1)</f>
        <v>27</v>
      </c>
    </row>
    <row r="19" spans="1:34" x14ac:dyDescent="0.15">
      <c r="A19" s="32">
        <f>ROW()-ROW(実行計画・進捗状況6[[#Headers],[No.]])</f>
        <v>12</v>
      </c>
      <c r="B19" s="37" t="s">
        <v>127</v>
      </c>
      <c r="C19" s="37" t="s">
        <v>125</v>
      </c>
      <c r="D19" s="33" t="s">
        <v>119</v>
      </c>
      <c r="E19" s="38">
        <v>43191</v>
      </c>
      <c r="F19" s="38">
        <v>43205</v>
      </c>
      <c r="G19" s="38">
        <v>43210</v>
      </c>
      <c r="H19" s="38">
        <v>43235</v>
      </c>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40">
        <f>IF(OR(実行計画・進捗状況6[[#This Row],[開始予定]]="",
          実行計画・進捗状況6[[#This Row],[終了予定]]=""),
    "―",
    実行計画・進捗状況6[[#This Row],[終了予定]]-実行計画・進捗状況6[[#This Row],[開始予定]]+1)</f>
        <v>15</v>
      </c>
      <c r="AH19" s="40">
        <f>IF(OR(実行計画・進捗状況6[[#This Row],[開始]]="",
          実行計画・進捗状況6[[#This Row],[終了]]=""),
    0,
    実行計画・進捗状況6[[#This Row],[終了]]-実行計画・進捗状況6[[#This Row],[開始]]+1)</f>
        <v>26</v>
      </c>
    </row>
    <row r="20" spans="1:34" x14ac:dyDescent="0.15">
      <c r="A20" s="32">
        <f>ROW()-ROW(実行計画・進捗状況6[[#Headers],[No.]])</f>
        <v>13</v>
      </c>
      <c r="B20" s="33" t="s">
        <v>127</v>
      </c>
      <c r="C20" s="37" t="s">
        <v>125</v>
      </c>
      <c r="D20" s="33" t="s">
        <v>120</v>
      </c>
      <c r="E20" s="38">
        <v>43191</v>
      </c>
      <c r="F20" s="38">
        <v>43205</v>
      </c>
      <c r="G20" s="38">
        <v>43210</v>
      </c>
      <c r="H20" s="38">
        <v>43235</v>
      </c>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40">
        <f>IF(OR(実行計画・進捗状況6[[#This Row],[開始予定]]="",
          実行計画・進捗状況6[[#This Row],[終了予定]]=""),
    "―",
    実行計画・進捗状況6[[#This Row],[終了予定]]-実行計画・進捗状況6[[#This Row],[開始予定]]+1)</f>
        <v>15</v>
      </c>
      <c r="AH20" s="40">
        <f>IF(OR(実行計画・進捗状況6[[#This Row],[開始]]="",
          実行計画・進捗状況6[[#This Row],[終了]]=""),
    0,
    実行計画・進捗状況6[[#This Row],[終了]]-実行計画・進捗状況6[[#This Row],[開始]]+1)</f>
        <v>26</v>
      </c>
    </row>
    <row r="21" spans="1:34" x14ac:dyDescent="0.15">
      <c r="A21" s="32">
        <f>ROW()-ROW(実行計画・進捗状況6[[#Headers],[No.]])</f>
        <v>14</v>
      </c>
      <c r="B21" s="33" t="s">
        <v>127</v>
      </c>
      <c r="C21" s="37" t="s">
        <v>125</v>
      </c>
      <c r="D21" s="33" t="s">
        <v>121</v>
      </c>
      <c r="E21" s="38">
        <v>43210</v>
      </c>
      <c r="F21" s="38">
        <v>43322</v>
      </c>
      <c r="G21" s="38">
        <v>43240</v>
      </c>
      <c r="H21" s="38">
        <v>43340</v>
      </c>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40">
        <f>IF(OR(実行計画・進捗状況6[[#This Row],[開始予定]]="",
          実行計画・進捗状況6[[#This Row],[終了予定]]=""),
    "―",
    実行計画・進捗状況6[[#This Row],[終了予定]]-実行計画・進捗状況6[[#This Row],[開始予定]]+1)</f>
        <v>113</v>
      </c>
      <c r="AH21" s="40">
        <f>IF(OR(実行計画・進捗状況6[[#This Row],[開始]]="",
          実行計画・進捗状況6[[#This Row],[終了]]=""),
    0,
    実行計画・進捗状況6[[#This Row],[終了]]-実行計画・進捗状況6[[#This Row],[開始]]+1)</f>
        <v>101</v>
      </c>
    </row>
    <row r="22" spans="1:34" x14ac:dyDescent="0.15">
      <c r="A22" s="32">
        <f>ROW()-ROW(実行計画・進捗状況6[[#Headers],[No.]])</f>
        <v>15</v>
      </c>
      <c r="B22" s="33"/>
      <c r="C22" s="37"/>
      <c r="D22" s="33"/>
      <c r="E22" s="38"/>
      <c r="F22" s="38"/>
      <c r="G22" s="38"/>
      <c r="H22" s="38"/>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40" t="str">
        <f>IF(OR(実行計画・進捗状況6[[#This Row],[開始予定]]="",
          実行計画・進捗状況6[[#This Row],[終了予定]]=""),
    "―",
    実行計画・進捗状況6[[#This Row],[終了予定]]-実行計画・進捗状況6[[#This Row],[開始予定]]+1)</f>
        <v>―</v>
      </c>
      <c r="AH22" s="40">
        <f>IF(OR(実行計画・進捗状況6[[#This Row],[開始]]="",
          実行計画・進捗状況6[[#This Row],[終了]]=""),
    0,
    実行計画・進捗状況6[[#This Row],[終了]]-実行計画・進捗状況6[[#This Row],[開始]]+1)</f>
        <v>0</v>
      </c>
    </row>
    <row r="23" spans="1:34" x14ac:dyDescent="0.15">
      <c r="A23" s="32">
        <f>ROW()-ROW(実行計画・進捗状況6[[#Headers],[No.]])</f>
        <v>16</v>
      </c>
      <c r="B23" s="37"/>
      <c r="C23" s="37"/>
      <c r="D23" s="33"/>
      <c r="E23" s="38"/>
      <c r="F23" s="38"/>
      <c r="G23" s="38"/>
      <c r="H23" s="38"/>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40" t="str">
        <f>IF(OR(実行計画・進捗状況6[[#This Row],[開始予定]]="",
          実行計画・進捗状況6[[#This Row],[終了予定]]=""),
    "―",
    実行計画・進捗状況6[[#This Row],[終了予定]]-実行計画・進捗状況6[[#This Row],[開始予定]]+1)</f>
        <v>―</v>
      </c>
      <c r="AH23" s="40">
        <f>IF(OR(実行計画・進捗状況6[[#This Row],[開始]]="",
          実行計画・進捗状況6[[#This Row],[終了]]=""),
    0,
    実行計画・進捗状況6[[#This Row],[終了]]-実行計画・進捗状況6[[#This Row],[開始]]+1)</f>
        <v>0</v>
      </c>
    </row>
    <row r="24" spans="1:34" x14ac:dyDescent="0.15">
      <c r="A24" s="32">
        <f>ROW()-ROW(実行計画・進捗状況6[[#Headers],[No.]])</f>
        <v>17</v>
      </c>
      <c r="B24" s="37"/>
      <c r="C24" s="37"/>
      <c r="D24" s="33"/>
      <c r="E24" s="38"/>
      <c r="F24" s="38"/>
      <c r="G24" s="38"/>
      <c r="H24" s="38"/>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40" t="str">
        <f>IF(OR(実行計画・進捗状況6[[#This Row],[開始予定]]="",
          実行計画・進捗状況6[[#This Row],[終了予定]]=""),
    "―",
    実行計画・進捗状況6[[#This Row],[終了予定]]-実行計画・進捗状況6[[#This Row],[開始予定]]+1)</f>
        <v>―</v>
      </c>
      <c r="AH24" s="40">
        <f>IF(OR(実行計画・進捗状況6[[#This Row],[開始]]="",
          実行計画・進捗状況6[[#This Row],[終了]]=""),
    0,
    実行計画・進捗状況6[[#This Row],[終了]]-実行計画・進捗状況6[[#This Row],[開始]]+1)</f>
        <v>0</v>
      </c>
    </row>
    <row r="25" spans="1:34" x14ac:dyDescent="0.15">
      <c r="A25" s="32">
        <f>ROW()-ROW(実行計画・進捗状況6[[#Headers],[No.]])</f>
        <v>18</v>
      </c>
      <c r="B25" s="33"/>
      <c r="C25" s="33"/>
      <c r="D25" s="33"/>
      <c r="E25" s="38"/>
      <c r="F25" s="38"/>
      <c r="G25" s="38"/>
      <c r="H25" s="38"/>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40" t="str">
        <f>IF(OR(実行計画・進捗状況6[[#This Row],[開始予定]]="",
          実行計画・進捗状況6[[#This Row],[終了予定]]=""),
    "―",
    実行計画・進捗状況6[[#This Row],[終了予定]]-実行計画・進捗状況6[[#This Row],[開始予定]]+1)</f>
        <v>―</v>
      </c>
      <c r="AH25" s="40">
        <f>IF(OR(実行計画・進捗状況6[[#This Row],[開始]]="",
          実行計画・進捗状況6[[#This Row],[終了]]=""),
    0,
    実行計画・進捗状況6[[#This Row],[終了]]-実行計画・進捗状況6[[#This Row],[開始]]+1)</f>
        <v>0</v>
      </c>
    </row>
    <row r="26" spans="1:34" x14ac:dyDescent="0.15">
      <c r="A26" s="32">
        <f>ROW()-ROW(実行計画・進捗状況6[[#Headers],[No.]])</f>
        <v>19</v>
      </c>
      <c r="B26" s="33"/>
      <c r="C26" s="33"/>
      <c r="D26" s="33"/>
      <c r="E26" s="38"/>
      <c r="F26" s="38"/>
      <c r="G26" s="38"/>
      <c r="H26" s="38"/>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40" t="str">
        <f>IF(OR(実行計画・進捗状況6[[#This Row],[開始予定]]="",
          実行計画・進捗状況6[[#This Row],[終了予定]]=""),
    "―",
    実行計画・進捗状況6[[#This Row],[終了予定]]-実行計画・進捗状況6[[#This Row],[開始予定]]+1)</f>
        <v>―</v>
      </c>
      <c r="AH26" s="40">
        <f>IF(OR(実行計画・進捗状況6[[#This Row],[開始]]="",
          実行計画・進捗状況6[[#This Row],[終了]]=""),
    0,
    実行計画・進捗状況6[[#This Row],[終了]]-実行計画・進捗状況6[[#This Row],[開始]]+1)</f>
        <v>0</v>
      </c>
    </row>
    <row r="27" spans="1:34" x14ac:dyDescent="0.15">
      <c r="A27" s="32">
        <f>ROW()-ROW(実行計画・進捗状況6[[#Headers],[No.]])</f>
        <v>20</v>
      </c>
      <c r="B27" s="33"/>
      <c r="C27" s="33"/>
      <c r="D27" s="33"/>
      <c r="E27" s="38"/>
      <c r="F27" s="38"/>
      <c r="G27" s="38"/>
      <c r="H27" s="38"/>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40" t="str">
        <f>IF(OR(実行計画・進捗状況6[[#This Row],[開始予定]]="",
          実行計画・進捗状況6[[#This Row],[終了予定]]=""),
    "―",
    実行計画・進捗状況6[[#This Row],[終了予定]]-実行計画・進捗状況6[[#This Row],[開始予定]]+1)</f>
        <v>―</v>
      </c>
      <c r="AH27" s="40">
        <f>IF(OR(実行計画・進捗状況6[[#This Row],[開始]]="",
          実行計画・進捗状況6[[#This Row],[終了]]=""),
    0,
    実行計画・進捗状況6[[#This Row],[終了]]-実行計画・進捗状況6[[#This Row],[開始]]+1)</f>
        <v>0</v>
      </c>
    </row>
    <row r="28" spans="1:34" x14ac:dyDescent="0.15">
      <c r="A28" s="34">
        <f>ROW()-ROW(実行計画・進捗状況6[[#Headers],[No.]])</f>
        <v>21</v>
      </c>
      <c r="B28" s="41"/>
      <c r="C28" s="41"/>
      <c r="D28" s="41"/>
      <c r="E28" s="38"/>
      <c r="F28" s="38"/>
      <c r="G28" s="38"/>
      <c r="H28" s="38"/>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0" t="str">
        <f>IF(OR(実行計画・進捗状況6[[#This Row],[開始予定]]="",
          実行計画・進捗状況6[[#This Row],[終了予定]]=""),
    "―",
    実行計画・進捗状況6[[#This Row],[終了予定]]-実行計画・進捗状況6[[#This Row],[開始予定]]+1)</f>
        <v>―</v>
      </c>
      <c r="AH28" s="40">
        <f>IF(OR(実行計画・進捗状況6[[#This Row],[開始]]="",
          実行計画・進捗状況6[[#This Row],[終了]]=""),
    0,
    実行計画・進捗状況6[[#This Row],[終了]]-実行計画・進捗状況6[[#This Row],[開始]]+1)</f>
        <v>0</v>
      </c>
    </row>
    <row r="29" spans="1:34" x14ac:dyDescent="0.15">
      <c r="A29" s="34">
        <f>ROW()-ROW(実行計画・進捗状況6[[#Headers],[No.]])</f>
        <v>22</v>
      </c>
      <c r="B29" s="29"/>
      <c r="C29" s="29"/>
      <c r="D29" s="30"/>
      <c r="E29" s="38"/>
      <c r="F29" s="38"/>
      <c r="G29" s="38"/>
      <c r="H29" s="38"/>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0" t="str">
        <f>IF(OR(実行計画・進捗状況6[[#This Row],[開始予定]]="",
          実行計画・進捗状況6[[#This Row],[終了予定]]=""),
    "―",
    実行計画・進捗状況6[[#This Row],[終了予定]]-実行計画・進捗状況6[[#This Row],[開始予定]]+1)</f>
        <v>―</v>
      </c>
      <c r="AH29" s="40">
        <f>IF(OR(実行計画・進捗状況6[[#This Row],[開始]]="",
          実行計画・進捗状況6[[#This Row],[終了]]=""),
    0,
    実行計画・進捗状況6[[#This Row],[終了]]-実行計画・進捗状況6[[#This Row],[開始]]+1)</f>
        <v>0</v>
      </c>
    </row>
    <row r="30" spans="1:34" x14ac:dyDescent="0.15">
      <c r="A30" s="32">
        <f>ROW()-ROW(実行計画・進捗状況6[[#Headers],[No.]])</f>
        <v>23</v>
      </c>
      <c r="B30" s="43"/>
      <c r="C30" s="43"/>
      <c r="D30" s="41"/>
      <c r="E30" s="38"/>
      <c r="F30" s="38"/>
      <c r="G30" s="38"/>
      <c r="H30" s="38"/>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40" t="str">
        <f>IF(OR(実行計画・進捗状況6[[#This Row],[開始予定]]="",
          実行計画・進捗状況6[[#This Row],[終了予定]]=""),
    "―",
    実行計画・進捗状況6[[#This Row],[終了予定]]-実行計画・進捗状況6[[#This Row],[開始予定]]+1)</f>
        <v>―</v>
      </c>
      <c r="AH30" s="40">
        <f>IF(OR(実行計画・進捗状況6[[#This Row],[開始]]="",
          実行計画・進捗状況6[[#This Row],[終了]]=""),
    0,
    実行計画・進捗状況6[[#This Row],[終了]]-実行計画・進捗状況6[[#This Row],[開始]]+1)</f>
        <v>0</v>
      </c>
    </row>
    <row r="31" spans="1:34" x14ac:dyDescent="0.15">
      <c r="A31" s="32">
        <f>ROW()-ROW(実行計画・進捗状況6[[#Headers],[No.]])</f>
        <v>24</v>
      </c>
      <c r="B31" s="29"/>
      <c r="C31" s="29"/>
      <c r="D31" s="30"/>
      <c r="E31" s="38"/>
      <c r="F31" s="38"/>
      <c r="G31" s="38"/>
      <c r="H31" s="38"/>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40" t="str">
        <f>IF(OR(実行計画・進捗状況6[[#This Row],[開始予定]]="",
          実行計画・進捗状況6[[#This Row],[終了予定]]=""),
    "―",
    実行計画・進捗状況6[[#This Row],[終了予定]]-実行計画・進捗状況6[[#This Row],[開始予定]]+1)</f>
        <v>―</v>
      </c>
      <c r="AH31" s="40">
        <f>IF(OR(実行計画・進捗状況6[[#This Row],[開始]]="",
          実行計画・進捗状況6[[#This Row],[終了]]=""),
    0,
    実行計画・進捗状況6[[#This Row],[終了]]-実行計画・進捗状況6[[#This Row],[開始]]+1)</f>
        <v>0</v>
      </c>
    </row>
    <row r="32" spans="1:34" x14ac:dyDescent="0.15">
      <c r="A32" s="32">
        <f>ROW()-ROW(実行計画・進捗状況6[[#Headers],[No.]])</f>
        <v>25</v>
      </c>
      <c r="B32" s="33"/>
      <c r="C32" s="43"/>
      <c r="D32" s="41"/>
      <c r="E32" s="38"/>
      <c r="F32" s="38"/>
      <c r="G32" s="38"/>
      <c r="H32" s="38"/>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40" t="str">
        <f>IF(OR(実行計画・進捗状況6[[#This Row],[開始予定]]="",
          実行計画・進捗状況6[[#This Row],[終了予定]]=""),
    "―",
    実行計画・進捗状況6[[#This Row],[終了予定]]-実行計画・進捗状況6[[#This Row],[開始予定]]+1)</f>
        <v>―</v>
      </c>
      <c r="AH32" s="40">
        <f>IF(OR(実行計画・進捗状況6[[#This Row],[開始]]="",
          実行計画・進捗状況6[[#This Row],[終了]]=""),
    0,
    実行計画・進捗状況6[[#This Row],[終了]]-実行計画・進捗状況6[[#This Row],[開始]]+1)</f>
        <v>0</v>
      </c>
    </row>
    <row r="33" spans="1:33" x14ac:dyDescent="0.15">
      <c r="A33" s="4" t="s">
        <v>65</v>
      </c>
      <c r="B33" s="12"/>
      <c r="C33" s="29"/>
      <c r="D33" s="30"/>
      <c r="E33" s="31"/>
      <c r="F33" s="31"/>
      <c r="G33" s="6"/>
      <c r="H33" s="6"/>
    </row>
    <row r="34" spans="1:33" x14ac:dyDescent="0.15">
      <c r="A34" s="3"/>
      <c r="B34" s="12"/>
      <c r="C34" s="12"/>
      <c r="D34" s="12"/>
      <c r="E34" s="6"/>
      <c r="F34" s="6"/>
      <c r="G34" s="6"/>
      <c r="H34" s="6"/>
    </row>
    <row r="35" spans="1:33" x14ac:dyDescent="0.15">
      <c r="A35" s="5" t="s">
        <v>47</v>
      </c>
    </row>
    <row r="36" spans="1:33" ht="90" customHeight="1" x14ac:dyDescent="0.15">
      <c r="A36" s="57" t="s">
        <v>136</v>
      </c>
      <c r="B36" s="58"/>
      <c r="C36" s="58"/>
      <c r="D36" s="59"/>
      <c r="E36" s="3" t="s">
        <v>0</v>
      </c>
      <c r="F36" s="23" t="s">
        <v>41</v>
      </c>
      <c r="G36" s="23" t="s">
        <v>42</v>
      </c>
      <c r="H36" s="23" t="s">
        <v>43</v>
      </c>
      <c r="I36" s="2" t="s">
        <v>12</v>
      </c>
      <c r="J36" s="2" t="s">
        <v>13</v>
      </c>
      <c r="K36" s="2" t="s">
        <v>14</v>
      </c>
      <c r="L36" s="2" t="s">
        <v>15</v>
      </c>
      <c r="M36" s="2" t="s">
        <v>16</v>
      </c>
      <c r="N36" s="2" t="s">
        <v>17</v>
      </c>
      <c r="O36" s="2" t="s">
        <v>18</v>
      </c>
      <c r="P36" s="2" t="s">
        <v>19</v>
      </c>
      <c r="Q36" s="2" t="s">
        <v>20</v>
      </c>
      <c r="R36" s="2" t="s">
        <v>21</v>
      </c>
      <c r="S36" s="2" t="s">
        <v>22</v>
      </c>
      <c r="T36" s="2" t="s">
        <v>23</v>
      </c>
      <c r="U36" s="2" t="s">
        <v>24</v>
      </c>
      <c r="V36" s="2" t="s">
        <v>25</v>
      </c>
      <c r="W36" s="2" t="s">
        <v>26</v>
      </c>
      <c r="X36" s="2" t="s">
        <v>27</v>
      </c>
      <c r="Y36" s="2" t="s">
        <v>28</v>
      </c>
      <c r="Z36" s="2" t="s">
        <v>29</v>
      </c>
      <c r="AA36" s="2" t="s">
        <v>30</v>
      </c>
      <c r="AB36" s="2" t="s">
        <v>31</v>
      </c>
      <c r="AC36" s="2" t="s">
        <v>32</v>
      </c>
      <c r="AD36" s="2" t="s">
        <v>33</v>
      </c>
      <c r="AE36" s="2" t="s">
        <v>34</v>
      </c>
      <c r="AF36" s="2" t="s">
        <v>35</v>
      </c>
      <c r="AG36" s="2" t="s">
        <v>40</v>
      </c>
    </row>
    <row r="37" spans="1:33" ht="24" customHeight="1" x14ac:dyDescent="0.15">
      <c r="A37" s="60"/>
      <c r="B37" s="61"/>
      <c r="C37" s="61"/>
      <c r="D37" s="62"/>
      <c r="E37" s="8">
        <f>ROW()-ROW(実施時間7[[#Headers],[No.]])</f>
        <v>1</v>
      </c>
      <c r="F37" s="12"/>
      <c r="G37" s="12"/>
      <c r="H37" s="12"/>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f>SUM(実施時間7[[#This Row],[2018年1月]:[2019年12月]])</f>
        <v>0</v>
      </c>
    </row>
    <row r="38" spans="1:33" ht="24" customHeight="1" x14ac:dyDescent="0.15">
      <c r="A38" s="60"/>
      <c r="B38" s="61"/>
      <c r="C38" s="61"/>
      <c r="D38" s="62"/>
      <c r="E38" s="8">
        <f>ROW()-ROW(実施時間7[[#Headers],[No.]])</f>
        <v>2</v>
      </c>
      <c r="F38" s="12"/>
      <c r="G38" s="12"/>
      <c r="H38" s="12"/>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f>SUM(実施時間7[[#This Row],[2018年1月]:[2019年12月]])</f>
        <v>0</v>
      </c>
    </row>
    <row r="39" spans="1:33" ht="24" customHeight="1" x14ac:dyDescent="0.15">
      <c r="A39" s="60"/>
      <c r="B39" s="61"/>
      <c r="C39" s="61"/>
      <c r="D39" s="62"/>
      <c r="E39" s="8">
        <f>ROW()-ROW(実施時間7[[#Headers],[No.]])</f>
        <v>3</v>
      </c>
      <c r="F39" s="12"/>
      <c r="G39" s="12"/>
      <c r="H39" s="12"/>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f>SUM(実施時間7[[#This Row],[2018年1月]:[2019年12月]])</f>
        <v>0</v>
      </c>
    </row>
    <row r="40" spans="1:33" ht="24" customHeight="1" x14ac:dyDescent="0.15">
      <c r="A40" s="60"/>
      <c r="B40" s="61"/>
      <c r="C40" s="61"/>
      <c r="D40" s="62"/>
      <c r="E40" s="8">
        <f>ROW()-ROW(実施時間7[[#Headers],[No.]])</f>
        <v>4</v>
      </c>
      <c r="F40" s="12"/>
      <c r="G40" s="12"/>
      <c r="H40" s="12"/>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f>SUM(実施時間7[[#This Row],[2018年1月]:[2019年12月]])</f>
        <v>0</v>
      </c>
    </row>
    <row r="41" spans="1:33" ht="24" customHeight="1" x14ac:dyDescent="0.15">
      <c r="A41" s="63"/>
      <c r="B41" s="64"/>
      <c r="C41" s="64"/>
      <c r="D41" s="65"/>
      <c r="E41" s="10" t="s">
        <v>40</v>
      </c>
      <c r="F41" s="9"/>
      <c r="G41" s="9"/>
      <c r="H41" s="9"/>
      <c r="I41" s="17">
        <f>SUBTOTAL(109,実施時間7[2018年1月])</f>
        <v>0</v>
      </c>
      <c r="J41" s="17">
        <f>SUBTOTAL(109,実施時間7[2018年2月])</f>
        <v>0</v>
      </c>
      <c r="K41" s="17">
        <f>SUBTOTAL(109,実施時間7[2018年3月])</f>
        <v>0</v>
      </c>
      <c r="L41" s="17">
        <f>SUBTOTAL(109,実施時間7[2018年4月])</f>
        <v>0</v>
      </c>
      <c r="M41" s="17">
        <f>SUBTOTAL(109,実施時間7[2018年5月])</f>
        <v>0</v>
      </c>
      <c r="N41" s="17">
        <f>SUBTOTAL(109,実施時間7[2018年6月])</f>
        <v>0</v>
      </c>
      <c r="O41" s="17">
        <f>SUBTOTAL(109,実施時間7[2018年7月])</f>
        <v>0</v>
      </c>
      <c r="P41" s="17">
        <f>SUBTOTAL(109,実施時間7[2018年8月])</f>
        <v>0</v>
      </c>
      <c r="Q41" s="17">
        <f>SUBTOTAL(109,実施時間7[2018年9月])</f>
        <v>0</v>
      </c>
      <c r="R41" s="17">
        <f>SUBTOTAL(109,実施時間7[2018年10月])</f>
        <v>0</v>
      </c>
      <c r="S41" s="17">
        <f>SUBTOTAL(109,実施時間7[2018年11月])</f>
        <v>0</v>
      </c>
      <c r="T41" s="17">
        <f>SUBTOTAL(109,実施時間7[2018年12月])</f>
        <v>0</v>
      </c>
      <c r="U41" s="17">
        <f>SUBTOTAL(109,実施時間7[2019年1月])</f>
        <v>0</v>
      </c>
      <c r="V41" s="17">
        <f>SUBTOTAL(109,実施時間7[2019年2月])</f>
        <v>0</v>
      </c>
      <c r="W41" s="17">
        <f>SUBTOTAL(109,実施時間7[2019年3月])</f>
        <v>0</v>
      </c>
      <c r="X41" s="17">
        <f>SUBTOTAL(109,実施時間7[2019年4月])</f>
        <v>0</v>
      </c>
      <c r="Y41" s="17">
        <f>SUBTOTAL(109,実施時間7[2019年5月])</f>
        <v>0</v>
      </c>
      <c r="Z41" s="17">
        <f>SUBTOTAL(109,実施時間7[2019年6月])</f>
        <v>0</v>
      </c>
      <c r="AA41" s="17">
        <f>SUBTOTAL(109,実施時間7[2019年7月])</f>
        <v>0</v>
      </c>
      <c r="AB41" s="17">
        <f>SUBTOTAL(109,実施時間7[2019年8月])</f>
        <v>0</v>
      </c>
      <c r="AC41" s="17">
        <f>SUBTOTAL(109,実施時間7[2019年9月])</f>
        <v>0</v>
      </c>
      <c r="AD41" s="17">
        <f>SUBTOTAL(109,実施時間7[2019年10月])</f>
        <v>0</v>
      </c>
      <c r="AE41" s="17">
        <f>SUBTOTAL(109,実施時間7[2019年11月])</f>
        <v>0</v>
      </c>
      <c r="AF41" s="17">
        <f>SUBTOTAL(109,実施時間7[2019年12月])</f>
        <v>0</v>
      </c>
      <c r="AG41" s="17">
        <f>SUBTOTAL(109,実施時間7[合計])</f>
        <v>0</v>
      </c>
    </row>
    <row r="42" spans="1:33" x14ac:dyDescent="0.15">
      <c r="E42" s="4" t="s">
        <v>65</v>
      </c>
    </row>
  </sheetData>
  <mergeCells count="29">
    <mergeCell ref="V1:W1"/>
    <mergeCell ref="X1:AF1"/>
    <mergeCell ref="A2:B2"/>
    <mergeCell ref="C2:G2"/>
    <mergeCell ref="I2:J2"/>
    <mergeCell ref="K2:L2"/>
    <mergeCell ref="M2:U2"/>
    <mergeCell ref="V2:W2"/>
    <mergeCell ref="X2:AF2"/>
    <mergeCell ref="A1:B1"/>
    <mergeCell ref="C1:G1"/>
    <mergeCell ref="H1:H4"/>
    <mergeCell ref="I1:J1"/>
    <mergeCell ref="K1:L1"/>
    <mergeCell ref="M1:U1"/>
    <mergeCell ref="A3:B3"/>
    <mergeCell ref="A36:D41"/>
    <mergeCell ref="M3:U3"/>
    <mergeCell ref="V3:W3"/>
    <mergeCell ref="X3:AF3"/>
    <mergeCell ref="A4:B4"/>
    <mergeCell ref="I4:J4"/>
    <mergeCell ref="K4:L4"/>
    <mergeCell ref="M4:U4"/>
    <mergeCell ref="V4:W4"/>
    <mergeCell ref="X4:AF4"/>
    <mergeCell ref="C3:G3"/>
    <mergeCell ref="I3:J3"/>
    <mergeCell ref="K3:L3"/>
  </mergeCells>
  <phoneticPr fontId="2"/>
  <dataValidations count="6">
    <dataValidation imeMode="halfAlpha" allowBlank="1" showInputMessage="1" showErrorMessage="1" promptTitle="左記項目の終了した年月日（西暦）を入力してください。" prompt="　入力すると自動的に右側に棒グラフが作成されます。" sqref="H8:H34"/>
    <dataValidation imeMode="halfAlpha" allowBlank="1" showInputMessage="1" showErrorMessage="1" promptTitle="左記項目の開始した年月日（西暦）を入力してください。" prompt="　入力すると自動的に右側に棒グラフが作成されます。" sqref="G8:G34"/>
    <dataValidation imeMode="halfAlpha" allowBlank="1" showInputMessage="1" showErrorMessage="1" sqref="I37:AF40"/>
    <dataValidation imeMode="halfAlpha" allowBlank="1" showInputMessage="1" showErrorMessage="1" promptTitle="左記項目の終了予定の年月日（西暦）を入力してください。" prompt="　入力すると自動的に右側に棒グラフが作成されます。" sqref="F8:F27 F34"/>
    <dataValidation imeMode="halfAlpha" allowBlank="1" showInputMessage="1" showErrorMessage="1" promptTitle="左記項目の開始予定の年月日（西暦）を入力してください。" prompt="　入力すると自動的に右側に棒グラフが作成されます。" sqref="E8:E27 E34"/>
    <dataValidation type="list" imeMode="halfAlpha" allowBlank="1" showInputMessage="1" showErrorMessage="1" errorTitle="無効な入力です。" error="本報告書の該当する「期の値」を1～4の中から選択してください。" sqref="C4">
      <formula1>"1,2,3,4"</formula1>
    </dataValidation>
  </dataValidations>
  <printOptions horizontalCentered="1"/>
  <pageMargins left="0.70866141732283472" right="0.70866141732283472" top="0.74803149606299213" bottom="0.74803149606299213" header="0.31496062992125984" footer="0.31496062992125984"/>
  <pageSetup paperSize="8" orientation="landscape" r:id="rId1"/>
  <headerFooter>
    <oddHeader>&amp;L&amp;10H29年度 次世代イノベーション創出プロジェクト2020助成事業&amp;C&amp;"-,太字"&amp;12実行計画書・進捗状況報告書&amp;"-,標準"&amp;10（&amp;P/&amp;N）</oddHeader>
    <oddFooter>&amp;R&amp;10&amp;A（&amp;P/&amp;N）</oddFooter>
  </headerFooter>
  <drawing r:id="rId2"/>
  <tableParts count="2">
    <tablePart r:id="rId3"/>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開発支援テーマ!$B$2:$B$13</xm:f>
          </x14:formula1>
          <xm:sqref>C2:G2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heetViews>
  <sheetFormatPr defaultRowHeight="13.5" x14ac:dyDescent="0.15"/>
  <cols>
    <col min="2" max="2" width="71.125" bestFit="1" customWidth="1"/>
  </cols>
  <sheetData>
    <row r="1" spans="1:2" x14ac:dyDescent="0.15">
      <c r="A1" s="24" t="s">
        <v>77</v>
      </c>
      <c r="B1" s="24" t="s">
        <v>76</v>
      </c>
    </row>
    <row r="2" spans="1:2" x14ac:dyDescent="0.15">
      <c r="A2" s="24">
        <f>ROW()-ROW(テーブル4[#Headers])</f>
        <v>1</v>
      </c>
      <c r="B2" t="s">
        <v>66</v>
      </c>
    </row>
    <row r="3" spans="1:2" x14ac:dyDescent="0.15">
      <c r="A3" s="24">
        <f>ROW()-ROW(テーブル4[#Headers])</f>
        <v>2</v>
      </c>
      <c r="B3" t="s">
        <v>67</v>
      </c>
    </row>
    <row r="4" spans="1:2" x14ac:dyDescent="0.15">
      <c r="A4" s="24">
        <f>ROW()-ROW(テーブル4[#Headers])</f>
        <v>3</v>
      </c>
      <c r="B4" t="s">
        <v>68</v>
      </c>
    </row>
    <row r="5" spans="1:2" x14ac:dyDescent="0.15">
      <c r="A5" s="24">
        <f>ROW()-ROW(テーブル4[#Headers])</f>
        <v>4</v>
      </c>
      <c r="B5" t="s">
        <v>69</v>
      </c>
    </row>
    <row r="6" spans="1:2" x14ac:dyDescent="0.15">
      <c r="A6" s="24">
        <f>ROW()-ROW(テーブル4[#Headers])</f>
        <v>5</v>
      </c>
      <c r="B6" t="s">
        <v>70</v>
      </c>
    </row>
    <row r="7" spans="1:2" x14ac:dyDescent="0.15">
      <c r="A7" s="24">
        <f>ROW()-ROW(テーブル4[#Headers])</f>
        <v>6</v>
      </c>
      <c r="B7" t="s">
        <v>71</v>
      </c>
    </row>
    <row r="8" spans="1:2" x14ac:dyDescent="0.15">
      <c r="A8" s="24">
        <f>ROW()-ROW(テーブル4[#Headers])</f>
        <v>7</v>
      </c>
      <c r="B8" t="s">
        <v>72</v>
      </c>
    </row>
    <row r="9" spans="1:2" x14ac:dyDescent="0.15">
      <c r="A9" s="24">
        <f>ROW()-ROW(テーブル4[#Headers])</f>
        <v>8</v>
      </c>
      <c r="B9" t="s">
        <v>73</v>
      </c>
    </row>
    <row r="10" spans="1:2" x14ac:dyDescent="0.15">
      <c r="A10" s="24">
        <f>ROW()-ROW(テーブル4[#Headers])</f>
        <v>9</v>
      </c>
      <c r="B10" t="s">
        <v>74</v>
      </c>
    </row>
    <row r="11" spans="1:2" x14ac:dyDescent="0.15">
      <c r="A11" s="24">
        <f>ROW()-ROW(テーブル4[#Headers])</f>
        <v>10</v>
      </c>
      <c r="B11" t="s">
        <v>78</v>
      </c>
    </row>
    <row r="12" spans="1:2" x14ac:dyDescent="0.15">
      <c r="A12" s="24">
        <f>ROW()-ROW(テーブル4[#Headers])</f>
        <v>11</v>
      </c>
      <c r="B12" t="s">
        <v>79</v>
      </c>
    </row>
    <row r="13" spans="1:2" x14ac:dyDescent="0.15">
      <c r="A13" s="24">
        <f>ROW()-ROW(テーブル4[#Headers])</f>
        <v>12</v>
      </c>
      <c r="B13" t="s">
        <v>75</v>
      </c>
    </row>
  </sheetData>
  <phoneticPr fontId="2"/>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実行計画書・進捗状況報告書（2018・2019用）</vt:lpstr>
      <vt:lpstr>実行計画書・進捗状況報告書（2020・2021用）</vt:lpstr>
      <vt:lpstr>毎月の特記事項</vt:lpstr>
      <vt:lpstr>【記入例】 実行計画書・進捗状況報告書</vt:lpstr>
      <vt:lpstr>開発支援テーマ</vt:lpstr>
      <vt:lpstr>'【記入例】 実行計画書・進捗状況報告書'!Print_Area</vt:lpstr>
      <vt:lpstr>'実行計画書・進捗状況報告書（2018・2019用）'!Print_Area</vt:lpstr>
      <vt:lpstr>'実行計画書・進捗状況報告書（2020・2021用）'!Print_Area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2018-07-17T02:03:36Z</dcterms:created>
  <dcterms:modified xsi:type="dcterms:W3CDTF">2018-07-23T02:26:43Z</dcterms:modified>
</cp:coreProperties>
</file>