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drawings/drawing13.xml" ContentType="application/vnd.openxmlformats-officedocument.drawing+xml"/>
  <Override PartName="/xl/tables/table15.xml" ContentType="application/vnd.openxmlformats-officedocument.spreadsheetml.table+xml"/>
  <Override PartName="/xl/comments14.xml" ContentType="application/vnd.openxmlformats-officedocument.spreadsheetml.comments+xml"/>
  <Override PartName="/xl/drawings/drawing14.xml" ContentType="application/vnd.openxmlformats-officedocument.drawing+xml"/>
  <Override PartName="/xl/tables/table16.xml" ContentType="application/vnd.openxmlformats-officedocument.spreadsheetml.table+xml"/>
  <Override PartName="/xl/comments15.xml" ContentType="application/vnd.openxmlformats-officedocument.spreadsheetml.comments+xml"/>
  <Override PartName="/xl/drawings/drawing15.xml" ContentType="application/vnd.openxmlformats-officedocument.drawing+xml"/>
  <Override PartName="/xl/tables/table17.xml" ContentType="application/vnd.openxmlformats-officedocument.spreadsheetml.table+xml"/>
  <Override PartName="/xl/comments16.xml" ContentType="application/vnd.openxmlformats-officedocument.spreadsheetml.comments+xml"/>
  <Override PartName="/xl/drawings/drawing16.xml" ContentType="application/vnd.openxmlformats-officedocument.drawing+xml"/>
  <Override PartName="/xl/tables/table18.xml" ContentType="application/vnd.openxmlformats-officedocument.spreadsheetml.table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hisWorkbook" checkCompatibility="1" defaultThemeVersion="124226"/>
  <xr:revisionPtr revIDLastSave="0" documentId="13_ncr:1_{C97CEA4A-4C93-4B2C-B4B5-F3EDEDE45C11}" xr6:coauthVersionLast="47" xr6:coauthVersionMax="47" xr10:uidLastSave="{00000000-0000-0000-0000-000000000000}"/>
  <bookViews>
    <workbookView xWindow="-120" yWindow="-120" windowWidth="29040" windowHeight="15720" tabRatio="817" xr2:uid="{00000000-000D-0000-FFFF-FFFF00000000}"/>
  </bookViews>
  <sheets>
    <sheet name="算定表" sheetId="12" r:id="rId1"/>
    <sheet name="R7年11月" sheetId="20" r:id="rId2"/>
    <sheet name="R7年12月" sheetId="78" r:id="rId3"/>
    <sheet name="R8年1月" sheetId="79" r:id="rId4"/>
    <sheet name="R8年2月" sheetId="80" r:id="rId5"/>
    <sheet name="R8年3月" sheetId="81" r:id="rId6"/>
    <sheet name="R8年4月" sheetId="82" r:id="rId7"/>
    <sheet name="R8年5月" sheetId="83" r:id="rId8"/>
    <sheet name="R8年6月" sheetId="84" r:id="rId9"/>
    <sheet name="R8年7月" sheetId="85" r:id="rId10"/>
    <sheet name="R8年8月" sheetId="86" r:id="rId11"/>
    <sheet name="R8年9月" sheetId="87" r:id="rId12"/>
    <sheet name="R8年10月" sheetId="88" r:id="rId13"/>
    <sheet name="R8年11月" sheetId="89" r:id="rId14"/>
    <sheet name="R8年12月" sheetId="90" r:id="rId15"/>
    <sheet name="R9年1月" sheetId="91" r:id="rId16"/>
    <sheet name="R9年2月" sheetId="92" r:id="rId17"/>
  </sheets>
  <definedNames>
    <definedName name="_xlnm.Print_Area" localSheetId="1">'R7年11月'!$A$1:$G$31</definedName>
    <definedName name="_xlnm.Print_Area" localSheetId="2">'R7年12月'!$A$1:$G$31</definedName>
    <definedName name="_xlnm.Print_Area" localSheetId="12">'R8年10月'!$A$1:$G$31</definedName>
    <definedName name="_xlnm.Print_Area" localSheetId="13">'R8年11月'!$A$1:$G$31</definedName>
    <definedName name="_xlnm.Print_Area" localSheetId="14">'R8年12月'!$A$1:$G$31</definedName>
    <definedName name="_xlnm.Print_Area" localSheetId="3">'R8年1月'!$A$1:$G$31</definedName>
    <definedName name="_xlnm.Print_Area" localSheetId="4">'R8年2月'!$A$1:$G$31</definedName>
    <definedName name="_xlnm.Print_Area" localSheetId="5">'R8年3月'!$A$1:$G$31</definedName>
    <definedName name="_xlnm.Print_Area" localSheetId="6">'R8年4月'!$A$1:$G$31</definedName>
    <definedName name="_xlnm.Print_Area" localSheetId="7">'R8年5月'!$A$1:$G$31</definedName>
    <definedName name="_xlnm.Print_Area" localSheetId="8">'R8年6月'!$A$1:$G$31</definedName>
    <definedName name="_xlnm.Print_Area" localSheetId="9">'R8年7月'!$A$1:$G$31</definedName>
    <definedName name="_xlnm.Print_Area" localSheetId="10">'R8年8月'!$A$1:$G$31</definedName>
    <definedName name="_xlnm.Print_Area" localSheetId="11">'R8年9月'!$A$1:$G$31</definedName>
    <definedName name="_xlnm.Print_Area" localSheetId="15">'R9年1月'!$A$1:$G$31</definedName>
    <definedName name="_xlnm.Print_Area" localSheetId="16">'R9年2月'!$A$1:$G$31</definedName>
    <definedName name="_xlnm.Print_Area" localSheetId="0">算定表!$A$1:$F$24</definedName>
    <definedName name="_xlnm.Print_Titles" localSheetId="0">算定表!$3:$5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3" i="12" l="1"/>
  <c r="C19" i="12"/>
  <c r="C20" i="12"/>
  <c r="C21" i="12"/>
  <c r="C8" i="12"/>
  <c r="C9" i="12"/>
  <c r="C10" i="12"/>
  <c r="C11" i="12"/>
  <c r="C7" i="12"/>
  <c r="F30" i="92" l="1"/>
  <c r="F29" i="92"/>
  <c r="F28" i="92"/>
  <c r="F27" i="92"/>
  <c r="F26" i="92"/>
  <c r="F25" i="92"/>
  <c r="F24" i="92"/>
  <c r="F23" i="92"/>
  <c r="F22" i="92"/>
  <c r="F21" i="92"/>
  <c r="F20" i="92"/>
  <c r="F19" i="92"/>
  <c r="F18" i="92"/>
  <c r="F17" i="92"/>
  <c r="F16" i="92"/>
  <c r="F15" i="92"/>
  <c r="F14" i="92"/>
  <c r="F13" i="92"/>
  <c r="F12" i="92"/>
  <c r="F11" i="92"/>
  <c r="F10" i="92"/>
  <c r="F9" i="92"/>
  <c r="F8" i="92"/>
  <c r="F31" i="92" s="1"/>
  <c r="B5" i="92"/>
  <c r="B4" i="92"/>
  <c r="B3" i="92"/>
  <c r="A22" i="12" s="1"/>
  <c r="F30" i="91"/>
  <c r="F29" i="91"/>
  <c r="F28" i="91"/>
  <c r="F27" i="91"/>
  <c r="F26" i="91"/>
  <c r="F25" i="91"/>
  <c r="F24" i="91"/>
  <c r="F23" i="91"/>
  <c r="F22" i="91"/>
  <c r="F21" i="91"/>
  <c r="F20" i="91"/>
  <c r="F19" i="91"/>
  <c r="F18" i="91"/>
  <c r="F17" i="91"/>
  <c r="F16" i="91"/>
  <c r="F15" i="91"/>
  <c r="F14" i="91"/>
  <c r="F13" i="91"/>
  <c r="F12" i="91"/>
  <c r="F11" i="91"/>
  <c r="F10" i="91"/>
  <c r="F9" i="91"/>
  <c r="F8" i="91"/>
  <c r="B5" i="91"/>
  <c r="B4" i="91"/>
  <c r="B3" i="91"/>
  <c r="A21" i="12" s="1"/>
  <c r="F30" i="90"/>
  <c r="F29" i="90"/>
  <c r="F28" i="90"/>
  <c r="F27" i="90"/>
  <c r="F26" i="90"/>
  <c r="F25" i="90"/>
  <c r="F24" i="90"/>
  <c r="F23" i="90"/>
  <c r="F22" i="90"/>
  <c r="F21" i="90"/>
  <c r="F20" i="90"/>
  <c r="F19" i="90"/>
  <c r="F18" i="90"/>
  <c r="F17" i="90"/>
  <c r="F16" i="90"/>
  <c r="F15" i="90"/>
  <c r="F14" i="90"/>
  <c r="F13" i="90"/>
  <c r="F12" i="90"/>
  <c r="F11" i="90"/>
  <c r="F10" i="90"/>
  <c r="F9" i="90"/>
  <c r="F8" i="90"/>
  <c r="B5" i="90"/>
  <c r="B4" i="90"/>
  <c r="B3" i="90"/>
  <c r="A20" i="12" s="1"/>
  <c r="F30" i="89"/>
  <c r="F29" i="89"/>
  <c r="F28" i="89"/>
  <c r="F27" i="89"/>
  <c r="F26" i="89"/>
  <c r="F25" i="89"/>
  <c r="F24" i="89"/>
  <c r="F23" i="89"/>
  <c r="F22" i="89"/>
  <c r="F21" i="89"/>
  <c r="F20" i="89"/>
  <c r="F19" i="89"/>
  <c r="F18" i="89"/>
  <c r="F17" i="89"/>
  <c r="F16" i="89"/>
  <c r="F15" i="89"/>
  <c r="F14" i="89"/>
  <c r="F13" i="89"/>
  <c r="F12" i="89"/>
  <c r="F11" i="89"/>
  <c r="F10" i="89"/>
  <c r="F9" i="89"/>
  <c r="F8" i="89"/>
  <c r="B5" i="89"/>
  <c r="B4" i="89"/>
  <c r="B3" i="89"/>
  <c r="A19" i="12" s="1"/>
  <c r="F30" i="88"/>
  <c r="F29" i="88"/>
  <c r="F28" i="88"/>
  <c r="F27" i="88"/>
  <c r="F26" i="88"/>
  <c r="F25" i="88"/>
  <c r="F24" i="88"/>
  <c r="F23" i="88"/>
  <c r="F22" i="88"/>
  <c r="F21" i="88"/>
  <c r="F20" i="88"/>
  <c r="F19" i="88"/>
  <c r="F18" i="88"/>
  <c r="F17" i="88"/>
  <c r="F16" i="88"/>
  <c r="F15" i="88"/>
  <c r="F14" i="88"/>
  <c r="F13" i="88"/>
  <c r="F12" i="88"/>
  <c r="F11" i="88"/>
  <c r="F10" i="88"/>
  <c r="F9" i="88"/>
  <c r="F8" i="88"/>
  <c r="B5" i="88"/>
  <c r="B4" i="88"/>
  <c r="B3" i="88"/>
  <c r="F30" i="87"/>
  <c r="F29" i="87"/>
  <c r="F28" i="87"/>
  <c r="F27" i="87"/>
  <c r="F26" i="87"/>
  <c r="F25" i="87"/>
  <c r="F24" i="87"/>
  <c r="F23" i="87"/>
  <c r="F22" i="87"/>
  <c r="F21" i="87"/>
  <c r="F20" i="87"/>
  <c r="F19" i="87"/>
  <c r="F18" i="87"/>
  <c r="F17" i="87"/>
  <c r="F16" i="87"/>
  <c r="F15" i="87"/>
  <c r="F14" i="87"/>
  <c r="F13" i="87"/>
  <c r="F12" i="87"/>
  <c r="F11" i="87"/>
  <c r="F10" i="87"/>
  <c r="F9" i="87"/>
  <c r="F8" i="87"/>
  <c r="B5" i="87"/>
  <c r="B4" i="87"/>
  <c r="B3" i="87"/>
  <c r="A17" i="12" s="1"/>
  <c r="F31" i="87" l="1"/>
  <c r="D17" i="12" s="1"/>
  <c r="F31" i="88"/>
  <c r="D18" i="12" s="1"/>
  <c r="F31" i="89"/>
  <c r="D19" i="12" s="1"/>
  <c r="F31" i="90"/>
  <c r="D20" i="12" s="1"/>
  <c r="F31" i="91"/>
  <c r="D21" i="12"/>
  <c r="D22" i="12"/>
  <c r="A18" i="12"/>
  <c r="F8" i="20"/>
  <c r="C22" i="12" l="1"/>
  <c r="C12" i="12"/>
  <c r="C13" i="12"/>
  <c r="C14" i="12"/>
  <c r="C15" i="12"/>
  <c r="C16" i="12"/>
  <c r="C17" i="12"/>
  <c r="C18" i="12"/>
  <c r="B3" i="20" l="1"/>
  <c r="F8" i="86" l="1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78" l="1"/>
  <c r="D8" i="12" s="1"/>
  <c r="B5" i="86"/>
  <c r="B4" i="86"/>
  <c r="B3" i="86"/>
  <c r="B5" i="85"/>
  <c r="B4" i="85"/>
  <c r="B3" i="85"/>
  <c r="B5" i="84"/>
  <c r="B4" i="84"/>
  <c r="B3" i="84"/>
  <c r="B5" i="83"/>
  <c r="B4" i="83"/>
  <c r="B3" i="83"/>
  <c r="B5" i="82"/>
  <c r="B4" i="82"/>
  <c r="B3" i="82"/>
  <c r="B5" i="81"/>
  <c r="B4" i="81"/>
  <c r="B3" i="81"/>
  <c r="B5" i="80"/>
  <c r="B4" i="80"/>
  <c r="B3" i="80"/>
  <c r="B5" i="79"/>
  <c r="B4" i="79"/>
  <c r="B3" i="79"/>
  <c r="B5" i="78"/>
  <c r="B4" i="78"/>
  <c r="B3" i="78"/>
  <c r="F31" i="20"/>
  <c r="B5" i="20"/>
  <c r="B4" i="20"/>
  <c r="D7" i="12" l="1"/>
  <c r="E19" i="12"/>
  <c r="F19" i="12" s="1"/>
  <c r="E8" i="12"/>
  <c r="F8" i="12" s="1"/>
  <c r="E20" i="12"/>
  <c r="F20" i="12" s="1"/>
  <c r="E21" i="12"/>
  <c r="F21" i="12" s="1"/>
  <c r="A16" i="12"/>
  <c r="A15" i="12"/>
  <c r="A14" i="12"/>
  <c r="A13" i="12"/>
  <c r="A12" i="12"/>
  <c r="A11" i="12"/>
  <c r="A10" i="12"/>
  <c r="A9" i="12"/>
  <c r="A8" i="12"/>
  <c r="F31" i="81"/>
  <c r="D11" i="12" s="1"/>
  <c r="E11" i="12" s="1"/>
  <c r="F11" i="12" s="1"/>
  <c r="F31" i="85"/>
  <c r="D15" i="12" s="1"/>
  <c r="F31" i="82"/>
  <c r="D12" i="12" s="1"/>
  <c r="F31" i="86"/>
  <c r="D16" i="12" s="1"/>
  <c r="F31" i="79"/>
  <c r="D9" i="12" s="1"/>
  <c r="E9" i="12" s="1"/>
  <c r="F9" i="12" s="1"/>
  <c r="F31" i="83"/>
  <c r="D13" i="12" s="1"/>
  <c r="F31" i="80"/>
  <c r="D10" i="12" s="1"/>
  <c r="E10" i="12" s="1"/>
  <c r="F10" i="12" s="1"/>
  <c r="F31" i="84"/>
  <c r="D14" i="12" s="1"/>
  <c r="A7" i="12"/>
  <c r="E22" i="12" l="1"/>
  <c r="F22" i="12" s="1"/>
  <c r="E18" i="12"/>
  <c r="F18" i="12" s="1"/>
  <c r="E17" i="12"/>
  <c r="F17" i="12" s="1"/>
  <c r="E16" i="12"/>
  <c r="F16" i="12" s="1"/>
  <c r="E15" i="12"/>
  <c r="F15" i="12" s="1"/>
  <c r="E14" i="12"/>
  <c r="F14" i="12" s="1"/>
  <c r="E13" i="12"/>
  <c r="F13" i="12" s="1"/>
  <c r="E12" i="12"/>
  <c r="F12" i="12" s="1"/>
  <c r="A3" i="12" l="1"/>
  <c r="E7" i="12"/>
  <c r="D23" i="12"/>
  <c r="F7" i="12" l="1"/>
  <c r="F23" i="12" s="1"/>
  <c r="E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6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9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A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A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B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B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C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C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D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D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E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E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F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F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1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10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1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2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3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4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5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6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7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7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7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 xr:uid="{00000000-0006-0000-08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<sst xmlns="http://schemas.openxmlformats.org/spreadsheetml/2006/main" count="626" uniqueCount="39">
  <si>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</si>
  <si>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</si>
  <si>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</si>
  <si>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</si>
  <si>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</si>
  <si>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</si>
  <si>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</si>
  <si>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</si>
  <si>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</si>
  <si>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</si>
  <si>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</si>
  <si>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</si>
  <si>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</si>
  <si>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</si>
  <si>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</si>
  <si>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</si>
  <si>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</si>
  <si>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</si>
  <si>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</si>
  <si>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</si>
  <si>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</si>
  <si>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</si>
  <si>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</si>
  <si>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</si>
  <si>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</si>
  <si>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</si>
  <si>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</si>
  <si>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</si>
  <si>
    <t>実績証明
番号</t>
    <rPh sb="0" eb="2">
      <t>ジッセキ</t>
    </rPh>
    <rPh sb="2" eb="4">
      <t>ショウメイ</t>
    </rPh>
    <rPh sb="5" eb="7">
      <t>バンゴウ</t>
    </rPh>
    <phoneticPr fontId="2"/>
  </si>
  <si>
    <t>■「直接人件費算定表（別紙４－１）」の入力</t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phoneticPr fontId="2"/>
  </si>
  <si>
    <r>
      <t>（注）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</t>
    </r>
    <rPh sb="1" eb="2">
      <t>チュウ</t>
    </rPh>
    <rPh sb="5" eb="6">
      <t>プン</t>
    </rPh>
    <rPh sb="6" eb="8">
      <t>タンイ</t>
    </rPh>
    <rPh sb="9" eb="11">
      <t>キニュウ</t>
    </rPh>
    <phoneticPr fontId="2"/>
  </si>
  <si>
    <t>（１）「総支給額（A）」は、貴社の給与明細表等から手入力してください（賞与や残業手当等は除く）。</t>
    <phoneticPr fontId="2"/>
  </si>
  <si>
    <t>（２）「時間単価（B）」は、報告期間中の”一番低い単価”が自動的に参照されます。</t>
    <phoneticPr fontId="2"/>
  </si>
  <si>
    <t>（４）「算定額」及び「助成対象経費」は、自動計算されます。</t>
    <phoneticPr fontId="2"/>
  </si>
  <si>
    <t>■入力後の「助成対象経費」を、「支払実績表（別紙３）」の「シート名：2-3.人件費」に手入力してください。</t>
    <phoneticPr fontId="2"/>
  </si>
  <si>
    <t xml:space="preserve">※従事者１名につき、本エクセルファイル全体をコピーし、作成してください。 </t>
    <phoneticPr fontId="2"/>
  </si>
  <si>
    <t>（３）「従事時間（C）」は、該当月の「作業日報兼直接人件費個別明細表（別紙４－２）」の時間数合計または月上限150時間が参照されます。</t>
    <rPh sb="51" eb="54">
      <t>ツキジョウゲン</t>
    </rPh>
    <rPh sb="57" eb="59">
      <t>ジカン</t>
    </rPh>
    <phoneticPr fontId="2"/>
  </si>
  <si>
    <t>←</t>
    <phoneticPr fontId="2"/>
  </si>
  <si>
    <t>作業従事者ごとに、ファイルを複製して作成してください</t>
    <rPh sb="0" eb="5">
      <t>サギョウジュウジシャ</t>
    </rPh>
    <rPh sb="14" eb="16">
      <t>フクセイ</t>
    </rPh>
    <rPh sb="18" eb="20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</si>
</sst>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h&quot;時間&quot;mm&quot;分&quot;;@"/>
    <numFmt numFmtId="177" formatCode="#,##0_ "/>
    <numFmt numFmtId="178" formatCode="#,##0.0_ "/>
    <numFmt numFmtId="179" formatCode="[h]&quot;時間&quot;mm&quot;分&quot;;@"/>
    <numFmt numFmtId="180" formatCode="m&quot;月&quot;d&quot;日&quot;;@"/>
  </numFmts>
  <fonts count="2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02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80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177" fontId="10" fillId="2" borderId="16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Fill="1" applyAlignment="1" applyProtection="1">
      <alignment horizontal="right" vertical="center" shrinkToFit="1"/>
    </xf>
    <xf numFmtId="178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6" xfId="1" applyNumberFormat="1" applyFont="1" applyFill="1" applyBorder="1" applyAlignment="1" applyProtection="1">
      <alignment horizontal="right" vertical="center" shrinkToFit="1"/>
    </xf>
    <xf numFmtId="177" fontId="16" fillId="0" borderId="15" xfId="1" applyNumberFormat="1" applyFont="1" applyFill="1" applyBorder="1" applyAlignment="1" applyProtection="1">
      <alignment horizontal="right" vertical="center" shrinkToFit="1"/>
    </xf>
    <xf numFmtId="177" fontId="1" fillId="0" borderId="6" xfId="1" applyNumberFormat="1" applyFont="1" applyBorder="1" applyProtection="1">
      <alignment vertical="center"/>
    </xf>
    <xf numFmtId="177" fontId="1" fillId="0" borderId="4" xfId="1" applyNumberFormat="1" applyFont="1" applyBorder="1" applyProtection="1">
      <alignment vertical="center"/>
    </xf>
    <xf numFmtId="177" fontId="20" fillId="0" borderId="3" xfId="1" applyNumberFormat="1" applyFont="1" applyBorder="1" applyProtection="1">
      <alignment vertical="center"/>
    </xf>
    <xf numFmtId="178" fontId="16" fillId="0" borderId="0" xfId="1" quotePrefix="1" applyNumberFormat="1" applyFont="1" applyFill="1" applyBorder="1" applyAlignment="1" applyProtection="1">
      <alignment horizontal="right" vertical="center" shrinkToFit="1"/>
    </xf>
    <xf numFmtId="49" fontId="12" fillId="0" borderId="0" xfId="0" applyNumberFormat="1" applyFont="1" applyAlignment="1" applyProtection="1">
      <alignment horizontal="center" vertical="center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 applyProtection="1">
      <alignment horizontal="center"/>
    </xf>
    <xf numFmtId="49" fontId="12" fillId="0" borderId="0" xfId="0" applyNumberFormat="1" applyFont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177" fontId="19" fillId="0" borderId="0" xfId="1" applyNumberFormat="1" applyFont="1" applyAlignment="1" applyProtection="1">
      <alignment horizontal="left" vertical="center" wrapText="1" indent="1"/>
    </xf>
    <xf numFmtId="177" fontId="19" fillId="0" borderId="0" xfId="1" applyNumberFormat="1" applyFont="1" applyBorder="1" applyAlignment="1" applyProtection="1">
      <alignment horizontal="left" vertical="center" wrapText="1" indent="1" shrinkToFit="1"/>
    </xf>
    <xf numFmtId="177" fontId="19" fillId="0" borderId="0" xfId="1" applyNumberFormat="1" applyFont="1" applyBorder="1" applyAlignment="1" applyProtection="1">
      <alignment horizontal="left" vertical="center" indent="1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56" fontId="5" fillId="0" borderId="9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177" fontId="0" fillId="0" borderId="0" xfId="0" applyNumberFormat="1" applyFont="1" applyFill="1" applyBorder="1" applyAlignment="1" applyProtection="1">
      <alignment horizontal="right" vertical="center" shrinkToFit="1"/>
    </xf>
    <xf numFmtId="3" fontId="15" fillId="0" borderId="4" xfId="1" applyNumberFormat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3" fontId="5" fillId="0" borderId="3" xfId="1" applyNumberFormat="1" applyFont="1" applyBorder="1" applyAlignment="1" applyProtection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423">
    <dxf>
      <fill>
        <patternFill>
          <bgColor theme="8" tint="0.79998168889431442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80" formatCode="m&quot;月&quot;d&quot;日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rgb="FF000000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</font>
      <numFmt numFmtId="30" formatCode="@"/>
      <fill>
        <patternFill patternType="none">
          <fgColor indexed="64"/>
          <bgColor auto="1"/>
        </patternFill>
      </fill>
      <alignment horizontal="center" textRotation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sz val="10"/>
        <name val="ＭＳ 明朝"/>
      </font>
      <numFmt numFmtId="180" formatCode="m&quot;月&quot;d&quot;日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 xr9:uid="{00000000-0011-0000-FFFF-FFFF00000000}">
      <tableStyleElement type="wholeTable" dxfId="422"/>
    </tableStyle>
    <tableStyle name="テーブル スタイル 2" pivot="0" count="6" xr9:uid="{00000000-0011-0000-FFFF-FFFF01000000}">
      <tableStyleElement type="wholeTable" dxfId="421"/>
      <tableStyleElement type="headerRow" dxfId="420"/>
      <tableStyleElement type="totalRow" dxfId="419"/>
      <tableStyleElement type="firstColumn" dxfId="418"/>
      <tableStyleElement type="lastColumn" dxfId="417"/>
      <tableStyleElement type="firstRowStripe" dxfId="4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>
          <a:extLst>
            <a:ext uri="{FF2B5EF4-FFF2-40B4-BE49-F238E27FC236}">
              <a16:creationId xmlns:a16="http://schemas.microsoft.com/office/drawing/2014/main" id="{00000000-0008-0000-0100-000033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>
          <a:extLst>
            <a:ext uri="{FF2B5EF4-FFF2-40B4-BE49-F238E27FC236}">
              <a16:creationId xmlns:a16="http://schemas.microsoft.com/office/drawing/2014/main" id="{00000000-0008-0000-0100-000034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>
          <a:extLst>
            <a:ext uri="{FF2B5EF4-FFF2-40B4-BE49-F238E27FC236}">
              <a16:creationId xmlns:a16="http://schemas.microsoft.com/office/drawing/2014/main" id="{00000000-0008-0000-0100-000035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>
          <a:extLst>
            <a:ext uri="{FF2B5EF4-FFF2-40B4-BE49-F238E27FC236}">
              <a16:creationId xmlns:a16="http://schemas.microsoft.com/office/drawing/2014/main" id="{00000000-0008-0000-0100-000036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>
          <a:extLst>
            <a:ext uri="{FF2B5EF4-FFF2-40B4-BE49-F238E27FC236}">
              <a16:creationId xmlns:a16="http://schemas.microsoft.com/office/drawing/2014/main" id="{00000000-0008-0000-0100-000037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>
          <a:extLst>
            <a:ext uri="{FF2B5EF4-FFF2-40B4-BE49-F238E27FC236}">
              <a16:creationId xmlns:a16="http://schemas.microsoft.com/office/drawing/2014/main" id="{00000000-0008-0000-0100-000038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>
          <a:extLst>
            <a:ext uri="{FF2B5EF4-FFF2-40B4-BE49-F238E27FC236}">
              <a16:creationId xmlns:a16="http://schemas.microsoft.com/office/drawing/2014/main" id="{00000000-0008-0000-0100-000039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>
          <a:extLst>
            <a:ext uri="{FF2B5EF4-FFF2-40B4-BE49-F238E27FC236}">
              <a16:creationId xmlns:a16="http://schemas.microsoft.com/office/drawing/2014/main" id="{00000000-0008-0000-0100-00003A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>
          <a:extLst>
            <a:ext uri="{FF2B5EF4-FFF2-40B4-BE49-F238E27FC236}">
              <a16:creationId xmlns:a16="http://schemas.microsoft.com/office/drawing/2014/main" id="{00000000-0008-0000-0100-00003B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>
          <a:extLst>
            <a:ext uri="{FF2B5EF4-FFF2-40B4-BE49-F238E27FC236}">
              <a16:creationId xmlns:a16="http://schemas.microsoft.com/office/drawing/2014/main" id="{00000000-0008-0000-0100-00003C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>
          <a:extLst>
            <a:ext uri="{FF2B5EF4-FFF2-40B4-BE49-F238E27FC236}">
              <a16:creationId xmlns:a16="http://schemas.microsoft.com/office/drawing/2014/main" id="{00000000-0008-0000-0100-00003D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>
          <a:extLst>
            <a:ext uri="{FF2B5EF4-FFF2-40B4-BE49-F238E27FC236}">
              <a16:creationId xmlns:a16="http://schemas.microsoft.com/office/drawing/2014/main" id="{00000000-0008-0000-0100-00003E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>
          <a:extLst>
            <a:ext uri="{FF2B5EF4-FFF2-40B4-BE49-F238E27FC236}">
              <a16:creationId xmlns:a16="http://schemas.microsoft.com/office/drawing/2014/main" id="{00000000-0008-0000-0100-00003F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>
          <a:extLst>
            <a:ext uri="{FF2B5EF4-FFF2-40B4-BE49-F238E27FC236}">
              <a16:creationId xmlns:a16="http://schemas.microsoft.com/office/drawing/2014/main" id="{00000000-0008-0000-0100-000040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>
          <a:extLst>
            <a:ext uri="{FF2B5EF4-FFF2-40B4-BE49-F238E27FC236}">
              <a16:creationId xmlns:a16="http://schemas.microsoft.com/office/drawing/2014/main" id="{00000000-0008-0000-0100-000041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>
          <a:extLst>
            <a:ext uri="{FF2B5EF4-FFF2-40B4-BE49-F238E27FC236}">
              <a16:creationId xmlns:a16="http://schemas.microsoft.com/office/drawing/2014/main" id="{00000000-0008-0000-0100-000042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>
          <a:extLst>
            <a:ext uri="{FF2B5EF4-FFF2-40B4-BE49-F238E27FC236}">
              <a16:creationId xmlns:a16="http://schemas.microsoft.com/office/drawing/2014/main" id="{00000000-0008-0000-0100-000043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>
          <a:extLst>
            <a:ext uri="{FF2B5EF4-FFF2-40B4-BE49-F238E27FC236}">
              <a16:creationId xmlns:a16="http://schemas.microsoft.com/office/drawing/2014/main" id="{00000000-0008-0000-0100-000044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>
          <a:extLst>
            <a:ext uri="{FF2B5EF4-FFF2-40B4-BE49-F238E27FC236}">
              <a16:creationId xmlns:a16="http://schemas.microsoft.com/office/drawing/2014/main" id="{00000000-0008-0000-0100-000045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>
          <a:extLst>
            <a:ext uri="{FF2B5EF4-FFF2-40B4-BE49-F238E27FC236}">
              <a16:creationId xmlns:a16="http://schemas.microsoft.com/office/drawing/2014/main" id="{00000000-0008-0000-0100-000046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>
          <a:extLst>
            <a:ext uri="{FF2B5EF4-FFF2-40B4-BE49-F238E27FC236}">
              <a16:creationId xmlns:a16="http://schemas.microsoft.com/office/drawing/2014/main" id="{00000000-0008-0000-0100-000047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>
          <a:extLst>
            <a:ext uri="{FF2B5EF4-FFF2-40B4-BE49-F238E27FC236}">
              <a16:creationId xmlns:a16="http://schemas.microsoft.com/office/drawing/2014/main" id="{00000000-0008-0000-0100-000048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>
          <a:extLst>
            <a:ext uri="{FF2B5EF4-FFF2-40B4-BE49-F238E27FC236}">
              <a16:creationId xmlns:a16="http://schemas.microsoft.com/office/drawing/2014/main" id="{00000000-0008-0000-0100-000049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>
          <a:extLst>
            <a:ext uri="{FF2B5EF4-FFF2-40B4-BE49-F238E27FC236}">
              <a16:creationId xmlns:a16="http://schemas.microsoft.com/office/drawing/2014/main" id="{00000000-0008-0000-0100-00004A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>
          <a:extLst>
            <a:ext uri="{FF2B5EF4-FFF2-40B4-BE49-F238E27FC236}">
              <a16:creationId xmlns:a16="http://schemas.microsoft.com/office/drawing/2014/main" id="{00000000-0008-0000-0100-00004B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>
          <a:extLst>
            <a:ext uri="{FF2B5EF4-FFF2-40B4-BE49-F238E27FC236}">
              <a16:creationId xmlns:a16="http://schemas.microsoft.com/office/drawing/2014/main" id="{00000000-0008-0000-0100-00004C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>
          <a:extLst>
            <a:ext uri="{FF2B5EF4-FFF2-40B4-BE49-F238E27FC236}">
              <a16:creationId xmlns:a16="http://schemas.microsoft.com/office/drawing/2014/main" id="{00000000-0008-0000-0100-00004D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>
          <a:extLst>
            <a:ext uri="{FF2B5EF4-FFF2-40B4-BE49-F238E27FC236}">
              <a16:creationId xmlns:a16="http://schemas.microsoft.com/office/drawing/2014/main" id="{00000000-0008-0000-0100-00004E3A0000}"/>
            </a:ext>
          </a:extLst>
        </xdr:cNvPr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A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A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A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B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B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B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B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B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B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B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B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C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C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C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D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D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D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D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D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D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D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D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D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D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D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D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D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D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D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D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D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D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D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E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E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E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E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E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E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E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E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F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F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F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F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F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F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F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F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F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F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F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F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F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F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F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F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F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F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F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F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F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F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1000-00000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1000-00000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1000-00000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1000-00000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1000-00000E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1000-00000F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1000-000010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1000-000011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1000-000012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1000-000013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1000-000014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1000-000015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1000-000016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1000-000017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1000-000018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1000-000019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1000-00001A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1000-00001B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1000-00001C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1000-00001D000000}"/>
            </a:ext>
          </a:extLst>
        </xdr:cNvPr>
        <xdr:cNvSpPr>
          <a:spLocks noChangeShapeType="1"/>
        </xdr:cNvSpPr>
      </xdr:nvSpPr>
      <xdr:spPr bwMode="auto">
        <a:xfrm>
          <a:off x="605155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>
          <a:extLst>
            <a:ext uri="{FF2B5EF4-FFF2-40B4-BE49-F238E27FC236}">
              <a16:creationId xmlns:a16="http://schemas.microsoft.com/office/drawing/2014/main" id="{00000000-0008-0000-0900-000011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>
          <a:extLst>
            <a:ext uri="{FF2B5EF4-FFF2-40B4-BE49-F238E27FC236}">
              <a16:creationId xmlns:a16="http://schemas.microsoft.com/office/drawing/2014/main" id="{00000000-0008-0000-0900-000012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00000000-0008-0000-0900-000014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00000000-0008-0000-0900-000015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00000000-0008-0000-0900-00001A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00000000-0008-0000-0900-00001B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00000000-0008-0000-0900-00001C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0000000-0008-0000-0900-00001D000000}"/>
            </a:ext>
          </a:extLst>
        </xdr:cNvPr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2" displayName="テーブル2" ref="A6:F23" totalsRowCount="1" headerRowDxfId="415" dataDxfId="414" totalsRowDxfId="413" headerRowCellStyle="標準 2" dataCellStyle="標準 2">
  <autoFilter ref="A6:F22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年月" dataDxfId="412" totalsRowDxfId="411" dataCellStyle="標準 2"/>
    <tableColumn id="6" xr3:uid="{00000000-0010-0000-0000-000006000000}" name="総支給額_x000a_(円)_x000a_(A)" dataDxfId="410" totalsRowDxfId="409"/>
    <tableColumn id="8" xr3:uid="{00000000-0010-0000-0000-000008000000}" name="時間単価_x000a_(円)_x000a_(B) " totalsRowFunction="custom" dataDxfId="408" totalsRowDxfId="407" dataCellStyle="標準 2">
      <calculatedColumnFormula>LOOKUP(MIN(テーブル2[総支給額
(円)
(A)]),人件費単価一覧表[円以上],人件費単価一覧表[単位：円])</calculatedColumnFormula>
      <totalsRowFormula>LOOKUP(MIN(テーブル2[総支給額
(円)
(A)]),$H$28:$H$53,$K$28:$K$53)</totalsRowFormula>
    </tableColumn>
    <tableColumn id="9" xr3:uid="{00000000-0010-0000-0000-000009000000}" name="従事時間_x000a_(時間)_x000a_(C) " totalsRowFunction="sum" dataDxfId="406" totalsRowDxfId="405" dataCellStyle="標準 2">
      <calculatedColumnFormula>MIN(作業日報兼直接人件費個別明細表1[[#Totals],[列6]]*24,150)</calculatedColumnFormula>
    </tableColumn>
    <tableColumn id="10" xr3:uid="{00000000-0010-0000-0000-00000A000000}" name="算定額_x000a_(D)=(B)X(C)" totalsRowFunction="sum" dataDxfId="404" totalsRowDxfId="403" dataCellStyle="標準 2">
      <calculatedColumnFormula>テーブル2[[#This Row],[時間単価
(円)
(B) ]]*テーブル2[[#This Row],[従事時間
(時間)
(C) ]]</calculatedColumnFormula>
    </tableColumn>
    <tableColumn id="11" xr3:uid="{00000000-0010-0000-0000-00000B000000}" name="助成対象経費_x000a_(円)_x000a_(A)を上限_x000a_とする" totalsRowFunction="sum" dataDxfId="402" totalsRowDxfId="401" dataCellStyle="標準 2">
      <calculatedColumnFormula>+IF(テーブル2[[#This Row],[総支給額
(円)
(A)]]="",0,MIN(テーブル2[[#This Row],[総支給額
(円)
(A)]],テーブル2[[#This Row],[算定額
(D)=(B)X(C)]]))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作業日報兼直接人件費個別明細表8" displayName="作業日報兼直接人件費個別明細表8" ref="A8:H31" headerRowCount="0" totalsRowCount="1" headerRowDxfId="216" dataDxfId="214" totalsRowDxfId="213" headerRowBorderDxfId="215">
  <tableColumns count="8">
    <tableColumn id="1" xr3:uid="{00000000-0010-0000-0900-000001000000}" name="列1" totalsRowLabel="合計" headerRowDxfId="212" dataDxfId="211" totalsRowDxfId="210"/>
    <tableColumn id="2" xr3:uid="{00000000-0010-0000-0900-000002000000}" name="列2" headerRowDxfId="209" totalsRowDxfId="208"/>
    <tableColumn id="3" xr3:uid="{00000000-0010-0000-0900-000003000000}" name="列3" headerRowDxfId="207" totalsRowDxfId="206"/>
    <tableColumn id="4" xr3:uid="{00000000-0010-0000-0900-000004000000}" name="列4" headerRowDxfId="205" totalsRowDxfId="204"/>
    <tableColumn id="5" xr3:uid="{00000000-0010-0000-0900-000005000000}" name="列5" headerRowDxfId="203" totalsRowDxfId="202"/>
    <tableColumn id="6" xr3:uid="{00000000-0010-0000-0900-000006000000}" name="列6" totalsRowFunction="custom" headerRowDxfId="201" dataDxfId="200" totalsRowDxfId="199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xr3:uid="{00000000-0010-0000-0900-000007000000}" name="列7" headerRowDxfId="198" dataDxfId="197" totalsRowDxfId="196"/>
    <tableColumn id="8" xr3:uid="{00000000-0010-0000-0900-000008000000}" name="列8" headerRowDxfId="195" dataDxfId="194" totalsRowDxfId="193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作業日報兼直接人件費個別明細表9" displayName="作業日報兼直接人件費個別明細表9" ref="A8:H31" headerRowCount="0" totalsRowCount="1" headerRowDxfId="192" dataDxfId="190" totalsRowDxfId="189" headerRowBorderDxfId="191">
  <tableColumns count="8">
    <tableColumn id="1" xr3:uid="{00000000-0010-0000-0A00-000001000000}" name="列1" totalsRowLabel="合計" headerRowDxfId="188" dataDxfId="187" totalsRowDxfId="186"/>
    <tableColumn id="2" xr3:uid="{00000000-0010-0000-0A00-000002000000}" name="列2" headerRowDxfId="185" totalsRowDxfId="184"/>
    <tableColumn id="3" xr3:uid="{00000000-0010-0000-0A00-000003000000}" name="列3" headerRowDxfId="183" totalsRowDxfId="182"/>
    <tableColumn id="4" xr3:uid="{00000000-0010-0000-0A00-000004000000}" name="列4" headerRowDxfId="181" totalsRowDxfId="180"/>
    <tableColumn id="5" xr3:uid="{00000000-0010-0000-0A00-000005000000}" name="列5" headerRowDxfId="179" totalsRowDxfId="178"/>
    <tableColumn id="6" xr3:uid="{00000000-0010-0000-0A00-000006000000}" name="列6" totalsRowFunction="custom" headerRowDxfId="177" dataDxfId="176" totalsRowDxfId="175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xr3:uid="{00000000-0010-0000-0A00-000007000000}" name="列7" headerRowDxfId="174" dataDxfId="173" totalsRowDxfId="172"/>
    <tableColumn id="8" xr3:uid="{00000000-0010-0000-0A00-000008000000}" name="列8" headerRowDxfId="171" dataDxfId="170" totalsRowDxfId="169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作業日報兼直接人件費個別明細表10" displayName="作業日報兼直接人件費個別明細表10" ref="A8:H31" headerRowCount="0" totalsRowCount="1" headerRowDxfId="168" dataDxfId="166" totalsRowDxfId="165" headerRowBorderDxfId="167">
  <tableColumns count="8">
    <tableColumn id="1" xr3:uid="{00000000-0010-0000-0B00-000001000000}" name="列1" totalsRowLabel="合計" headerRowDxfId="164" dataDxfId="163" totalsRowDxfId="162"/>
    <tableColumn id="2" xr3:uid="{00000000-0010-0000-0B00-000002000000}" name="列2" headerRowDxfId="161" totalsRowDxfId="160"/>
    <tableColumn id="3" xr3:uid="{00000000-0010-0000-0B00-000003000000}" name="列3" headerRowDxfId="159" totalsRowDxfId="158"/>
    <tableColumn id="4" xr3:uid="{00000000-0010-0000-0B00-000004000000}" name="列4" headerRowDxfId="157" totalsRowDxfId="156"/>
    <tableColumn id="5" xr3:uid="{00000000-0010-0000-0B00-000005000000}" name="列5" headerRowDxfId="155" totalsRowDxfId="154"/>
    <tableColumn id="6" xr3:uid="{00000000-0010-0000-0B00-000006000000}" name="列6" totalsRowFunction="custom" headerRowDxfId="153" dataDxfId="152" totalsRowDxfId="151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xr3:uid="{00000000-0010-0000-0B00-000007000000}" name="列7" headerRowDxfId="150" dataDxfId="149" totalsRowDxfId="148"/>
    <tableColumn id="8" xr3:uid="{00000000-0010-0000-0B00-000008000000}" name="列8" headerRowDxfId="147" dataDxfId="146" totalsRowDxfId="145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作業日報兼直接人件費個別明細表1014" displayName="作業日報兼直接人件費個別明細表1014" ref="A8:H31" headerRowCount="0" totalsRowCount="1" headerRowDxfId="144" dataDxfId="142" totalsRowDxfId="141" headerRowBorderDxfId="143">
  <tableColumns count="8">
    <tableColumn id="1" xr3:uid="{00000000-0010-0000-0C00-000001000000}" name="列1" totalsRowLabel="合計" headerRowDxfId="140" dataDxfId="139" totalsRowDxfId="138"/>
    <tableColumn id="2" xr3:uid="{00000000-0010-0000-0C00-000002000000}" name="列2" headerRowDxfId="137" totalsRowDxfId="136"/>
    <tableColumn id="3" xr3:uid="{00000000-0010-0000-0C00-000003000000}" name="列3" headerRowDxfId="135" totalsRowDxfId="134"/>
    <tableColumn id="4" xr3:uid="{00000000-0010-0000-0C00-000004000000}" name="列4" headerRowDxfId="133" totalsRowDxfId="132"/>
    <tableColumn id="5" xr3:uid="{00000000-0010-0000-0C00-000005000000}" name="列5" headerRowDxfId="131" totalsRowDxfId="130"/>
    <tableColumn id="6" xr3:uid="{00000000-0010-0000-0C00-000006000000}" name="列6" totalsRowFunction="custom" headerRowDxfId="129" dataDxfId="128" totalsRowDxfId="127">
      <calculatedColumnFormula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calculatedColumnFormula>
      <totalsRowFormula>SUBTOTAL(109,作業日報兼直接人件費個別明細表1014[列6])</totalsRowFormula>
    </tableColumn>
    <tableColumn id="7" xr3:uid="{00000000-0010-0000-0C00-000007000000}" name="列7" headerRowDxfId="126" dataDxfId="125" totalsRowDxfId="124"/>
    <tableColumn id="8" xr3:uid="{00000000-0010-0000-0C00-000008000000}" name="列8" headerRowDxfId="123" dataDxfId="122" totalsRowDxfId="121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作業日報兼直接人件費個別明細表101415" displayName="作業日報兼直接人件費個別明細表101415" ref="A8:H31" headerRowCount="0" totalsRowCount="1" headerRowDxfId="120" dataDxfId="118" totalsRowDxfId="117" headerRowBorderDxfId="119">
  <tableColumns count="8">
    <tableColumn id="1" xr3:uid="{00000000-0010-0000-0D00-000001000000}" name="列1" totalsRowLabel="合計" headerRowDxfId="116" dataDxfId="115" totalsRowDxfId="114"/>
    <tableColumn id="2" xr3:uid="{00000000-0010-0000-0D00-000002000000}" name="列2" headerRowDxfId="113" totalsRowDxfId="112"/>
    <tableColumn id="3" xr3:uid="{00000000-0010-0000-0D00-000003000000}" name="列3" headerRowDxfId="111" totalsRowDxfId="110"/>
    <tableColumn id="4" xr3:uid="{00000000-0010-0000-0D00-000004000000}" name="列4" headerRowDxfId="109" totalsRowDxfId="108"/>
    <tableColumn id="5" xr3:uid="{00000000-0010-0000-0D00-000005000000}" name="列5" headerRowDxfId="107" totalsRowDxfId="106"/>
    <tableColumn id="6" xr3:uid="{00000000-0010-0000-0D00-000006000000}" name="列6" totalsRowFunction="custom" headerRowDxfId="105" dataDxfId="104" totalsRowDxfId="103">
      <calculatedColumnFormula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calculatedColumnFormula>
      <totalsRowFormula>SUBTOTAL(109,作業日報兼直接人件費個別明細表101415[列6])</totalsRowFormula>
    </tableColumn>
    <tableColumn id="7" xr3:uid="{00000000-0010-0000-0D00-000007000000}" name="列7" headerRowDxfId="102" dataDxfId="101" totalsRowDxfId="100"/>
    <tableColumn id="8" xr3:uid="{00000000-0010-0000-0D00-000008000000}" name="列8" headerRowDxfId="99" dataDxfId="98" totalsRowDxfId="97"/>
  </tableColumns>
  <tableStyleInfo name="テーブル スタイル 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作業日報兼直接人件費個別明細表10141516" displayName="作業日報兼直接人件費個別明細表10141516" ref="A8:H31" headerRowCount="0" totalsRowCount="1" headerRowDxfId="96" dataDxfId="94" totalsRowDxfId="93" headerRowBorderDxfId="95">
  <tableColumns count="8">
    <tableColumn id="1" xr3:uid="{00000000-0010-0000-0E00-000001000000}" name="列1" totalsRowLabel="合計" headerRowDxfId="92" dataDxfId="91" totalsRowDxfId="90"/>
    <tableColumn id="2" xr3:uid="{00000000-0010-0000-0E00-000002000000}" name="列2" headerRowDxfId="89" totalsRowDxfId="88"/>
    <tableColumn id="3" xr3:uid="{00000000-0010-0000-0E00-000003000000}" name="列3" headerRowDxfId="87" totalsRowDxfId="86"/>
    <tableColumn id="4" xr3:uid="{00000000-0010-0000-0E00-000004000000}" name="列4" headerRowDxfId="85" totalsRowDxfId="84"/>
    <tableColumn id="5" xr3:uid="{00000000-0010-0000-0E00-000005000000}" name="列5" headerRowDxfId="83" totalsRowDxfId="82"/>
    <tableColumn id="6" xr3:uid="{00000000-0010-0000-0E00-000006000000}" name="列6" totalsRowFunction="custom" headerRowDxfId="81" dataDxfId="80" totalsRowDxfId="79">
      <calculatedColumnFormula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calculatedColumnFormula>
      <totalsRowFormula>SUBTOTAL(109,作業日報兼直接人件費個別明細表10141516[列6])</totalsRowFormula>
    </tableColumn>
    <tableColumn id="7" xr3:uid="{00000000-0010-0000-0E00-000007000000}" name="列7" headerRowDxfId="78" dataDxfId="77" totalsRowDxfId="76"/>
    <tableColumn id="8" xr3:uid="{00000000-0010-0000-0E00-000008000000}" name="列8" headerRowDxfId="75" dataDxfId="74" totalsRowDxfId="73"/>
  </tableColumns>
  <tableStyleInfo name="テーブル スタイル 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作業日報兼直接人件費個別明細表1014151617" displayName="作業日報兼直接人件費個別明細表1014151617" ref="A8:H31" headerRowCount="0" totalsRowCount="1" headerRowDxfId="72" dataDxfId="70" totalsRowDxfId="69" headerRowBorderDxfId="71">
  <tableColumns count="8">
    <tableColumn id="1" xr3:uid="{00000000-0010-0000-0F00-000001000000}" name="列1" totalsRowLabel="合計" headerRowDxfId="68" dataDxfId="67" totalsRowDxfId="66"/>
    <tableColumn id="2" xr3:uid="{00000000-0010-0000-0F00-000002000000}" name="列2" headerRowDxfId="65" totalsRowDxfId="64"/>
    <tableColumn id="3" xr3:uid="{00000000-0010-0000-0F00-000003000000}" name="列3" headerRowDxfId="63" totalsRowDxfId="62"/>
    <tableColumn id="4" xr3:uid="{00000000-0010-0000-0F00-000004000000}" name="列4" headerRowDxfId="61" totalsRowDxfId="60"/>
    <tableColumn id="5" xr3:uid="{00000000-0010-0000-0F00-000005000000}" name="列5" headerRowDxfId="59" totalsRowDxfId="58"/>
    <tableColumn id="6" xr3:uid="{00000000-0010-0000-0F00-000006000000}" name="列6" totalsRowFunction="custom" headerRowDxfId="57" dataDxfId="56" totalsRowDxfId="55">
      <calculatedColumnFormula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calculatedColumnFormula>
      <totalsRowFormula>SUBTOTAL(109,作業日報兼直接人件費個別明細表1014151617[列6])</totalsRowFormula>
    </tableColumn>
    <tableColumn id="7" xr3:uid="{00000000-0010-0000-0F00-000007000000}" name="列7" headerRowDxfId="54" dataDxfId="53" totalsRowDxfId="52"/>
    <tableColumn id="8" xr3:uid="{00000000-0010-0000-0F00-000008000000}" name="列8" headerRowDxfId="51" dataDxfId="50" totalsRowDxfId="49"/>
  </tableColumns>
  <tableStyleInfo name="テーブル スタイル 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作業日報兼直接人件費個別明細表101415161718" displayName="作業日報兼直接人件費個別明細表101415161718" ref="A8:H31" headerRowCount="0" totalsRowCount="1" headerRowDxfId="48" dataDxfId="46" totalsRowDxfId="45" headerRowBorderDxfId="47">
  <tableColumns count="8">
    <tableColumn id="1" xr3:uid="{00000000-0010-0000-1000-000001000000}" name="列1" totalsRowLabel="合計" headerRowDxfId="44" dataDxfId="43" totalsRowDxfId="42"/>
    <tableColumn id="2" xr3:uid="{00000000-0010-0000-1000-000002000000}" name="列2" headerRowDxfId="41" totalsRowDxfId="40"/>
    <tableColumn id="3" xr3:uid="{00000000-0010-0000-1000-000003000000}" name="列3" headerRowDxfId="39" totalsRowDxfId="38"/>
    <tableColumn id="4" xr3:uid="{00000000-0010-0000-1000-000004000000}" name="列4" headerRowDxfId="37" totalsRowDxfId="36"/>
    <tableColumn id="5" xr3:uid="{00000000-0010-0000-1000-000005000000}" name="列5" headerRowDxfId="35" totalsRowDxfId="34"/>
    <tableColumn id="6" xr3:uid="{00000000-0010-0000-1000-000006000000}" name="列6" totalsRowFunction="custom" headerRowDxfId="33" dataDxfId="32" totalsRowDxfId="31">
      <calculatedColumnFormula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calculatedColumnFormula>
      <totalsRowFormula>SUBTOTAL(109,作業日報兼直接人件費個別明細表101415161718[列6])</totalsRowFormula>
    </tableColumn>
    <tableColumn id="7" xr3:uid="{00000000-0010-0000-1000-000007000000}" name="列7" headerRowDxfId="30" dataDxfId="29" totalsRowDxfId="28"/>
    <tableColumn id="8" xr3:uid="{00000000-0010-0000-1000-000008000000}" name="列8" headerRowDxfId="27" dataDxfId="26" totalsRowDxfId="25"/>
  </tableColumns>
  <tableStyleInfo name="テーブル スタイル 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作業日報兼直接人件費個別明細表10141516171819" displayName="作業日報兼直接人件費個別明細表10141516171819" ref="A8:H31" headerRowCount="0" totalsRowCount="1" headerRowDxfId="24" dataDxfId="22" totalsRowDxfId="21" headerRowBorderDxfId="23">
  <tableColumns count="8">
    <tableColumn id="1" xr3:uid="{00000000-0010-0000-1100-000001000000}" name="列1" totalsRowLabel="合計" headerRowDxfId="20" dataDxfId="19" totalsRowDxfId="18"/>
    <tableColumn id="2" xr3:uid="{00000000-0010-0000-1100-000002000000}" name="列2" headerRowDxfId="17" totalsRowDxfId="16"/>
    <tableColumn id="3" xr3:uid="{00000000-0010-0000-1100-000003000000}" name="列3" headerRowDxfId="15" totalsRowDxfId="14"/>
    <tableColumn id="4" xr3:uid="{00000000-0010-0000-1100-000004000000}" name="列4" headerRowDxfId="13" totalsRowDxfId="12"/>
    <tableColumn id="5" xr3:uid="{00000000-0010-0000-1100-000005000000}" name="列5" headerRowDxfId="11" totalsRowDxfId="10"/>
    <tableColumn id="6" xr3:uid="{00000000-0010-0000-1100-000006000000}" name="列6" totalsRowFunction="custom" headerRowDxfId="9" dataDxfId="8" totalsRowDxfId="7">
      <calculatedColumnFormula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calculatedColumnFormula>
      <totalsRowFormula>SUBTOTAL(109,作業日報兼直接人件費個別明細表10141516171819[列6])</totalsRowFormula>
    </tableColumn>
    <tableColumn id="7" xr3:uid="{00000000-0010-0000-1100-000007000000}" name="列7" headerRowDxfId="6" dataDxfId="5" totalsRowDxfId="4"/>
    <tableColumn id="8" xr3:uid="{00000000-0010-0000-1100-000008000000}" name="列8" headerRowDxfId="3" dataDxfId="2" totalsRowDxfId="1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人件費単価一覧表" displayName="人件費単価一覧表" ref="H27:K53" totalsRowShown="0" headerRowDxfId="400" dataDxfId="398" headerRowBorderDxfId="399" tableBorderDxfId="397" totalsRowBorderDxfId="396" headerRowCellStyle="標準 2">
  <autoFilter ref="H27:K53" xr:uid="{00000000-0009-0000-0100-000003000000}"/>
  <tableColumns count="4">
    <tableColumn id="1" xr3:uid="{00000000-0010-0000-0100-000001000000}" name="円以上" dataDxfId="395" dataCellStyle="標準 2"/>
    <tableColumn id="2" xr3:uid="{00000000-0010-0000-0100-000002000000}" name="～" dataDxfId="394" dataCellStyle="標準 2"/>
    <tableColumn id="3" xr3:uid="{00000000-0010-0000-0100-000003000000}" name="円未満" dataDxfId="393" dataCellStyle="標準 2"/>
    <tableColumn id="4" xr3:uid="{00000000-0010-0000-0100-000004000000}" name="単位：円" dataDxfId="392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作業日報兼直接人件費個別明細表1" displayName="作業日報兼直接人件費個別明細表1" ref="A8:H31" headerRowCount="0" totalsRowCount="1" headerRowDxfId="391" dataDxfId="389" totalsRowDxfId="388" headerRowBorderDxfId="390">
  <tableColumns count="8">
    <tableColumn id="1" xr3:uid="{00000000-0010-0000-0200-000001000000}" name="列1" totalsRowLabel="合計" headerRowDxfId="387" dataDxfId="386" totalsRowDxfId="385"/>
    <tableColumn id="2" xr3:uid="{00000000-0010-0000-0200-000002000000}" name="列2" headerRowDxfId="384" dataDxfId="383" totalsRowDxfId="382"/>
    <tableColumn id="3" xr3:uid="{00000000-0010-0000-0200-000003000000}" name="列3" headerRowDxfId="381" dataDxfId="380" totalsRowDxfId="379"/>
    <tableColumn id="4" xr3:uid="{00000000-0010-0000-0200-000004000000}" name="列4" headerRowDxfId="378" dataDxfId="377" totalsRowDxfId="376"/>
    <tableColumn id="5" xr3:uid="{00000000-0010-0000-0200-000005000000}" name="列5" headerRowDxfId="375" dataDxfId="374" totalsRowDxfId="373"/>
    <tableColumn id="6" xr3:uid="{00000000-0010-0000-0200-000006000000}" name="列6" totalsRowFunction="sum" headerRowDxfId="372" dataDxfId="371" totalsRowDxfId="370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xr3:uid="{00000000-0010-0000-0200-000007000000}" name="列7" headerRowDxfId="369" dataDxfId="368" totalsRowDxfId="367"/>
    <tableColumn id="8" xr3:uid="{00000000-0010-0000-0200-000008000000}" name="列8" headerRowDxfId="366" dataDxfId="365" totalsRowDxfId="364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作業日報兼直接人件費個別明細表2" displayName="作業日報兼直接人件費個別明細表2" ref="A8:H31" headerRowCount="0" totalsRowCount="1" headerRowDxfId="363" dataDxfId="361" totalsRowDxfId="360" headerRowBorderDxfId="362">
  <tableColumns count="8">
    <tableColumn id="1" xr3:uid="{00000000-0010-0000-0300-000001000000}" name="列1" totalsRowLabel="合計" headerRowDxfId="359" dataDxfId="358" totalsRowDxfId="357"/>
    <tableColumn id="2" xr3:uid="{00000000-0010-0000-0300-000002000000}" name="列2" headerRowDxfId="356" dataDxfId="355" totalsRowDxfId="354"/>
    <tableColumn id="3" xr3:uid="{00000000-0010-0000-0300-000003000000}" name="列3" headerRowDxfId="353" totalsRowDxfId="352"/>
    <tableColumn id="4" xr3:uid="{00000000-0010-0000-0300-000004000000}" name="列4" headerRowDxfId="351" dataDxfId="350" totalsRowDxfId="349"/>
    <tableColumn id="5" xr3:uid="{00000000-0010-0000-0300-000005000000}" name="列5" headerRowDxfId="348" dataDxfId="347" totalsRowDxfId="346"/>
    <tableColumn id="6" xr3:uid="{00000000-0010-0000-0300-000006000000}" name="列6" totalsRowFunction="sum" headerRowDxfId="345" dataDxfId="344" totalsRowDxfId="343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</tableColumn>
    <tableColumn id="7" xr3:uid="{00000000-0010-0000-0300-000007000000}" name="列7" headerRowDxfId="342" dataDxfId="341" totalsRowDxfId="340"/>
    <tableColumn id="8" xr3:uid="{00000000-0010-0000-0300-000008000000}" name="列8" headerRowDxfId="339" dataDxfId="338" totalsRowDxfId="337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作業日報兼直接人件費個別明細表3" displayName="作業日報兼直接人件費個別明細表3" ref="A8:H31" headerRowCount="0" totalsRowCount="1" headerRowDxfId="336" dataDxfId="334" totalsRowDxfId="333" headerRowBorderDxfId="335">
  <tableColumns count="8">
    <tableColumn id="1" xr3:uid="{00000000-0010-0000-0400-000001000000}" name="列1" totalsRowLabel="合計" headerRowDxfId="332" dataDxfId="331" totalsRowDxfId="330"/>
    <tableColumn id="2" xr3:uid="{00000000-0010-0000-0400-000002000000}" name="列2" headerRowDxfId="329" totalsRowDxfId="328"/>
    <tableColumn id="3" xr3:uid="{00000000-0010-0000-0400-000003000000}" name="列3" headerRowDxfId="327" totalsRowDxfId="326"/>
    <tableColumn id="4" xr3:uid="{00000000-0010-0000-0400-000004000000}" name="列4" headerRowDxfId="325" totalsRowDxfId="324"/>
    <tableColumn id="5" xr3:uid="{00000000-0010-0000-0400-000005000000}" name="列5" headerRowDxfId="323" totalsRowDxfId="322"/>
    <tableColumn id="6" xr3:uid="{00000000-0010-0000-0400-000006000000}" name="列6" totalsRowFunction="custom" headerRowDxfId="321" dataDxfId="320" totalsRowDxfId="319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xr3:uid="{00000000-0010-0000-0400-000007000000}" name="列7" headerRowDxfId="318" dataDxfId="317" totalsRowDxfId="316"/>
    <tableColumn id="8" xr3:uid="{00000000-0010-0000-0400-000008000000}" name="列8" headerRowDxfId="315" dataDxfId="314" totalsRowDxfId="313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作業日報兼直接人件費個別明細表4" displayName="作業日報兼直接人件費個別明細表4" ref="A8:H31" headerRowCount="0" totalsRowCount="1" headerRowDxfId="312" dataDxfId="310" totalsRowDxfId="309" headerRowBorderDxfId="311">
  <tableColumns count="8">
    <tableColumn id="1" xr3:uid="{00000000-0010-0000-0500-000001000000}" name="列1" totalsRowLabel="合計" headerRowDxfId="308" dataDxfId="307" totalsRowDxfId="306"/>
    <tableColumn id="2" xr3:uid="{00000000-0010-0000-0500-000002000000}" name="列2" headerRowDxfId="305" totalsRowDxfId="304"/>
    <tableColumn id="3" xr3:uid="{00000000-0010-0000-0500-000003000000}" name="列3" headerRowDxfId="303" totalsRowDxfId="302"/>
    <tableColumn id="4" xr3:uid="{00000000-0010-0000-0500-000004000000}" name="列4" headerRowDxfId="301" totalsRowDxfId="300"/>
    <tableColumn id="5" xr3:uid="{00000000-0010-0000-0500-000005000000}" name="列5" headerRowDxfId="299" totalsRowDxfId="298"/>
    <tableColumn id="6" xr3:uid="{00000000-0010-0000-0500-000006000000}" name="列6" totalsRowFunction="custom" headerRowDxfId="297" dataDxfId="296" totalsRowDxfId="295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xr3:uid="{00000000-0010-0000-0500-000007000000}" name="列7" headerRowDxfId="294" dataDxfId="293" totalsRowDxfId="292"/>
    <tableColumn id="8" xr3:uid="{00000000-0010-0000-0500-000008000000}" name="列8" headerRowDxfId="291" dataDxfId="290" totalsRowDxfId="289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作業日報兼直接人件費個別明細表5" displayName="作業日報兼直接人件費個別明細表5" ref="A8:H31" headerRowCount="0" totalsRowCount="1" headerRowDxfId="288" dataDxfId="286" totalsRowDxfId="285" headerRowBorderDxfId="287">
  <tableColumns count="8">
    <tableColumn id="1" xr3:uid="{00000000-0010-0000-0600-000001000000}" name="列1" totalsRowLabel="合計" headerRowDxfId="284" dataDxfId="283" totalsRowDxfId="282"/>
    <tableColumn id="2" xr3:uid="{00000000-0010-0000-0600-000002000000}" name="列2" headerRowDxfId="281" totalsRowDxfId="280"/>
    <tableColumn id="3" xr3:uid="{00000000-0010-0000-0600-000003000000}" name="列3" headerRowDxfId="279" totalsRowDxfId="278"/>
    <tableColumn id="4" xr3:uid="{00000000-0010-0000-0600-000004000000}" name="列4" headerRowDxfId="277" totalsRowDxfId="276"/>
    <tableColumn id="5" xr3:uid="{00000000-0010-0000-0600-000005000000}" name="列5" headerRowDxfId="275" totalsRowDxfId="274"/>
    <tableColumn id="6" xr3:uid="{00000000-0010-0000-0600-000006000000}" name="列6" totalsRowFunction="custom" headerRowDxfId="273" dataDxfId="272" totalsRowDxfId="271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xr3:uid="{00000000-0010-0000-0600-000007000000}" name="列7" headerRowDxfId="270" dataDxfId="269" totalsRowDxfId="268"/>
    <tableColumn id="8" xr3:uid="{00000000-0010-0000-0600-000008000000}" name="列8" headerRowDxfId="267" dataDxfId="266" totalsRowDxfId="265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作業日報兼直接人件費個別明細表6" displayName="作業日報兼直接人件費個別明細表6" ref="A8:H31" headerRowCount="0" totalsRowCount="1" headerRowDxfId="264" dataDxfId="262" totalsRowDxfId="261" headerRowBorderDxfId="263">
  <tableColumns count="8">
    <tableColumn id="1" xr3:uid="{00000000-0010-0000-0700-000001000000}" name="列1" totalsRowLabel="合計" headerRowDxfId="260" dataDxfId="259" totalsRowDxfId="258"/>
    <tableColumn id="2" xr3:uid="{00000000-0010-0000-0700-000002000000}" name="列2" headerRowDxfId="257" totalsRowDxfId="256"/>
    <tableColumn id="3" xr3:uid="{00000000-0010-0000-0700-000003000000}" name="列3" headerRowDxfId="255" totalsRowDxfId="254"/>
    <tableColumn id="4" xr3:uid="{00000000-0010-0000-0700-000004000000}" name="列4" headerRowDxfId="253" totalsRowDxfId="252"/>
    <tableColumn id="5" xr3:uid="{00000000-0010-0000-0700-000005000000}" name="列5" headerRowDxfId="251" totalsRowDxfId="250"/>
    <tableColumn id="6" xr3:uid="{00000000-0010-0000-0700-000006000000}" name="列6" totalsRowFunction="custom" headerRowDxfId="249" dataDxfId="248" totalsRowDxfId="247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xr3:uid="{00000000-0010-0000-0700-000007000000}" name="列7" headerRowDxfId="246" dataDxfId="245" totalsRowDxfId="244"/>
    <tableColumn id="8" xr3:uid="{00000000-0010-0000-0700-000008000000}" name="列8" headerRowDxfId="243" dataDxfId="242" totalsRowDxfId="241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作業日報兼直接人件費個別明細表7" displayName="作業日報兼直接人件費個別明細表7" ref="A8:H31" headerRowCount="0" totalsRowCount="1" headerRowDxfId="240" dataDxfId="238" totalsRowDxfId="237" headerRowBorderDxfId="239">
  <tableColumns count="8">
    <tableColumn id="1" xr3:uid="{00000000-0010-0000-0800-000001000000}" name="列1" totalsRowLabel="合計" headerRowDxfId="236" dataDxfId="235" totalsRowDxfId="234"/>
    <tableColumn id="2" xr3:uid="{00000000-0010-0000-0800-000002000000}" name="列2" headerRowDxfId="233" totalsRowDxfId="232"/>
    <tableColumn id="3" xr3:uid="{00000000-0010-0000-0800-000003000000}" name="列3" headerRowDxfId="231" totalsRowDxfId="230"/>
    <tableColumn id="4" xr3:uid="{00000000-0010-0000-0800-000004000000}" name="列4" headerRowDxfId="229" totalsRowDxfId="228"/>
    <tableColumn id="5" xr3:uid="{00000000-0010-0000-0800-000005000000}" name="列5" headerRowDxfId="227" totalsRowDxfId="226"/>
    <tableColumn id="6" xr3:uid="{00000000-0010-0000-0800-000006000000}" name="列6" totalsRowFunction="custom" headerRowDxfId="225" dataDxfId="224" totalsRowDxfId="223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xr3:uid="{00000000-0010-0000-0800-000007000000}" name="列7" headerRowDxfId="222" dataDxfId="221" totalsRowDxfId="220"/>
    <tableColumn id="8" xr3:uid="{00000000-0010-0000-0800-000008000000}" name="列8" headerRowDxfId="219" dataDxfId="218" totalsRowDxfId="217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4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comments" Target="../comments15.xml"/><Relationship Id="rId4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Relationship Id="rId5" Type="http://schemas.openxmlformats.org/officeDocument/2006/relationships/comments" Target="../comments16.xml"/><Relationship Id="rId4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7.xml"/><Relationship Id="rId4" Type="http://schemas.openxmlformats.org/officeDocument/2006/relationships/table" Target="../tables/table1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CCECFF"/>
  </sheetPr>
  <dimension ref="A1:Q53"/>
  <sheetViews>
    <sheetView tabSelected="1" view="pageBreakPreview" topLeftCell="A12" zoomScaleNormal="100" zoomScaleSheetLayoutView="100" workbookViewId="0">
      <selection activeCell="R24" sqref="R24"/>
    </sheetView>
  </sheetViews>
  <sheetFormatPr defaultColWidth="9" defaultRowHeight="20.100000000000001" customHeight="1" x14ac:dyDescent="0.15"/>
  <cols>
    <col min="1" max="1" width="11.125" style="3" customWidth="1"/>
    <col min="2" max="6" width="16.625" style="3" customWidth="1"/>
    <col min="7" max="7" width="9" style="1"/>
    <col min="8" max="8" width="10.75" style="1" hidden="1" customWidth="1"/>
    <col min="9" max="9" width="7.25" style="1" hidden="1" customWidth="1"/>
    <col min="10" max="10" width="10.75" style="1" hidden="1" customWidth="1"/>
    <col min="11" max="11" width="15.125" style="1" hidden="1" customWidth="1"/>
    <col min="12" max="12" width="9" style="1" customWidth="1"/>
    <col min="13" max="16384" width="9" style="1"/>
  </cols>
  <sheetData>
    <row r="1" spans="1:17" ht="18" customHeight="1" x14ac:dyDescent="0.15">
      <c r="A1" s="86" t="s">
        <v>25</v>
      </c>
      <c r="B1" s="86"/>
      <c r="C1" s="86"/>
      <c r="D1" s="86"/>
      <c r="E1" s="86"/>
      <c r="F1" s="86"/>
    </row>
    <row r="2" spans="1:17" ht="24" customHeight="1" x14ac:dyDescent="0.15">
      <c r="A2" s="88" t="s">
        <v>24</v>
      </c>
      <c r="B2" s="89"/>
      <c r="C2" s="89"/>
      <c r="D2" s="89"/>
      <c r="E2" s="89"/>
      <c r="F2" s="89"/>
    </row>
    <row r="3" spans="1:17" ht="18" customHeight="1" x14ac:dyDescent="0.15">
      <c r="A3" s="87" t="str">
        <f ca="1">"報告期間："&amp;A7&amp;"～"&amp;A22&amp;"まで"</f>
        <v>報告期間：令和7年11月～令和9年2月まで</v>
      </c>
      <c r="B3" s="87"/>
      <c r="C3" s="87"/>
      <c r="D3" s="87"/>
      <c r="E3" s="87"/>
      <c r="F3" s="87"/>
    </row>
    <row r="4" spans="1:17" ht="24" customHeight="1" x14ac:dyDescent="0.15">
      <c r="A4" s="59" t="s">
        <v>15</v>
      </c>
      <c r="B4" s="80"/>
      <c r="C4" s="80"/>
      <c r="D4" s="80"/>
      <c r="E4" s="80"/>
      <c r="F4" s="80"/>
    </row>
    <row r="5" spans="1:17" ht="24" customHeight="1" x14ac:dyDescent="0.15">
      <c r="A5" s="59" t="s">
        <v>9</v>
      </c>
      <c r="B5" s="80"/>
      <c r="C5" s="80"/>
      <c r="D5" s="80"/>
      <c r="E5" s="80"/>
      <c r="F5" s="80"/>
      <c r="G5" s="1" t="s">
        <v>37</v>
      </c>
      <c r="L5" s="71" t="s">
        <v>38</v>
      </c>
      <c r="M5" s="69"/>
      <c r="N5" s="69"/>
      <c r="O5" s="69"/>
      <c r="P5" s="69"/>
      <c r="Q5" s="70"/>
    </row>
    <row r="6" spans="1:17" s="2" customFormat="1" ht="60" customHeight="1" x14ac:dyDescent="0.15">
      <c r="A6" s="43" t="s">
        <v>23</v>
      </c>
      <c r="B6" s="44" t="s">
        <v>19</v>
      </c>
      <c r="C6" s="43" t="s">
        <v>20</v>
      </c>
      <c r="D6" s="44" t="s">
        <v>21</v>
      </c>
      <c r="E6" s="45" t="s">
        <v>22</v>
      </c>
      <c r="F6" s="44" t="s">
        <v>26</v>
      </c>
    </row>
    <row r="7" spans="1:17" s="2" customFormat="1" ht="36" customHeight="1" x14ac:dyDescent="0.15">
      <c r="A7" s="35" t="str">
        <f ca="1">SUBSTITUTE(SUBSTITUTE(SUBSTITUTE(ASC('R7年11月'!$B$3),"R","令和"),"令和1","令和元"),"H","平成")</f>
        <v>令和7年11月</v>
      </c>
      <c r="B7" s="42"/>
      <c r="C7" s="38">
        <f>LOOKUP(MIN(テーブル2[総支給額
(円)
(A)]),人件費単価一覧表[円以上],人件費単価一覧表[単位：円])</f>
        <v>0</v>
      </c>
      <c r="D7" s="39">
        <f>MIN(作業日報兼直接人件費個別明細表1[[#Totals],[列6]]*24,150)</f>
        <v>0</v>
      </c>
      <c r="E7" s="38">
        <f>テーブル2[[#This Row],[時間単価
(円)
(B) ]]*テーブル2[[#This Row],[従事時間
(時間)
(C) ]]</f>
        <v>0</v>
      </c>
      <c r="F7" s="38">
        <f>+IF(テーブル2[[#This Row],[総支給額
(円)
(A)]]="",0,MIN(テーブル2[[#This Row],[総支給額
(円)
(A)]],テーブル2[[#This Row],[算定額
(D)=(B)X(C)]]))</f>
        <v>0</v>
      </c>
    </row>
    <row r="8" spans="1:17" s="2" customFormat="1" ht="36" customHeight="1" x14ac:dyDescent="0.15">
      <c r="A8" s="35" t="str">
        <f ca="1">SUBSTITUTE(SUBSTITUTE(SUBSTITUTE(ASC('R7年12月'!$B$3),"R","令和"),"令和1","令和元"),"H","平成")</f>
        <v>令和7年12月</v>
      </c>
      <c r="B8" s="64"/>
      <c r="C8" s="65">
        <f>LOOKUP(MIN(テーブル2[総支給額
(円)
(A)]),人件費単価一覧表[円以上],人件費単価一覧表[単位：円])</f>
        <v>0</v>
      </c>
      <c r="D8" s="66">
        <f>MIN(作業日報兼直接人件費個別明細表2[[#Totals],[列6]]*24,150)</f>
        <v>0</v>
      </c>
      <c r="E8" s="67">
        <f>テーブル2[[#This Row],[時間単価
(円)
(B) ]]*テーブル2[[#This Row],[従事時間
(時間)
(C) ]]</f>
        <v>0</v>
      </c>
      <c r="F8" s="68">
        <f>+IF(テーブル2[[#This Row],[総支給額
(円)
(A)]]="",0,MIN(テーブル2[[#This Row],[総支給額
(円)
(A)]],テーブル2[[#This Row],[算定額
(D)=(B)X(C)]]))</f>
        <v>0</v>
      </c>
    </row>
    <row r="9" spans="1:17" s="2" customFormat="1" ht="36" customHeight="1" x14ac:dyDescent="0.15">
      <c r="A9" s="35" t="str">
        <f ca="1">SUBSTITUTE(SUBSTITUTE(SUBSTITUTE(ASC('R8年1月'!$B$3),"R","令和"),"令和1","令和元"),"H","平成")</f>
        <v>令和8年1月</v>
      </c>
      <c r="B9" s="64"/>
      <c r="C9" s="65">
        <f>LOOKUP(MIN(テーブル2[総支給額
(円)
(A)]),人件費単価一覧表[円以上],人件費単価一覧表[単位：円])</f>
        <v>0</v>
      </c>
      <c r="D9" s="66">
        <f>MIN(作業日報兼直接人件費個別明細表3[[#Totals],[列6]]*24,150)</f>
        <v>0</v>
      </c>
      <c r="E9" s="67">
        <f>テーブル2[[#This Row],[時間単価
(円)
(B) ]]*テーブル2[[#This Row],[従事時間
(時間)
(C) ]]</f>
        <v>0</v>
      </c>
      <c r="F9" s="68">
        <f>+IF(テーブル2[[#This Row],[総支給額
(円)
(A)]]="",0,MIN(テーブル2[[#This Row],[総支給額
(円)
(A)]],テーブル2[[#This Row],[算定額
(D)=(B)X(C)]]))</f>
        <v>0</v>
      </c>
    </row>
    <row r="10" spans="1:17" s="2" customFormat="1" ht="36" customHeight="1" x14ac:dyDescent="0.15">
      <c r="A10" s="35" t="str">
        <f ca="1">SUBSTITUTE(SUBSTITUTE(SUBSTITUTE(ASC('R8年2月'!$B$3),"R","令和"),"令和1","令和元"),"H","平成")</f>
        <v>令和8年2月</v>
      </c>
      <c r="B10" s="64"/>
      <c r="C10" s="65">
        <f>LOOKUP(MIN(テーブル2[総支給額
(円)
(A)]),人件費単価一覧表[円以上],人件費単価一覧表[単位：円])</f>
        <v>0</v>
      </c>
      <c r="D10" s="66">
        <f>MIN(作業日報兼直接人件費個別明細表4[[#Totals],[列6]]*24,150)</f>
        <v>0</v>
      </c>
      <c r="E10" s="67">
        <f>テーブル2[[#This Row],[時間単価
(円)
(B) ]]*テーブル2[[#This Row],[従事時間
(時間)
(C) ]]</f>
        <v>0</v>
      </c>
      <c r="F10" s="68">
        <f>+IF(テーブル2[[#This Row],[総支給額
(円)
(A)]]="",0,MIN(テーブル2[[#This Row],[総支給額
(円)
(A)]],テーブル2[[#This Row],[算定額
(D)=(B)X(C)]]))</f>
        <v>0</v>
      </c>
    </row>
    <row r="11" spans="1:17" s="2" customFormat="1" ht="36" customHeight="1" x14ac:dyDescent="0.15">
      <c r="A11" s="35" t="str">
        <f ca="1">SUBSTITUTE(SUBSTITUTE(SUBSTITUTE(ASC('R8年3月'!$B$3),"R","令和"),"令和1","令和元"),"H","平成")</f>
        <v>令和8年3月</v>
      </c>
      <c r="B11" s="64"/>
      <c r="C11" s="65">
        <f>LOOKUP(MIN(テーブル2[総支給額
(円)
(A)]),人件費単価一覧表[円以上],人件費単価一覧表[単位：円])</f>
        <v>0</v>
      </c>
      <c r="D11" s="66">
        <f>MIN(作業日報兼直接人件費個別明細表5[[#Totals],[列6]]*24,150)</f>
        <v>0</v>
      </c>
      <c r="E11" s="67">
        <f>テーブル2[[#This Row],[時間単価
(円)
(B) ]]*テーブル2[[#This Row],[従事時間
(時間)
(C) ]]</f>
        <v>0</v>
      </c>
      <c r="F11" s="68">
        <f>+IF(テーブル2[[#This Row],[総支給額
(円)
(A)]]="",0,MIN(テーブル2[[#This Row],[総支給額
(円)
(A)]],テーブル2[[#This Row],[算定額
(D)=(B)X(C)]]))</f>
        <v>0</v>
      </c>
    </row>
    <row r="12" spans="1:17" s="2" customFormat="1" ht="36" customHeight="1" x14ac:dyDescent="0.15">
      <c r="A12" s="35" t="str">
        <f ca="1">SUBSTITUTE(SUBSTITUTE(SUBSTITUTE(ASC('R8年4月'!$B$3),"R","令和"),"令和1","令和元"),"H","平成")</f>
        <v>令和8年4月</v>
      </c>
      <c r="B12" s="42"/>
      <c r="C12" s="38">
        <f>LOOKUP(MIN(テーブル2[総支給額
(円)
(A)]),人件費単価一覧表[円以上],人件費単価一覧表[単位：円])</f>
        <v>0</v>
      </c>
      <c r="D12" s="39">
        <f>MIN(作業日報兼直接人件費個別明細表6[[#Totals],[列6]]*24,150)</f>
        <v>0</v>
      </c>
      <c r="E12" s="38">
        <f>テーブル2[[#This Row],[時間単価
(円)
(B) ]]*テーブル2[[#This Row],[従事時間
(時間)
(C) ]]</f>
        <v>0</v>
      </c>
      <c r="F12" s="38">
        <f>+IF(テーブル2[[#This Row],[総支給額
(円)
(A)]]="",0,MIN(テーブル2[[#This Row],[総支給額
(円)
(A)]],テーブル2[[#This Row],[算定額
(D)=(B)X(C)]]))</f>
        <v>0</v>
      </c>
      <c r="H12" s="60"/>
    </row>
    <row r="13" spans="1:17" s="2" customFormat="1" ht="36" customHeight="1" x14ac:dyDescent="0.15">
      <c r="A13" s="35" t="str">
        <f ca="1">SUBSTITUTE(SUBSTITUTE(SUBSTITUTE(ASC('R8年5月'!$B$3),"R","令和"),"令和1","令和元"),"H","平成")</f>
        <v>令和8年5月</v>
      </c>
      <c r="B13" s="42"/>
      <c r="C13" s="38">
        <f>LOOKUP(MIN(テーブル2[総支給額
(円)
(A)]),人件費単価一覧表[円以上],人件費単価一覧表[単位：円])</f>
        <v>0</v>
      </c>
      <c r="D13" s="39">
        <f>MIN(作業日報兼直接人件費個別明細表7[[#Totals],[列6]]*24,150)</f>
        <v>0</v>
      </c>
      <c r="E13" s="38">
        <f>テーブル2[[#This Row],[時間単価
(円)
(B) ]]*テーブル2[[#This Row],[従事時間
(時間)
(C) ]]</f>
        <v>0</v>
      </c>
      <c r="F13" s="38">
        <f>+IF(テーブル2[[#This Row],[総支給額
(円)
(A)]]="",0,MIN(テーブル2[[#This Row],[総支給額
(円)
(A)]],テーブル2[[#This Row],[算定額
(D)=(B)X(C)]]))</f>
        <v>0</v>
      </c>
    </row>
    <row r="14" spans="1:17" s="2" customFormat="1" ht="36" customHeight="1" x14ac:dyDescent="0.15">
      <c r="A14" s="35" t="str">
        <f ca="1">SUBSTITUTE(SUBSTITUTE(SUBSTITUTE(ASC('R8年6月'!$B$3),"R","令和"),"令和1","令和元"),"H","平成")</f>
        <v>令和8年6月</v>
      </c>
      <c r="B14" s="42"/>
      <c r="C14" s="38">
        <f>LOOKUP(MIN(テーブル2[総支給額
(円)
(A)]),人件費単価一覧表[円以上],人件費単価一覧表[単位：円])</f>
        <v>0</v>
      </c>
      <c r="D14" s="39">
        <f>MIN(作業日報兼直接人件費個別明細表8[[#Totals],[列6]]*24,150)</f>
        <v>0</v>
      </c>
      <c r="E14" s="38">
        <f>テーブル2[[#This Row],[時間単価
(円)
(B) ]]*テーブル2[[#This Row],[従事時間
(時間)
(C) ]]</f>
        <v>0</v>
      </c>
      <c r="F14" s="38">
        <f>+IF(テーブル2[[#This Row],[総支給額
(円)
(A)]]="",0,MIN(テーブル2[[#This Row],[総支給額
(円)
(A)]],テーブル2[[#This Row],[算定額
(D)=(B)X(C)]]))</f>
        <v>0</v>
      </c>
    </row>
    <row r="15" spans="1:17" s="2" customFormat="1" ht="36" customHeight="1" x14ac:dyDescent="0.15">
      <c r="A15" s="35" t="str">
        <f ca="1">SUBSTITUTE(SUBSTITUTE(SUBSTITUTE(ASC('R8年7月'!$B$3),"R","令和"),"令和1","令和元"),"H","平成")</f>
        <v>令和8年7月</v>
      </c>
      <c r="B15" s="42"/>
      <c r="C15" s="38">
        <f>LOOKUP(MIN(テーブル2[総支給額
(円)
(A)]),人件費単価一覧表[円以上],人件費単価一覧表[単位：円])</f>
        <v>0</v>
      </c>
      <c r="D15" s="39">
        <f>MIN(作業日報兼直接人件費個別明細表9[[#Totals],[列6]]*24,150)</f>
        <v>0</v>
      </c>
      <c r="E15" s="38">
        <f>テーブル2[[#This Row],[時間単価
(円)
(B) ]]*テーブル2[[#This Row],[従事時間
(時間)
(C) ]]</f>
        <v>0</v>
      </c>
      <c r="F15" s="38">
        <f>+IF(テーブル2[[#This Row],[総支給額
(円)
(A)]]="",0,MIN(テーブル2[[#This Row],[総支給額
(円)
(A)]],テーブル2[[#This Row],[算定額
(D)=(B)X(C)]]))</f>
        <v>0</v>
      </c>
    </row>
    <row r="16" spans="1:17" s="2" customFormat="1" ht="36" customHeight="1" x14ac:dyDescent="0.15">
      <c r="A16" s="35" t="str">
        <f ca="1">SUBSTITUTE(SUBSTITUTE(SUBSTITUTE(ASC('R8年8月'!$B$3),"R","令和"),"令和1","令和元"),"H","平成")</f>
        <v>令和8年8月</v>
      </c>
      <c r="B16" s="42"/>
      <c r="C16" s="38">
        <f>LOOKUP(MIN(テーブル2[総支給額
(円)
(A)]),人件費単価一覧表[円以上],人件費単価一覧表[単位：円])</f>
        <v>0</v>
      </c>
      <c r="D16" s="39">
        <f>MIN(作業日報兼直接人件費個別明細表10[[#Totals],[列6]]*24,150)</f>
        <v>0</v>
      </c>
      <c r="E16" s="38">
        <f>テーブル2[[#This Row],[時間単価
(円)
(B) ]]*テーブル2[[#This Row],[従事時間
(時間)
(C) ]]</f>
        <v>0</v>
      </c>
      <c r="F16" s="38">
        <f>+IF(テーブル2[[#This Row],[総支給額
(円)
(A)]]="",0,MIN(テーブル2[[#This Row],[総支給額
(円)
(A)]],テーブル2[[#This Row],[算定額
(D)=(B)X(C)]]))</f>
        <v>0</v>
      </c>
    </row>
    <row r="17" spans="1:11" s="2" customFormat="1" ht="36" customHeight="1" x14ac:dyDescent="0.15">
      <c r="A17" s="35" t="str">
        <f ca="1">SUBSTITUTE(SUBSTITUTE(SUBSTITUTE(ASC('R8年9月'!$B$3),"R","令和"),"令和1","令和元"),"H","平成")</f>
        <v>令和8年9月</v>
      </c>
      <c r="B17" s="42"/>
      <c r="C17" s="38">
        <f>LOOKUP(MIN(テーブル2[総支給額
(円)
(A)]),人件費単価一覧表[円以上],人件費単価一覧表[単位：円])</f>
        <v>0</v>
      </c>
      <c r="D17" s="72">
        <f>MIN(作業日報兼直接人件費個別明細表1014[[#Totals],[列6]]*24,150)</f>
        <v>0</v>
      </c>
      <c r="E17" s="38">
        <f>テーブル2[[#This Row],[時間単価
(円)
(B) ]]*テーブル2[[#This Row],[従事時間
(時間)
(C) ]]</f>
        <v>0</v>
      </c>
      <c r="F17" s="38">
        <f>+IF(テーブル2[[#This Row],[総支給額
(円)
(A)]]="",0,MIN(テーブル2[[#This Row],[総支給額
(円)
(A)]],テーブル2[[#This Row],[算定額
(D)=(B)X(C)]]))</f>
        <v>0</v>
      </c>
    </row>
    <row r="18" spans="1:11" s="2" customFormat="1" ht="36" customHeight="1" x14ac:dyDescent="0.15">
      <c r="A18" s="35" t="str">
        <f ca="1">SUBSTITUTE(SUBSTITUTE(SUBSTITUTE(ASC('R8年10月'!$B$3),"R","令和"),"令和1","令和元"),"H","平成")</f>
        <v>令和8年10月</v>
      </c>
      <c r="B18" s="42"/>
      <c r="C18" s="38">
        <f>LOOKUP(MIN(テーブル2[総支給額
(円)
(A)]),人件費単価一覧表[円以上],人件費単価一覧表[単位：円])</f>
        <v>0</v>
      </c>
      <c r="D18" s="39">
        <f>MIN(作業日報兼直接人件費個別明細表101415[[#Totals],[列6]]*24,150)</f>
        <v>0</v>
      </c>
      <c r="E18" s="38">
        <f>テーブル2[[#This Row],[時間単価
(円)
(B) ]]*テーブル2[[#This Row],[従事時間
(時間)
(C) ]]</f>
        <v>0</v>
      </c>
      <c r="F18" s="38">
        <f>+IF(テーブル2[[#This Row],[総支給額
(円)
(A)]]="",0,MIN(テーブル2[[#This Row],[総支給額
(円)
(A)]],テーブル2[[#This Row],[算定額
(D)=(B)X(C)]]))</f>
        <v>0</v>
      </c>
    </row>
    <row r="19" spans="1:11" s="2" customFormat="1" ht="36" customHeight="1" x14ac:dyDescent="0.15">
      <c r="A19" s="35" t="str">
        <f ca="1">SUBSTITUTE(SUBSTITUTE(SUBSTITUTE(ASC('R8年11月'!$B$3),"R","令和"),"令和1","令和元"),"H","平成")</f>
        <v>令和8年11月</v>
      </c>
      <c r="B19" s="64"/>
      <c r="C19" s="65">
        <f>LOOKUP(MIN(テーブル2[総支給額
(円)
(A)]),人件費単価一覧表[円以上],人件費単価一覧表[単位：円])</f>
        <v>0</v>
      </c>
      <c r="D19" s="66">
        <f>MIN(作業日報兼直接人件費個別明細表10141516[[#Totals],[列6]]*24,150)</f>
        <v>0</v>
      </c>
      <c r="E19" s="67">
        <f>テーブル2[[#This Row],[時間単価
(円)
(B) ]]*テーブル2[[#This Row],[従事時間
(時間)
(C) ]]</f>
        <v>0</v>
      </c>
      <c r="F19" s="68">
        <f>+IF(テーブル2[[#This Row],[総支給額
(円)
(A)]]="",0,MIN(テーブル2[[#This Row],[総支給額
(円)
(A)]],テーブル2[[#This Row],[算定額
(D)=(B)X(C)]]))</f>
        <v>0</v>
      </c>
    </row>
    <row r="20" spans="1:11" s="2" customFormat="1" ht="36" customHeight="1" x14ac:dyDescent="0.15">
      <c r="A20" s="35" t="str">
        <f ca="1">SUBSTITUTE(SUBSTITUTE(SUBSTITUTE(ASC('R8年12月'!$B$3),"R","令和"),"令和1","令和元"),"H","平成")</f>
        <v>令和8年12月</v>
      </c>
      <c r="B20" s="64"/>
      <c r="C20" s="65">
        <f>LOOKUP(MIN(テーブル2[総支給額
(円)
(A)]),人件費単価一覧表[円以上],人件費単価一覧表[単位：円])</f>
        <v>0</v>
      </c>
      <c r="D20" s="66">
        <f>MIN(作業日報兼直接人件費個別明細表1014151617[[#Totals],[列6]]*24,150)</f>
        <v>0</v>
      </c>
      <c r="E20" s="67">
        <f>テーブル2[[#This Row],[時間単価
(円)
(B) ]]*テーブル2[[#This Row],[従事時間
(時間)
(C) ]]</f>
        <v>0</v>
      </c>
      <c r="F20" s="68">
        <f>+IF(テーブル2[[#This Row],[総支給額
(円)
(A)]]="",0,MIN(テーブル2[[#This Row],[総支給額
(円)
(A)]],テーブル2[[#This Row],[算定額
(D)=(B)X(C)]]))</f>
        <v>0</v>
      </c>
    </row>
    <row r="21" spans="1:11" s="2" customFormat="1" ht="36" customHeight="1" x14ac:dyDescent="0.15">
      <c r="A21" s="35" t="str">
        <f ca="1">SUBSTITUTE(SUBSTITUTE(SUBSTITUTE(ASC('R9年1月'!$B$3),"R","令和"),"令和1","令和元"),"H","平成")</f>
        <v>令和9年1月</v>
      </c>
      <c r="B21" s="64"/>
      <c r="C21" s="65">
        <f>LOOKUP(MIN(テーブル2[総支給額
(円)
(A)]),人件費単価一覧表[円以上],人件費単価一覧表[単位：円])</f>
        <v>0</v>
      </c>
      <c r="D21" s="66">
        <f>MIN(作業日報兼直接人件費個別明細表101415161718[[#Totals],[列6]]*24,150)</f>
        <v>0</v>
      </c>
      <c r="E21" s="67">
        <f>テーブル2[[#This Row],[時間単価
(円)
(B) ]]*テーブル2[[#This Row],[従事時間
(時間)
(C) ]]</f>
        <v>0</v>
      </c>
      <c r="F21" s="68">
        <f>+IF(テーブル2[[#This Row],[総支給額
(円)
(A)]]="",0,MIN(テーブル2[[#This Row],[総支給額
(円)
(A)]],テーブル2[[#This Row],[算定額
(D)=(B)X(C)]]))</f>
        <v>0</v>
      </c>
    </row>
    <row r="22" spans="1:11" s="2" customFormat="1" ht="36" customHeight="1" x14ac:dyDescent="0.15">
      <c r="A22" s="35" t="str">
        <f ca="1">SUBSTITUTE(SUBSTITUTE(SUBSTITUTE(ASC('R9年2月'!$B$3),"R","令和"),"令和1","令和元"),"H","平成")</f>
        <v>令和9年2月</v>
      </c>
      <c r="B22" s="42"/>
      <c r="C22" s="38">
        <f>LOOKUP(MIN(テーブル2[総支給額
(円)
(A)]),人件費単価一覧表[円以上],人件費単価一覧表[単位：円])</f>
        <v>0</v>
      </c>
      <c r="D22" s="39">
        <f>MIN(作業日報兼直接人件費個別明細表10141516171819[[#Totals],[列6]]*24,150)</f>
        <v>0</v>
      </c>
      <c r="E22" s="38">
        <f>テーブル2[[#This Row],[時間単価
(円)
(B) ]]*テーブル2[[#This Row],[従事時間
(時間)
(C) ]]</f>
        <v>0</v>
      </c>
      <c r="F22" s="38">
        <f>+IF(テーブル2[[#This Row],[総支給額
(円)
(A)]]="",0,MIN(テーブル2[[#This Row],[総支給額
(円)
(A)]],テーブル2[[#This Row],[算定額
(D)=(B)X(C)]]))</f>
        <v>0</v>
      </c>
    </row>
    <row r="23" spans="1:11" ht="36" customHeight="1" x14ac:dyDescent="0.15">
      <c r="A23" s="36"/>
      <c r="B23" s="37"/>
      <c r="C23" s="98">
        <f>LOOKUP(MIN(テーブル2[総支給額
(円)
(A)]),$H$28:$H$53,$K$28:$K$53)</f>
        <v>0</v>
      </c>
      <c r="D23" s="40">
        <f>SUBTOTAL(109,テーブル2[従事時間
(時間)
(C) ])</f>
        <v>0</v>
      </c>
      <c r="E23" s="41">
        <f>SUBTOTAL(109,テーブル2[算定額
(D)=(B)X(C)])</f>
        <v>0</v>
      </c>
      <c r="F23" s="41">
        <f>SUBTOTAL(109,テーブル2[助成対象経費
(円)
(A)を上限
とする])</f>
        <v>0</v>
      </c>
    </row>
    <row r="24" spans="1:11" ht="24" customHeight="1" x14ac:dyDescent="0.15">
      <c r="A24" s="84" t="s">
        <v>29</v>
      </c>
      <c r="B24" s="85"/>
      <c r="C24" s="85"/>
      <c r="D24" s="85"/>
      <c r="E24" s="85"/>
      <c r="F24" s="85"/>
    </row>
    <row r="25" spans="1:11" ht="21" customHeight="1" x14ac:dyDescent="0.15">
      <c r="A25" s="81" t="s">
        <v>31</v>
      </c>
      <c r="B25" s="81"/>
      <c r="C25" s="81"/>
      <c r="D25" s="81"/>
      <c r="E25" s="81"/>
      <c r="F25" s="81"/>
    </row>
    <row r="26" spans="1:11" ht="21" customHeight="1" x14ac:dyDescent="0.15">
      <c r="A26" s="82" t="s">
        <v>32</v>
      </c>
      <c r="B26" s="83"/>
      <c r="C26" s="83"/>
      <c r="D26" s="83"/>
      <c r="E26" s="83"/>
      <c r="F26" s="83"/>
      <c r="H26" s="79" t="s">
        <v>2</v>
      </c>
      <c r="I26" s="79"/>
      <c r="J26" s="79"/>
      <c r="K26" s="25" t="s">
        <v>3</v>
      </c>
    </row>
    <row r="27" spans="1:11" ht="30" customHeight="1" x14ac:dyDescent="0.15">
      <c r="A27" s="82" t="s">
        <v>36</v>
      </c>
      <c r="B27" s="83"/>
      <c r="C27" s="83"/>
      <c r="D27" s="83"/>
      <c r="E27" s="83"/>
      <c r="F27" s="83"/>
      <c r="H27" s="26" t="s">
        <v>4</v>
      </c>
      <c r="I27" s="27" t="s">
        <v>0</v>
      </c>
      <c r="J27" s="27" t="s">
        <v>5</v>
      </c>
      <c r="K27" s="28" t="s">
        <v>6</v>
      </c>
    </row>
    <row r="28" spans="1:11" ht="21" customHeight="1" x14ac:dyDescent="0.15">
      <c r="A28" s="82" t="s">
        <v>33</v>
      </c>
      <c r="B28" s="83"/>
      <c r="C28" s="83"/>
      <c r="D28" s="83"/>
      <c r="E28" s="83"/>
      <c r="F28" s="83"/>
      <c r="H28" s="29">
        <v>0</v>
      </c>
      <c r="I28" s="30" t="s">
        <v>7</v>
      </c>
      <c r="J28" s="30">
        <v>0</v>
      </c>
      <c r="K28" s="31">
        <v>0</v>
      </c>
    </row>
    <row r="29" spans="1:11" ht="21" customHeight="1" x14ac:dyDescent="0.15">
      <c r="A29" s="82" t="s">
        <v>35</v>
      </c>
      <c r="B29" s="83"/>
      <c r="C29" s="83"/>
      <c r="D29" s="83"/>
      <c r="E29" s="83"/>
      <c r="F29" s="83"/>
      <c r="H29" s="29">
        <v>1</v>
      </c>
      <c r="I29" s="30" t="s">
        <v>7</v>
      </c>
      <c r="J29" s="32">
        <v>146000</v>
      </c>
      <c r="K29" s="46">
        <v>1180</v>
      </c>
    </row>
    <row r="30" spans="1:11" ht="24" customHeight="1" x14ac:dyDescent="0.15">
      <c r="A30" s="84" t="s">
        <v>34</v>
      </c>
      <c r="B30" s="85"/>
      <c r="C30" s="85"/>
      <c r="D30" s="85"/>
      <c r="E30" s="85"/>
      <c r="F30" s="85"/>
      <c r="H30" s="33">
        <v>146000</v>
      </c>
      <c r="I30" s="30" t="s">
        <v>7</v>
      </c>
      <c r="J30" s="32">
        <v>155000</v>
      </c>
      <c r="K30" s="46">
        <v>1240</v>
      </c>
    </row>
    <row r="31" spans="1:11" ht="24" customHeight="1" x14ac:dyDescent="0.15">
      <c r="H31" s="33">
        <v>155000</v>
      </c>
      <c r="I31" s="30" t="s">
        <v>7</v>
      </c>
      <c r="J31" s="32">
        <v>165000</v>
      </c>
      <c r="K31" s="46">
        <v>1330</v>
      </c>
    </row>
    <row r="32" spans="1:11" ht="24" customHeight="1" x14ac:dyDescent="0.15">
      <c r="H32" s="33">
        <v>165000</v>
      </c>
      <c r="I32" s="30" t="s">
        <v>7</v>
      </c>
      <c r="J32" s="32">
        <v>175000</v>
      </c>
      <c r="K32" s="46">
        <v>1410</v>
      </c>
    </row>
    <row r="33" spans="8:11" ht="24" customHeight="1" x14ac:dyDescent="0.15">
      <c r="H33" s="33">
        <v>175000</v>
      </c>
      <c r="I33" s="30" t="s">
        <v>7</v>
      </c>
      <c r="J33" s="32">
        <v>185000</v>
      </c>
      <c r="K33" s="46">
        <v>1490</v>
      </c>
    </row>
    <row r="34" spans="8:11" ht="24" customHeight="1" x14ac:dyDescent="0.15">
      <c r="H34" s="33">
        <v>185000</v>
      </c>
      <c r="I34" s="30" t="s">
        <v>7</v>
      </c>
      <c r="J34" s="32">
        <v>195000</v>
      </c>
      <c r="K34" s="46">
        <v>1580</v>
      </c>
    </row>
    <row r="35" spans="8:11" ht="24" customHeight="1" x14ac:dyDescent="0.15">
      <c r="H35" s="33">
        <v>195000</v>
      </c>
      <c r="I35" s="30" t="s">
        <v>7</v>
      </c>
      <c r="J35" s="32">
        <v>210000</v>
      </c>
      <c r="K35" s="46">
        <v>1660</v>
      </c>
    </row>
    <row r="36" spans="8:11" ht="24" customHeight="1" x14ac:dyDescent="0.15">
      <c r="H36" s="33">
        <v>210000</v>
      </c>
      <c r="I36" s="30" t="s">
        <v>7</v>
      </c>
      <c r="J36" s="32">
        <v>230000</v>
      </c>
      <c r="K36" s="46">
        <v>1830</v>
      </c>
    </row>
    <row r="37" spans="8:11" ht="24" customHeight="1" x14ac:dyDescent="0.15">
      <c r="H37" s="33">
        <v>230000</v>
      </c>
      <c r="I37" s="30" t="s">
        <v>7</v>
      </c>
      <c r="J37" s="32">
        <v>250000</v>
      </c>
      <c r="K37" s="46">
        <v>1990</v>
      </c>
    </row>
    <row r="38" spans="8:11" ht="24" customHeight="1" x14ac:dyDescent="0.15">
      <c r="H38" s="33">
        <v>250000</v>
      </c>
      <c r="I38" s="30" t="s">
        <v>7</v>
      </c>
      <c r="J38" s="32">
        <v>270000</v>
      </c>
      <c r="K38" s="46">
        <v>2160</v>
      </c>
    </row>
    <row r="39" spans="8:11" ht="24" customHeight="1" x14ac:dyDescent="0.15">
      <c r="H39" s="33">
        <v>270000</v>
      </c>
      <c r="I39" s="30" t="s">
        <v>7</v>
      </c>
      <c r="J39" s="32">
        <v>290000</v>
      </c>
      <c r="K39" s="46">
        <v>2330</v>
      </c>
    </row>
    <row r="40" spans="8:11" ht="24" customHeight="1" x14ac:dyDescent="0.15">
      <c r="H40" s="33">
        <v>290000</v>
      </c>
      <c r="I40" s="30" t="s">
        <v>7</v>
      </c>
      <c r="J40" s="32">
        <v>310000</v>
      </c>
      <c r="K40" s="46">
        <v>2490</v>
      </c>
    </row>
    <row r="41" spans="8:11" ht="24" customHeight="1" x14ac:dyDescent="0.15">
      <c r="H41" s="33">
        <v>310000</v>
      </c>
      <c r="I41" s="30" t="s">
        <v>7</v>
      </c>
      <c r="J41" s="32">
        <v>330000</v>
      </c>
      <c r="K41" s="46">
        <v>2660</v>
      </c>
    </row>
    <row r="42" spans="8:11" ht="24" customHeight="1" x14ac:dyDescent="0.15">
      <c r="H42" s="33">
        <v>330000</v>
      </c>
      <c r="I42" s="30" t="s">
        <v>7</v>
      </c>
      <c r="J42" s="32">
        <v>350000</v>
      </c>
      <c r="K42" s="46">
        <v>2820</v>
      </c>
    </row>
    <row r="43" spans="8:11" ht="24" customHeight="1" x14ac:dyDescent="0.15">
      <c r="H43" s="33">
        <v>350000</v>
      </c>
      <c r="I43" s="30" t="s">
        <v>7</v>
      </c>
      <c r="J43" s="32">
        <v>370000</v>
      </c>
      <c r="K43" s="46">
        <v>2990</v>
      </c>
    </row>
    <row r="44" spans="8:11" ht="24" customHeight="1" x14ac:dyDescent="0.15">
      <c r="H44" s="33">
        <v>370000</v>
      </c>
      <c r="I44" s="30" t="s">
        <v>7</v>
      </c>
      <c r="J44" s="32">
        <v>395000</v>
      </c>
      <c r="K44" s="46">
        <v>3160</v>
      </c>
    </row>
    <row r="45" spans="8:11" ht="24" customHeight="1" x14ac:dyDescent="0.15">
      <c r="H45" s="33">
        <v>395000</v>
      </c>
      <c r="I45" s="30" t="s">
        <v>7</v>
      </c>
      <c r="J45" s="32">
        <v>425000</v>
      </c>
      <c r="K45" s="46">
        <v>3410</v>
      </c>
    </row>
    <row r="46" spans="8:11" ht="24" customHeight="1" x14ac:dyDescent="0.15">
      <c r="H46" s="33">
        <v>425000</v>
      </c>
      <c r="I46" s="30" t="s">
        <v>7</v>
      </c>
      <c r="J46" s="32">
        <v>455000</v>
      </c>
      <c r="K46" s="46">
        <v>3660</v>
      </c>
    </row>
    <row r="47" spans="8:11" ht="24" customHeight="1" x14ac:dyDescent="0.15">
      <c r="H47" s="33">
        <v>455000</v>
      </c>
      <c r="I47" s="30" t="s">
        <v>7</v>
      </c>
      <c r="J47" s="32">
        <v>485000</v>
      </c>
      <c r="K47" s="46">
        <v>3910</v>
      </c>
    </row>
    <row r="48" spans="8:11" ht="24" customHeight="1" x14ac:dyDescent="0.15">
      <c r="H48" s="33">
        <v>485000</v>
      </c>
      <c r="I48" s="30" t="s">
        <v>7</v>
      </c>
      <c r="J48" s="32">
        <v>515000</v>
      </c>
      <c r="K48" s="46">
        <v>4160</v>
      </c>
    </row>
    <row r="49" spans="8:11" ht="24" customHeight="1" x14ac:dyDescent="0.15">
      <c r="H49" s="33">
        <v>515000</v>
      </c>
      <c r="I49" s="30" t="s">
        <v>7</v>
      </c>
      <c r="J49" s="32">
        <v>545000</v>
      </c>
      <c r="K49" s="46">
        <v>4410</v>
      </c>
    </row>
    <row r="50" spans="8:11" ht="24" customHeight="1" x14ac:dyDescent="0.15">
      <c r="H50" s="33">
        <v>545000</v>
      </c>
      <c r="I50" s="30" t="s">
        <v>7</v>
      </c>
      <c r="J50" s="32">
        <v>575000</v>
      </c>
      <c r="K50" s="46">
        <v>4660</v>
      </c>
    </row>
    <row r="51" spans="8:11" ht="24" customHeight="1" x14ac:dyDescent="0.15">
      <c r="H51" s="33">
        <v>575000</v>
      </c>
      <c r="I51" s="30" t="s">
        <v>7</v>
      </c>
      <c r="J51" s="32">
        <v>605000</v>
      </c>
      <c r="K51" s="46">
        <v>4910</v>
      </c>
    </row>
    <row r="52" spans="8:11" ht="24" customHeight="1" x14ac:dyDescent="0.15">
      <c r="H52" s="33">
        <v>605000</v>
      </c>
      <c r="I52" s="30" t="s">
        <v>7</v>
      </c>
      <c r="J52" s="34"/>
      <c r="K52" s="46">
        <v>5160</v>
      </c>
    </row>
    <row r="53" spans="8:11" ht="20.100000000000001" customHeight="1" x14ac:dyDescent="0.15">
      <c r="H53" s="99"/>
      <c r="I53" s="100"/>
      <c r="J53" s="34"/>
      <c r="K53" s="101"/>
    </row>
  </sheetData>
  <sheetProtection formatCells="0" selectLockedCells="1"/>
  <mergeCells count="13">
    <mergeCell ref="A27:F27"/>
    <mergeCell ref="A28:F28"/>
    <mergeCell ref="A29:F29"/>
    <mergeCell ref="A30:F30"/>
    <mergeCell ref="A1:F1"/>
    <mergeCell ref="A3:F3"/>
    <mergeCell ref="A2:F2"/>
    <mergeCell ref="A24:F24"/>
    <mergeCell ref="H26:J26"/>
    <mergeCell ref="B5:F5"/>
    <mergeCell ref="B4:F4"/>
    <mergeCell ref="A25:F25"/>
    <mergeCell ref="A26:F26"/>
  </mergeCells>
  <phoneticPr fontId="2"/>
  <conditionalFormatting sqref="B4:F5">
    <cfRule type="expression" dxfId="0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88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R8年7月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SUBTOTAL(109,作業日報兼直接人件費個別明細表9[列6])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 xr:uid="{00000000-0002-0000-0900-000000000000}"/>
    <dataValidation imeMode="hiragana" allowBlank="1" showInputMessage="1" showErrorMessage="1" sqref="G8:G30" xr:uid="{00000000-0002-0000-09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R8年8月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 xr:uid="{00000000-0002-0000-0A00-000000000000}"/>
    <dataValidation imeMode="halfAlpha" allowBlank="1" showInputMessage="1" showErrorMessage="1" sqref="D8:F30 A8:B30" xr:uid="{00000000-0002-0000-0A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R8年9月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IF(作業日報兼直接人件費個別明細表1014[[#This Row],[列2]]="","",MIN(IF((作業日報兼直接人件費個別明細表1014[[#This Row],[列4]]-作業日報兼直接人件費個別明細表1014[[#This Row],[列2]]-作業日報兼直接人件費個別明細表1014[[#This Row],[列5]])&gt;0,FLOOR((作業日報兼直接人件費個別明細表1014[[#This Row],[列4]]-作業日報兼直接人件費個別明細表1014[[#This Row],[列2]]-作業日報兼直接人件費個別明細表1014[[#This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 xr:uid="{00000000-0002-0000-0B00-000000000000}"/>
    <dataValidation imeMode="hiragana" allowBlank="1" showInputMessage="1" showErrorMessage="1" sqref="G8:G30" xr:uid="{00000000-0002-0000-0B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CFF"/>
  </sheetPr>
  <dimension ref="A1:I31"/>
  <sheetViews>
    <sheetView zoomScaleNormal="100" workbookViewId="0">
      <selection activeCell="B8" sqref="B8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R8年10月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IF(作業日報兼直接人件費個別明細表101415[[#This Row],[列2]]="","",MIN(IF((作業日報兼直接人件費個別明細表101415[[#This Row],[列4]]-作業日報兼直接人件費個別明細表101415[[#This Row],[列2]]-作業日報兼直接人件費個別明細表101415[[#This Row],[列5]])&gt;0,FLOOR((作業日報兼直接人件費個別明細表101415[[#This Row],[列4]]-作業日報兼直接人件費個別明細表101415[[#This Row],[列2]]-作業日報兼直接人件費個別明細表101415[[#This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SUBTOTAL(109,作業日報兼直接人件費個別明細表101415[列6])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 xr:uid="{00000000-0002-0000-0C00-000000000000}"/>
    <dataValidation imeMode="halfAlpha" allowBlank="1" showInputMessage="1" showErrorMessage="1" sqref="D8:F30 A8:B30" xr:uid="{00000000-0002-0000-0C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CCFF"/>
  </sheetPr>
  <dimension ref="A1:I31"/>
  <sheetViews>
    <sheetView zoomScaleNormal="100" workbookViewId="0">
      <selection activeCell="B4" sqref="A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R8年11月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IF(作業日報兼直接人件費個別明細表10141516[[#This Row],[列2]]="","",MIN(IF((作業日報兼直接人件費個別明細表10141516[[#This Row],[列4]]-作業日報兼直接人件費個別明細表10141516[[#This Row],[列2]]-作業日報兼直接人件費個別明細表10141516[[#This Row],[列5]])&gt;0,FLOOR((作業日報兼直接人件費個別明細表10141516[[#This Row],[列4]]-作業日報兼直接人件費個別明細表10141516[[#This Row],[列2]]-作業日報兼直接人件費個別明細表10141516[[#This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SUBTOTAL(109,作業日報兼直接人件費個別明細表10141516[列6])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 xr:uid="{00000000-0002-0000-0D00-000000000000}"/>
    <dataValidation imeMode="hiragana" allowBlank="1" showInputMessage="1" showErrorMessage="1" sqref="G8:G30" xr:uid="{00000000-0002-0000-0D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rgb="FFFFCCFF"/>
  </sheetPr>
  <dimension ref="A1:I31"/>
  <sheetViews>
    <sheetView zoomScaleNormal="100" workbookViewId="0">
      <selection activeCell="B4" sqref="A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R8年12月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IF(作業日報兼直接人件費個別明細表1014151617[[#This Row],[列2]]="","",MIN(IF((作業日報兼直接人件費個別明細表1014151617[[#This Row],[列4]]-作業日報兼直接人件費個別明細表1014151617[[#This Row],[列2]]-作業日報兼直接人件費個別明細表1014151617[[#This Row],[列5]])&gt;0,FLOOR((作業日報兼直接人件費個別明細表1014151617[[#This Row],[列4]]-作業日報兼直接人件費個別明細表1014151617[[#This Row],[列2]]-作業日報兼直接人件費個別明細表1014151617[[#This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SUBTOTAL(109,作業日報兼直接人件費個別明細表1014151617[列6])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 xr:uid="{00000000-0002-0000-0E00-000000000000}"/>
    <dataValidation imeMode="halfAlpha" allowBlank="1" showInputMessage="1" showErrorMessage="1" sqref="D8:F30 A8:B30" xr:uid="{00000000-0002-0000-0E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CCFF"/>
  </sheetPr>
  <dimension ref="A1:I31"/>
  <sheetViews>
    <sheetView zoomScaleNormal="100" workbookViewId="0">
      <selection activeCell="B4" sqref="A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R9年1月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IF(作業日報兼直接人件費個別明細表101415161718[[#This Row],[列2]]="","",MIN(IF((作業日報兼直接人件費個別明細表101415161718[[#This Row],[列4]]-作業日報兼直接人件費個別明細表101415161718[[#This Row],[列2]]-作業日報兼直接人件費個別明細表101415161718[[#This Row],[列5]])&gt;0,FLOOR((作業日報兼直接人件費個別明細表101415161718[[#This Row],[列4]]-作業日報兼直接人件費個別明細表101415161718[[#This Row],[列2]]-作業日報兼直接人件費個別明細表101415161718[[#This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SUBTOTAL(109,作業日報兼直接人件費個別明細表101415161718[列6])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alfAlpha" allowBlank="1" showInputMessage="1" showErrorMessage="1" sqref="D8:F30 A8:B30" xr:uid="{00000000-0002-0000-0F00-000000000000}"/>
    <dataValidation imeMode="hiragana" allowBlank="1" showInputMessage="1" showErrorMessage="1" sqref="G8:G30" xr:uid="{00000000-0002-0000-0F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rgb="FFFFCCFF"/>
  </sheetPr>
  <dimension ref="A1:I31"/>
  <sheetViews>
    <sheetView topLeftCell="D1" zoomScaleNormal="100" workbookViewId="0">
      <selection activeCell="B4" sqref="A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R9年2月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63" t="s">
        <v>11</v>
      </c>
      <c r="B7" s="95" t="s">
        <v>17</v>
      </c>
      <c r="C7" s="95"/>
      <c r="D7" s="95"/>
      <c r="E7" s="21" t="s">
        <v>14</v>
      </c>
      <c r="F7" s="63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IF(作業日報兼直接人件費個別明細表10141516171819[[#This Row],[列2]]="","",MIN(IF((作業日報兼直接人件費個別明細表10141516171819[[#This Row],[列4]]-作業日報兼直接人件費個別明細表10141516171819[[#This Row],[列2]]-作業日報兼直接人件費個別明細表10141516171819[[#This Row],[列5]])&gt;0,FLOOR((作業日報兼直接人件費個別明細表10141516171819[[#This Row],[列4]]-作業日報兼直接人件費個別明細表10141516171819[[#This Row],[列2]]-作業日報兼直接人件費個別明細表10141516171819[[#This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SUBTOTAL(109,作業日報兼直接人件費個別明細表10141516171819[列6])</f>
        <v>0</v>
      </c>
      <c r="G31" s="13"/>
      <c r="H31" s="78"/>
      <c r="I31" s="24"/>
    </row>
  </sheetData>
  <sheetProtection sheet="1" formatCells="0" selectLockedCells="1"/>
  <mergeCells count="7">
    <mergeCell ref="B7:D7"/>
    <mergeCell ref="A1:G1"/>
    <mergeCell ref="A2:G2"/>
    <mergeCell ref="B3:H3"/>
    <mergeCell ref="B4:H4"/>
    <mergeCell ref="B5:H5"/>
    <mergeCell ref="A6:G6"/>
  </mergeCells>
  <phoneticPr fontId="2"/>
  <dataValidations count="2">
    <dataValidation imeMode="hiragana" allowBlank="1" showInputMessage="1" showErrorMessage="1" sqref="G8:G30" xr:uid="{00000000-0002-0000-1000-000000000000}"/>
    <dataValidation imeMode="halfAlpha" allowBlank="1" showInputMessage="1" showErrorMessage="1" sqref="D8:F30 A8:B30" xr:uid="{00000000-0002-0000-1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7" customWidth="1"/>
    <col min="2" max="2" width="8.375" style="55" customWidth="1"/>
    <col min="3" max="3" width="2.75" style="56" customWidth="1"/>
    <col min="4" max="4" width="8.375" style="55" customWidth="1"/>
    <col min="5" max="6" width="11.375" style="47" customWidth="1"/>
    <col min="7" max="7" width="33.375" style="57" customWidth="1"/>
    <col min="8" max="8" width="8.5" style="73" bestFit="1" customWidth="1"/>
    <col min="9" max="16384" width="11.375" style="47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R7年11月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48" customFormat="1" ht="24" customHeight="1" x14ac:dyDescent="0.15">
      <c r="A7" s="20" t="s">
        <v>11</v>
      </c>
      <c r="B7" s="95" t="s">
        <v>17</v>
      </c>
      <c r="C7" s="95"/>
      <c r="D7" s="95"/>
      <c r="E7" s="21" t="s">
        <v>14</v>
      </c>
      <c r="F7" s="20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49" t="s">
        <v>0</v>
      </c>
      <c r="D8" s="9"/>
      <c r="E8" s="11"/>
      <c r="F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2"/>
      <c r="H8" s="75"/>
    </row>
    <row r="9" spans="1:8" ht="24" customHeight="1" x14ac:dyDescent="0.15">
      <c r="A9" s="62"/>
      <c r="B9" s="9"/>
      <c r="C9" s="49" t="s">
        <v>0</v>
      </c>
      <c r="D9" s="9"/>
      <c r="E9" s="11"/>
      <c r="F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49" t="s">
        <v>0</v>
      </c>
      <c r="D10" s="9"/>
      <c r="E10" s="11"/>
      <c r="F1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49" t="s">
        <v>0</v>
      </c>
      <c r="D11" s="9"/>
      <c r="E11" s="11"/>
      <c r="F11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49" t="s">
        <v>0</v>
      </c>
      <c r="D12" s="9"/>
      <c r="E12" s="11"/>
      <c r="F12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49" t="s">
        <v>0</v>
      </c>
      <c r="D13" s="9"/>
      <c r="E13" s="11"/>
      <c r="F13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49" t="s">
        <v>0</v>
      </c>
      <c r="D14" s="9"/>
      <c r="E14" s="11"/>
      <c r="F14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49" t="s">
        <v>0</v>
      </c>
      <c r="D15" s="9"/>
      <c r="E15" s="11"/>
      <c r="F15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49" t="s">
        <v>0</v>
      </c>
      <c r="D16" s="9"/>
      <c r="E16" s="11"/>
      <c r="F16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49" t="s">
        <v>0</v>
      </c>
      <c r="D17" s="9"/>
      <c r="E17" s="11"/>
      <c r="F17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49" t="s">
        <v>0</v>
      </c>
      <c r="D18" s="9"/>
      <c r="E18" s="11"/>
      <c r="F1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49" t="s">
        <v>0</v>
      </c>
      <c r="D19" s="9"/>
      <c r="E19" s="11"/>
      <c r="F1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49" t="s">
        <v>0</v>
      </c>
      <c r="D20" s="9"/>
      <c r="E20" s="11"/>
      <c r="F2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49" t="s">
        <v>0</v>
      </c>
      <c r="D21" s="9"/>
      <c r="E21" s="11"/>
      <c r="F21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49" t="s">
        <v>0</v>
      </c>
      <c r="D22" s="9"/>
      <c r="E22" s="11"/>
      <c r="F22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49" t="s">
        <v>0</v>
      </c>
      <c r="D23" s="9"/>
      <c r="E23" s="11"/>
      <c r="F23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49" t="s">
        <v>0</v>
      </c>
      <c r="D24" s="9"/>
      <c r="E24" s="11"/>
      <c r="F24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49" t="s">
        <v>0</v>
      </c>
      <c r="D25" s="9"/>
      <c r="E25" s="11"/>
      <c r="F25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49" t="s">
        <v>0</v>
      </c>
      <c r="D26" s="9"/>
      <c r="E26" s="11"/>
      <c r="F26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49" t="s">
        <v>0</v>
      </c>
      <c r="D27" s="9"/>
      <c r="E27" s="11"/>
      <c r="F27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49" t="s">
        <v>0</v>
      </c>
      <c r="D28" s="9"/>
      <c r="E28" s="11"/>
      <c r="F28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49" t="s">
        <v>0</v>
      </c>
      <c r="D29" s="9"/>
      <c r="E29" s="11"/>
      <c r="F29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49" t="s">
        <v>0</v>
      </c>
      <c r="D30" s="9"/>
      <c r="E30" s="11"/>
      <c r="F30" s="12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2"/>
      <c r="H30" s="75"/>
    </row>
    <row r="31" spans="1:9" ht="24" customHeight="1" x14ac:dyDescent="0.15">
      <c r="A31" s="49" t="s">
        <v>8</v>
      </c>
      <c r="B31" s="50"/>
      <c r="C31" s="51"/>
      <c r="D31" s="51"/>
      <c r="E31" s="52"/>
      <c r="F31" s="61">
        <f>SUBTOTAL(109,作業日報兼直接人件費個別明細表1[列6])</f>
        <v>0</v>
      </c>
      <c r="G31" s="53"/>
      <c r="H31" s="76"/>
      <c r="I31" s="54"/>
    </row>
  </sheetData>
  <sheetProtection sheet="1" formatCells="0" selectLockedCells="1"/>
  <mergeCells count="7">
    <mergeCell ref="A1:G1"/>
    <mergeCell ref="A6:G6"/>
    <mergeCell ref="A2:G2"/>
    <mergeCell ref="B7:D7"/>
    <mergeCell ref="B5:H5"/>
    <mergeCell ref="B4:H4"/>
    <mergeCell ref="B3:H3"/>
  </mergeCells>
  <phoneticPr fontId="2"/>
  <dataValidations count="2">
    <dataValidation imeMode="hiragana" allowBlank="1" showInputMessage="1" showErrorMessage="1" sqref="G8:G30" xr:uid="{00000000-0002-0000-0100-000000000000}"/>
    <dataValidation imeMode="halfAlpha" allowBlank="1" showInputMessage="1" showErrorMessage="1" sqref="A8:B30 D8:F30" xr:uid="{00000000-0002-0000-01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R7年12月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SUBTOTAL(109,作業日報兼直接人件費個別明細表2[列6])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B8:B30 A8:A25" xr:uid="{00000000-0002-0000-0200-000000000000}"/>
    <dataValidation imeMode="hiragana" allowBlank="1" showInputMessage="1" showErrorMessage="1" sqref="G8:G30" xr:uid="{00000000-0002-0000-02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R8年1月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SUBTOTAL(109,作業日報兼直接人件費個別明細表3[列6])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 xr:uid="{00000000-0002-0000-0300-000000000000}"/>
    <dataValidation imeMode="hiragana" allowBlank="1" showInputMessage="1" showErrorMessage="1" sqref="G8:G30" xr:uid="{00000000-0002-0000-03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R8年2月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SUBTOTAL(109,作業日報兼直接人件費個別明細表4[列6])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 xr:uid="{00000000-0002-0000-0400-000000000000}"/>
    <dataValidation imeMode="halfAlpha" allowBlank="1" showInputMessage="1" showErrorMessage="1" sqref="D8:F30 A8:B30" xr:uid="{00000000-0002-0000-04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R8年3月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SUBTOTAL(109,作業日報兼直接人件費個別明細表5[列6])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 xr:uid="{00000000-0002-0000-0500-000000000000}"/>
    <dataValidation imeMode="hiragana" allowBlank="1" showInputMessage="1" showErrorMessage="1" sqref="G8:G30" xr:uid="{00000000-0002-0000-05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R8年4月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SUBTOTAL(109,作業日報兼直接人件費個別明細表6[列6])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 xr:uid="{00000000-0002-0000-0600-000000000000}"/>
    <dataValidation imeMode="halfAlpha" allowBlank="1" showInputMessage="1" showErrorMessage="1" sqref="D8:F30 A8:B30" xr:uid="{00000000-0002-0000-06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CFF"/>
  </sheetPr>
  <dimension ref="A1:I31"/>
  <sheetViews>
    <sheetView zoomScaleNormal="100" workbookViewId="0">
      <selection activeCell="G4" sqref="G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R8年5月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SUBTOTAL(109,作業日報兼直接人件費個別明細表7[列6])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alfAlpha" allowBlank="1" showInputMessage="1" showErrorMessage="1" sqref="D8:F30 A8:B30" xr:uid="{00000000-0002-0000-0700-000000000000}"/>
    <dataValidation imeMode="hiragana" allowBlank="1" showInputMessage="1" showErrorMessage="1" sqref="G8:G30" xr:uid="{00000000-0002-0000-07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CFF"/>
  </sheetPr>
  <dimension ref="A1:I31"/>
  <sheetViews>
    <sheetView zoomScaleNormal="100" workbookViewId="0">
      <selection activeCell="B4" sqref="A4:X15"/>
    </sheetView>
  </sheetViews>
  <sheetFormatPr defaultColWidth="11.375" defaultRowHeight="20.100000000000001" customHeight="1" x14ac:dyDescent="0.15"/>
  <cols>
    <col min="1" max="1" width="11.125" style="4" customWidth="1"/>
    <col min="2" max="2" width="8.375" style="6" customWidth="1"/>
    <col min="3" max="3" width="2.75" style="7" customWidth="1"/>
    <col min="4" max="4" width="8.375" style="6" customWidth="1"/>
    <col min="5" max="6" width="11.375" style="4" customWidth="1"/>
    <col min="7" max="7" width="33.375" style="8" customWidth="1"/>
    <col min="8" max="8" width="8.5" style="77" bestFit="1" customWidth="1"/>
    <col min="9" max="16384" width="11.375" style="4"/>
  </cols>
  <sheetData>
    <row r="1" spans="1:8" ht="18" customHeight="1" x14ac:dyDescent="0.15">
      <c r="A1" s="90" t="s">
        <v>18</v>
      </c>
      <c r="B1" s="90"/>
      <c r="C1" s="90"/>
      <c r="D1" s="90"/>
      <c r="E1" s="90"/>
      <c r="F1" s="90"/>
      <c r="G1" s="90"/>
    </row>
    <row r="2" spans="1:8" ht="24" customHeight="1" x14ac:dyDescent="0.15">
      <c r="A2" s="93" t="s">
        <v>27</v>
      </c>
      <c r="B2" s="94"/>
      <c r="C2" s="94"/>
      <c r="D2" s="94"/>
      <c r="E2" s="94"/>
      <c r="F2" s="94"/>
      <c r="G2" s="94"/>
    </row>
    <row r="3" spans="1:8" ht="24" customHeight="1" x14ac:dyDescent="0.15">
      <c r="A3" s="23" t="s">
        <v>10</v>
      </c>
      <c r="B3" s="97" t="str">
        <f ca="1">MID(CELL("filename",$A$3),FIND("]",CELL("filename",$A$3))+1,31)</f>
        <v>R8年6月</v>
      </c>
      <c r="C3" s="97"/>
      <c r="D3" s="97"/>
      <c r="E3" s="97"/>
      <c r="F3" s="97"/>
      <c r="G3" s="97"/>
      <c r="H3" s="97"/>
    </row>
    <row r="4" spans="1:8" ht="24" customHeight="1" x14ac:dyDescent="0.15">
      <c r="A4" s="23" t="s">
        <v>13</v>
      </c>
      <c r="B4" s="96" t="str">
        <f>IF(算定表!B4="","",算定表!B4)</f>
        <v/>
      </c>
      <c r="C4" s="96"/>
      <c r="D4" s="96"/>
      <c r="E4" s="96"/>
      <c r="F4" s="96"/>
      <c r="G4" s="96"/>
      <c r="H4" s="96"/>
    </row>
    <row r="5" spans="1:8" ht="24" customHeight="1" x14ac:dyDescent="0.15">
      <c r="A5" s="23" t="s">
        <v>12</v>
      </c>
      <c r="B5" s="96" t="str">
        <f>IF(算定表!B5="","",算定表!B5)</f>
        <v/>
      </c>
      <c r="C5" s="96"/>
      <c r="D5" s="96"/>
      <c r="E5" s="96"/>
      <c r="F5" s="96"/>
      <c r="G5" s="96"/>
      <c r="H5" s="96"/>
    </row>
    <row r="6" spans="1:8" ht="18" customHeight="1" x14ac:dyDescent="0.15">
      <c r="A6" s="91" t="s">
        <v>30</v>
      </c>
      <c r="B6" s="92"/>
      <c r="C6" s="92"/>
      <c r="D6" s="92"/>
      <c r="E6" s="92"/>
      <c r="F6" s="92"/>
      <c r="G6" s="92"/>
    </row>
    <row r="7" spans="1:8" s="5" customFormat="1" ht="24" customHeight="1" x14ac:dyDescent="0.15">
      <c r="A7" s="19" t="s">
        <v>11</v>
      </c>
      <c r="B7" s="95" t="s">
        <v>17</v>
      </c>
      <c r="C7" s="95"/>
      <c r="D7" s="95"/>
      <c r="E7" s="21" t="s">
        <v>14</v>
      </c>
      <c r="F7" s="19" t="s">
        <v>16</v>
      </c>
      <c r="G7" s="58" t="s">
        <v>1</v>
      </c>
      <c r="H7" s="74" t="s">
        <v>28</v>
      </c>
    </row>
    <row r="8" spans="1:8" ht="24" customHeight="1" x14ac:dyDescent="0.15">
      <c r="A8" s="62"/>
      <c r="B8" s="9"/>
      <c r="C8" s="10" t="s">
        <v>0</v>
      </c>
      <c r="D8" s="9"/>
      <c r="E8" s="11"/>
      <c r="F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2"/>
      <c r="H8" s="75"/>
    </row>
    <row r="9" spans="1:8" ht="24" customHeight="1" x14ac:dyDescent="0.15">
      <c r="A9" s="62"/>
      <c r="B9" s="9"/>
      <c r="C9" s="10" t="s">
        <v>0</v>
      </c>
      <c r="D9" s="9"/>
      <c r="E9" s="11"/>
      <c r="F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2"/>
      <c r="H9" s="75"/>
    </row>
    <row r="10" spans="1:8" ht="24" customHeight="1" x14ac:dyDescent="0.15">
      <c r="A10" s="62"/>
      <c r="B10" s="9"/>
      <c r="C10" s="10" t="s">
        <v>0</v>
      </c>
      <c r="D10" s="9"/>
      <c r="E10" s="11"/>
      <c r="F1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2"/>
      <c r="H10" s="75"/>
    </row>
    <row r="11" spans="1:8" ht="24" customHeight="1" x14ac:dyDescent="0.15">
      <c r="A11" s="62"/>
      <c r="B11" s="9"/>
      <c r="C11" s="10" t="s">
        <v>0</v>
      </c>
      <c r="D11" s="9"/>
      <c r="E11" s="11"/>
      <c r="F11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2"/>
      <c r="H11" s="75"/>
    </row>
    <row r="12" spans="1:8" ht="24" customHeight="1" x14ac:dyDescent="0.15">
      <c r="A12" s="62"/>
      <c r="B12" s="9"/>
      <c r="C12" s="10" t="s">
        <v>0</v>
      </c>
      <c r="D12" s="9"/>
      <c r="E12" s="11"/>
      <c r="F12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2"/>
      <c r="H12" s="75"/>
    </row>
    <row r="13" spans="1:8" ht="24" customHeight="1" x14ac:dyDescent="0.15">
      <c r="A13" s="62"/>
      <c r="B13" s="9"/>
      <c r="C13" s="10" t="s">
        <v>0</v>
      </c>
      <c r="D13" s="9"/>
      <c r="E13" s="11"/>
      <c r="F13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2"/>
      <c r="H13" s="75"/>
    </row>
    <row r="14" spans="1:8" ht="24" customHeight="1" x14ac:dyDescent="0.15">
      <c r="A14" s="62"/>
      <c r="B14" s="9"/>
      <c r="C14" s="10" t="s">
        <v>0</v>
      </c>
      <c r="D14" s="9"/>
      <c r="E14" s="11"/>
      <c r="F14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2"/>
      <c r="H14" s="75"/>
    </row>
    <row r="15" spans="1:8" ht="24" customHeight="1" x14ac:dyDescent="0.15">
      <c r="A15" s="62"/>
      <c r="B15" s="9"/>
      <c r="C15" s="10" t="s">
        <v>0</v>
      </c>
      <c r="D15" s="9"/>
      <c r="E15" s="11"/>
      <c r="F15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2"/>
      <c r="H15" s="75"/>
    </row>
    <row r="16" spans="1:8" ht="24" customHeight="1" x14ac:dyDescent="0.15">
      <c r="A16" s="62"/>
      <c r="B16" s="9"/>
      <c r="C16" s="10" t="s">
        <v>0</v>
      </c>
      <c r="D16" s="9"/>
      <c r="E16" s="11"/>
      <c r="F16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2"/>
      <c r="H16" s="75"/>
    </row>
    <row r="17" spans="1:9" ht="24" customHeight="1" x14ac:dyDescent="0.15">
      <c r="A17" s="62"/>
      <c r="B17" s="9"/>
      <c r="C17" s="10" t="s">
        <v>0</v>
      </c>
      <c r="D17" s="9"/>
      <c r="E17" s="11"/>
      <c r="F17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2"/>
      <c r="H17" s="75"/>
    </row>
    <row r="18" spans="1:9" ht="24" customHeight="1" x14ac:dyDescent="0.15">
      <c r="A18" s="62"/>
      <c r="B18" s="9"/>
      <c r="C18" s="10" t="s">
        <v>0</v>
      </c>
      <c r="D18" s="9"/>
      <c r="E18" s="11"/>
      <c r="F1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2"/>
      <c r="H18" s="75"/>
    </row>
    <row r="19" spans="1:9" ht="24" customHeight="1" x14ac:dyDescent="0.15">
      <c r="A19" s="62"/>
      <c r="B19" s="9"/>
      <c r="C19" s="10" t="s">
        <v>0</v>
      </c>
      <c r="D19" s="9"/>
      <c r="E19" s="11"/>
      <c r="F1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2"/>
      <c r="H19" s="75"/>
    </row>
    <row r="20" spans="1:9" ht="24" customHeight="1" x14ac:dyDescent="0.15">
      <c r="A20" s="62"/>
      <c r="B20" s="9"/>
      <c r="C20" s="10" t="s">
        <v>0</v>
      </c>
      <c r="D20" s="9"/>
      <c r="E20" s="11"/>
      <c r="F2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2"/>
      <c r="H20" s="75"/>
    </row>
    <row r="21" spans="1:9" ht="24" customHeight="1" x14ac:dyDescent="0.15">
      <c r="A21" s="62"/>
      <c r="B21" s="9"/>
      <c r="C21" s="10" t="s">
        <v>0</v>
      </c>
      <c r="D21" s="9"/>
      <c r="E21" s="11"/>
      <c r="F21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2"/>
      <c r="H21" s="75"/>
    </row>
    <row r="22" spans="1:9" ht="24" customHeight="1" x14ac:dyDescent="0.15">
      <c r="A22" s="62"/>
      <c r="B22" s="9"/>
      <c r="C22" s="10" t="s">
        <v>0</v>
      </c>
      <c r="D22" s="9"/>
      <c r="E22" s="11"/>
      <c r="F22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2"/>
      <c r="H22" s="75"/>
    </row>
    <row r="23" spans="1:9" ht="24" customHeight="1" x14ac:dyDescent="0.15">
      <c r="A23" s="62"/>
      <c r="B23" s="9"/>
      <c r="C23" s="10" t="s">
        <v>0</v>
      </c>
      <c r="D23" s="9"/>
      <c r="E23" s="11"/>
      <c r="F23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2"/>
      <c r="H23" s="75"/>
    </row>
    <row r="24" spans="1:9" ht="24" customHeight="1" x14ac:dyDescent="0.15">
      <c r="A24" s="62"/>
      <c r="B24" s="9"/>
      <c r="C24" s="10" t="s">
        <v>0</v>
      </c>
      <c r="D24" s="9"/>
      <c r="E24" s="11"/>
      <c r="F24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2"/>
      <c r="H24" s="75"/>
    </row>
    <row r="25" spans="1:9" ht="24" customHeight="1" x14ac:dyDescent="0.15">
      <c r="A25" s="62"/>
      <c r="B25" s="9"/>
      <c r="C25" s="10" t="s">
        <v>0</v>
      </c>
      <c r="D25" s="9"/>
      <c r="E25" s="11"/>
      <c r="F25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2"/>
      <c r="H25" s="75"/>
    </row>
    <row r="26" spans="1:9" ht="24" customHeight="1" x14ac:dyDescent="0.15">
      <c r="A26" s="62"/>
      <c r="B26" s="9"/>
      <c r="C26" s="10" t="s">
        <v>0</v>
      </c>
      <c r="D26" s="9"/>
      <c r="E26" s="11"/>
      <c r="F26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2"/>
      <c r="H26" s="75"/>
    </row>
    <row r="27" spans="1:9" ht="24" customHeight="1" x14ac:dyDescent="0.15">
      <c r="A27" s="62"/>
      <c r="B27" s="9"/>
      <c r="C27" s="10" t="s">
        <v>0</v>
      </c>
      <c r="D27" s="9"/>
      <c r="E27" s="11"/>
      <c r="F27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2"/>
      <c r="H27" s="75"/>
    </row>
    <row r="28" spans="1:9" ht="24" customHeight="1" x14ac:dyDescent="0.15">
      <c r="A28" s="62"/>
      <c r="B28" s="9"/>
      <c r="C28" s="10" t="s">
        <v>0</v>
      </c>
      <c r="D28" s="9"/>
      <c r="E28" s="11"/>
      <c r="F28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2"/>
      <c r="H28" s="75"/>
    </row>
    <row r="29" spans="1:9" ht="24" customHeight="1" x14ac:dyDescent="0.15">
      <c r="A29" s="62"/>
      <c r="B29" s="9"/>
      <c r="C29" s="10" t="s">
        <v>0</v>
      </c>
      <c r="D29" s="9"/>
      <c r="E29" s="11"/>
      <c r="F29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2"/>
      <c r="H29" s="75"/>
    </row>
    <row r="30" spans="1:9" ht="24" customHeight="1" x14ac:dyDescent="0.15">
      <c r="A30" s="62"/>
      <c r="B30" s="9"/>
      <c r="C30" s="10" t="s">
        <v>0</v>
      </c>
      <c r="D30" s="9"/>
      <c r="E30" s="11"/>
      <c r="F30" s="12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2"/>
      <c r="H30" s="75"/>
    </row>
    <row r="31" spans="1:9" ht="24" customHeight="1" x14ac:dyDescent="0.15">
      <c r="A31" s="14" t="s">
        <v>8</v>
      </c>
      <c r="B31" s="15"/>
      <c r="C31" s="16"/>
      <c r="D31" s="17"/>
      <c r="E31" s="18"/>
      <c r="F31" s="61">
        <f>SUBTOTAL(109,作業日報兼直接人件費個別明細表8[列6])</f>
        <v>0</v>
      </c>
      <c r="G31" s="13"/>
      <c r="H31" s="78"/>
      <c r="I31" s="24"/>
    </row>
  </sheetData>
  <sheetProtection sheet="1" formatCells="0" selectLockedCells="1"/>
  <mergeCells count="7">
    <mergeCell ref="A6:G6"/>
    <mergeCell ref="B7:D7"/>
    <mergeCell ref="A1:G1"/>
    <mergeCell ref="A2:G2"/>
    <mergeCell ref="B5:H5"/>
    <mergeCell ref="B4:H4"/>
    <mergeCell ref="B3:H3"/>
  </mergeCells>
  <phoneticPr fontId="2"/>
  <dataValidations count="2">
    <dataValidation imeMode="hiragana" allowBlank="1" showInputMessage="1" showErrorMessage="1" sqref="G8:G30" xr:uid="{00000000-0002-0000-0800-000000000000}"/>
    <dataValidation imeMode="halfAlpha" allowBlank="1" showInputMessage="1" showErrorMessage="1" sqref="D8:F30 A8:B30" xr:uid="{00000000-0002-0000-08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18</vt:i4>
      </vt:variant>
    </vt:vector>
  </HeadingPairs>
  <TitlesOfParts>
    <vt:vector size="35" baseType="lpstr">
      <vt:lpstr>算定表</vt:lpstr>
      <vt:lpstr>R7年11月</vt:lpstr>
      <vt:lpstr>R7年12月</vt:lpstr>
      <vt:lpstr>R8年1月</vt:lpstr>
      <vt:lpstr>R8年2月</vt:lpstr>
      <vt:lpstr>R8年3月</vt:lpstr>
      <vt:lpstr>R8年4月</vt:lpstr>
      <vt:lpstr>R8年5月</vt:lpstr>
      <vt:lpstr>R8年6月</vt:lpstr>
      <vt:lpstr>R8年7月</vt:lpstr>
      <vt:lpstr>R8年8月</vt:lpstr>
      <vt:lpstr>R8年9月</vt:lpstr>
      <vt:lpstr>R8年10月</vt:lpstr>
      <vt:lpstr>R8年11月</vt:lpstr>
      <vt:lpstr>R8年12月</vt:lpstr>
      <vt:lpstr>R9年1月</vt:lpstr>
      <vt:lpstr>R9年2月</vt:lpstr>
      <vt:lpstr>'R7年11月'!Print_Area</vt:lpstr>
      <vt:lpstr>'R7年12月'!Print_Area</vt:lpstr>
      <vt:lpstr>'R8年10月'!Print_Area</vt:lpstr>
      <vt:lpstr>'R8年11月'!Print_Area</vt:lpstr>
      <vt:lpstr>'R8年12月'!Print_Area</vt:lpstr>
      <vt:lpstr>'R8年1月'!Print_Area</vt:lpstr>
      <vt:lpstr>'R8年2月'!Print_Area</vt:lpstr>
      <vt:lpstr>'R8年3月'!Print_Area</vt:lpstr>
      <vt:lpstr>'R8年4月'!Print_Area</vt:lpstr>
      <vt:lpstr>'R8年5月'!Print_Area</vt:lpstr>
      <vt:lpstr>'R8年6月'!Print_Area</vt:lpstr>
      <vt:lpstr>'R8年7月'!Print_Area</vt:lpstr>
      <vt:lpstr>'R8年8月'!Print_Area</vt:lpstr>
      <vt:lpstr>'R8年9月'!Print_Area</vt:lpstr>
      <vt:lpstr>'R9年1月'!Print_Area</vt:lpstr>
      <vt:lpstr>'R9年2月'!Print_Area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2025-11-05T07:47:56Z</dcterms:modified>
</cp:coreProperties>
</file>