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80" tabRatio="672"/>
  </bookViews>
  <sheets>
    <sheet name="実績報告書" sheetId="14" r:id="rId1"/>
    <sheet name="付表1" sheetId="5" r:id="rId2"/>
    <sheet name="付表2" sheetId="22" r:id="rId3"/>
    <sheet name="付表2別紙1 展示会経費" sheetId="2" r:id="rId4"/>
    <sheet name="付表2別紙2 ECサイト" sheetId="19" r:id="rId5"/>
    <sheet name="付表2別紙3 自社webサイト" sheetId="23" r:id="rId6"/>
    <sheet name="付表2別紙4 販売促進費" sheetId="21" r:id="rId7"/>
  </sheets>
  <externalReferences>
    <externalReference r:id="rId8"/>
    <externalReference r:id="rId9"/>
  </externalReferences>
  <definedNames>
    <definedName name="×" localSheetId="5">#REF!</definedName>
    <definedName name="×">#REF!</definedName>
    <definedName name="A_農業・林業" localSheetId="2">#REF!</definedName>
    <definedName name="A_農業・林業" localSheetId="4">#REF!</definedName>
    <definedName name="A_農業・林業" localSheetId="5">#REF!</definedName>
    <definedName name="A_農業・林業" localSheetId="6">#REF!</definedName>
    <definedName name="A_農業・林業">#REF!</definedName>
    <definedName name="B_漁業" localSheetId="2">#REF!</definedName>
    <definedName name="B_漁業" localSheetId="4">#REF!</definedName>
    <definedName name="B_漁業" localSheetId="5">#REF!</definedName>
    <definedName name="B_漁業" localSheetId="6">#REF!</definedName>
    <definedName name="B_漁業">#REF!</definedName>
    <definedName name="C_鉱業・採石業・砂利採取業" localSheetId="2">#REF!</definedName>
    <definedName name="C_鉱業・採石業・砂利採取業" localSheetId="4">#REF!</definedName>
    <definedName name="C_鉱業・採石業・砂利採取業" localSheetId="5">#REF!</definedName>
    <definedName name="C_鉱業・採石業・砂利採取業" localSheetId="6">#REF!</definedName>
    <definedName name="C_鉱業・採石業・砂利採取業">#REF!</definedName>
    <definedName name="D_建設業" localSheetId="2">#REF!</definedName>
    <definedName name="D_建設業" localSheetId="4">#REF!</definedName>
    <definedName name="D_建設業" localSheetId="5">#REF!</definedName>
    <definedName name="D_建設業" localSheetId="6">#REF!</definedName>
    <definedName name="D_建設業">#REF!</definedName>
    <definedName name="E_製造業" localSheetId="2">#REF!</definedName>
    <definedName name="E_製造業" localSheetId="4">#REF!</definedName>
    <definedName name="E_製造業" localSheetId="5">#REF!</definedName>
    <definedName name="E_製造業" localSheetId="6">#REF!</definedName>
    <definedName name="E_製造業">#REF!</definedName>
    <definedName name="EC" localSheetId="5">#REF!</definedName>
    <definedName name="EC">#REF!</definedName>
    <definedName name="ECサイト" localSheetId="2">#REF!</definedName>
    <definedName name="ECサイト" localSheetId="4">#REF!</definedName>
    <definedName name="ECサイト" localSheetId="5">#REF!</definedName>
    <definedName name="ECサイト" localSheetId="6">#REF!</definedName>
    <definedName name="ECサイト">#REF!</definedName>
    <definedName name="F_電気・ガス・熱供給・水道業" localSheetId="2">#REF!</definedName>
    <definedName name="F_電気・ガス・熱供給・水道業" localSheetId="4">#REF!</definedName>
    <definedName name="F_電気・ガス・熱供給・水道業" localSheetId="5">#REF!</definedName>
    <definedName name="F_電気・ガス・熱供給・水道業" localSheetId="6">#REF!</definedName>
    <definedName name="F_電気・ガス・熱供給・水道業">#REF!</definedName>
    <definedName name="G_情報通信業" localSheetId="2">#REF!</definedName>
    <definedName name="G_情報通信業" localSheetId="4">#REF!</definedName>
    <definedName name="G_情報通信業" localSheetId="5">#REF!</definedName>
    <definedName name="G_情報通信業" localSheetId="6">#REF!</definedName>
    <definedName name="G_情報通信業">#REF!</definedName>
    <definedName name="H_運輸業・郵便業" localSheetId="2">#REF!</definedName>
    <definedName name="H_運輸業・郵便業" localSheetId="4">#REF!</definedName>
    <definedName name="H_運輸業・郵便業" localSheetId="5">#REF!</definedName>
    <definedName name="H_運輸業・郵便業" localSheetId="6">#REF!</definedName>
    <definedName name="H_運輸業・郵便業">#REF!</definedName>
    <definedName name="I_卸売業・小売業" localSheetId="2">#REF!</definedName>
    <definedName name="I_卸売業・小売業" localSheetId="4">#REF!</definedName>
    <definedName name="I_卸売業・小売業" localSheetId="5">#REF!</definedName>
    <definedName name="I_卸売業・小売業" localSheetId="6">#REF!</definedName>
    <definedName name="I_卸売業・小売業">#REF!</definedName>
    <definedName name="J_金融業・保険業" localSheetId="2">#REF!</definedName>
    <definedName name="J_金融業・保険業" localSheetId="4">#REF!</definedName>
    <definedName name="J_金融業・保険業" localSheetId="5">#REF!</definedName>
    <definedName name="J_金融業・保険業" localSheetId="6">#REF!</definedName>
    <definedName name="J_金融業・保険業">#REF!</definedName>
    <definedName name="K_不動産業・物品賃貸業" localSheetId="2">#REF!</definedName>
    <definedName name="K_不動産業・物品賃貸業" localSheetId="4">#REF!</definedName>
    <definedName name="K_不動産業・物品賃貸業" localSheetId="5">#REF!</definedName>
    <definedName name="K_不動産業・物品賃貸業" localSheetId="6">#REF!</definedName>
    <definedName name="K_不動産業・物品賃貸業">#REF!</definedName>
    <definedName name="kaidai" localSheetId="2">#REF!</definedName>
    <definedName name="kaidai" localSheetId="4">#REF!</definedName>
    <definedName name="kaidai" localSheetId="5">#REF!</definedName>
    <definedName name="kaidai" localSheetId="6">#REF!</definedName>
    <definedName name="kaidai">#REF!</definedName>
    <definedName name="koukoku" localSheetId="2">#REF!</definedName>
    <definedName name="koukoku" localSheetId="4">#REF!</definedName>
    <definedName name="koukoku" localSheetId="5">#REF!</definedName>
    <definedName name="koukoku" localSheetId="6">#REF!</definedName>
    <definedName name="koukoku">#REF!</definedName>
    <definedName name="L_学術研究・専門・技術ｻｰﾋﾞｽ業" localSheetId="2">#REF!</definedName>
    <definedName name="L_学術研究・専門・技術ｻｰﾋﾞｽ業" localSheetId="4">#REF!</definedName>
    <definedName name="L_学術研究・専門・技術ｻｰﾋﾞｽ業" localSheetId="5">#REF!</definedName>
    <definedName name="L_学術研究・専門・技術ｻｰﾋﾞｽ業" localSheetId="6">#REF!</definedName>
    <definedName name="L_学術研究・専門・技術ｻｰﾋﾞｽ業">#REF!</definedName>
    <definedName name="M_宿泊業・飲食ｻｰﾋﾞｽ業" localSheetId="2">#REF!</definedName>
    <definedName name="M_宿泊業・飲食ｻｰﾋﾞｽ業" localSheetId="4">#REF!</definedName>
    <definedName name="M_宿泊業・飲食ｻｰﾋﾞｽ業" localSheetId="5">#REF!</definedName>
    <definedName name="M_宿泊業・飲食ｻｰﾋﾞｽ業" localSheetId="6">#REF!</definedName>
    <definedName name="M_宿泊業・飲食ｻｰﾋﾞｽ業">#REF!</definedName>
    <definedName name="N_生活関連ｻｰﾋﾞｽ業・娯楽業" localSheetId="2">#REF!</definedName>
    <definedName name="N_生活関連ｻｰﾋﾞｽ業・娯楽業" localSheetId="4">#REF!</definedName>
    <definedName name="N_生活関連ｻｰﾋﾞｽ業・娯楽業" localSheetId="5">#REF!</definedName>
    <definedName name="N_生活関連ｻｰﾋﾞｽ業・娯楽業" localSheetId="6">#REF!</definedName>
    <definedName name="N_生活関連ｻｰﾋﾞｽ業・娯楽業">#REF!</definedName>
    <definedName name="O_教育・学習支援業" localSheetId="2">#REF!</definedName>
    <definedName name="O_教育・学習支援業" localSheetId="4">#REF!</definedName>
    <definedName name="O_教育・学習支援業" localSheetId="5">#REF!</definedName>
    <definedName name="O_教育・学習支援業" localSheetId="6">#REF!</definedName>
    <definedName name="O_教育・学習支援業">#REF!</definedName>
    <definedName name="P_医療・福祉" localSheetId="2">#REF!</definedName>
    <definedName name="P_医療・福祉" localSheetId="4">#REF!</definedName>
    <definedName name="P_医療・福祉" localSheetId="5">#REF!</definedName>
    <definedName name="P_医療・福祉" localSheetId="6">#REF!</definedName>
    <definedName name="P_医療・福祉">#REF!</definedName>
    <definedName name="PR" localSheetId="2">#REF!</definedName>
    <definedName name="PR" localSheetId="5">#REF!</definedName>
    <definedName name="PR">#REF!</definedName>
    <definedName name="_xlnm.Print_Area" localSheetId="0">実績報告書!$A$1:$Y$37</definedName>
    <definedName name="_xlnm.Print_Area" localSheetId="1">付表1!$A$1:$T$41</definedName>
    <definedName name="_xlnm.Print_Area" localSheetId="2">付表2!$A$1:$K$36</definedName>
    <definedName name="_xlnm.Print_Area" localSheetId="3">'付表2別紙1 展示会経費'!$A$1:$K$147</definedName>
    <definedName name="_xlnm.Print_Area" localSheetId="4">'付表2別紙2 ECサイト'!$A$1:$I$50</definedName>
    <definedName name="_xlnm.Print_Area" localSheetId="5">'付表2別紙3 自社webサイト'!$A$1:$I$49</definedName>
    <definedName name="_xlnm.Print_Area" localSheetId="6">'付表2別紙4 販売促進費'!$A$1:$J$144</definedName>
    <definedName name="Q_複合ｻｰﾋﾞｽ事業" localSheetId="2">#REF!</definedName>
    <definedName name="Q_複合ｻｰﾋﾞｽ事業" localSheetId="4">#REF!</definedName>
    <definedName name="Q_複合ｻｰﾋﾞｽ事業" localSheetId="5">#REF!</definedName>
    <definedName name="Q_複合ｻｰﾋﾞｽ事業" localSheetId="6">#REF!</definedName>
    <definedName name="Q_複合ｻｰﾋﾞｽ事業">#REF!</definedName>
    <definedName name="R_ｻｰﾋﾞｽ業〈他に分類されないもの〉" localSheetId="2">#REF!</definedName>
    <definedName name="R_ｻｰﾋﾞｽ業〈他に分類されないもの〉" localSheetId="4">#REF!</definedName>
    <definedName name="R_ｻｰﾋﾞｽ業〈他に分類されないもの〉" localSheetId="5">#REF!</definedName>
    <definedName name="R_ｻｰﾋﾞｽ業〈他に分類されないもの〉" localSheetId="6">#REF!</definedName>
    <definedName name="R_ｻｰﾋﾞｽ業〈他に分類されないもの〉">#REF!</definedName>
    <definedName name="S_公務〈他に分類されるものを除く〉" localSheetId="2">#REF!</definedName>
    <definedName name="S_公務〈他に分類されるものを除く〉" localSheetId="4">#REF!</definedName>
    <definedName name="S_公務〈他に分類されるものを除く〉" localSheetId="5">#REF!</definedName>
    <definedName name="S_公務〈他に分類されるものを除く〉" localSheetId="6">#REF!</definedName>
    <definedName name="S_公務〈他に分類されるものを除く〉">#REF!</definedName>
    <definedName name="T_分類不能の産業" localSheetId="2">#REF!</definedName>
    <definedName name="T_分類不能の産業" localSheetId="4">#REF!</definedName>
    <definedName name="T_分類不能の産業" localSheetId="5">#REF!</definedName>
    <definedName name="T_分類不能の産業" localSheetId="6">#REF!</definedName>
    <definedName name="T_分類不能の産業">#REF!</definedName>
    <definedName name="サ" localSheetId="5">#REF!</definedName>
    <definedName name="サ">#REF!</definedName>
    <definedName name="さ" localSheetId="5">#REF!</definedName>
    <definedName name="さ">#REF!</definedName>
    <definedName name="サイト" localSheetId="2">#REF!</definedName>
    <definedName name="サイト" localSheetId="4">#REF!</definedName>
    <definedName name="サイト" localSheetId="5">#REF!</definedName>
    <definedName name="サイト" localSheetId="6">#REF!</definedName>
    <definedName name="サイト">#REF!</definedName>
    <definedName name="さいと２" localSheetId="2">#REF!</definedName>
    <definedName name="さいと２" localSheetId="4">#REF!</definedName>
    <definedName name="さいと２" localSheetId="5">#REF!</definedName>
    <definedName name="さいと２" localSheetId="6">#REF!</definedName>
    <definedName name="さいと２">#REF!</definedName>
    <definedName name="印" localSheetId="2">#REF!</definedName>
    <definedName name="印" localSheetId="5">#REF!</definedName>
    <definedName name="印">#REF!</definedName>
    <definedName name="海外" localSheetId="2">#REF!</definedName>
    <definedName name="海外" localSheetId="4">#REF!</definedName>
    <definedName name="海外" localSheetId="5">#REF!</definedName>
    <definedName name="海外" localSheetId="6">#REF!</definedName>
    <definedName name="海外">#REF!</definedName>
    <definedName name="経費区分" localSheetId="2">#REF!</definedName>
    <definedName name="経費区分" localSheetId="4">'付表2別紙2 ECサイト'!#REF!</definedName>
    <definedName name="経費区分" localSheetId="5">'付表2別紙3 自社webサイト'!#REF!</definedName>
    <definedName name="経費区分" localSheetId="6">'付表2別紙4 販売促進費'!#REF!</definedName>
    <definedName name="経費区分">'付表2別紙1 展示会経費'!#REF!</definedName>
    <definedName name="経費区分_販促" localSheetId="5">#REF!</definedName>
    <definedName name="経費区分_販促">#REF!</definedName>
    <definedName name="広" localSheetId="2">#REF!</definedName>
    <definedName name="広" localSheetId="5">#REF!</definedName>
    <definedName name="広">#REF!</definedName>
    <definedName name="材" localSheetId="2">#REF!</definedName>
    <definedName name="材" localSheetId="4">'付表2別紙2 ECサイト'!#REF!</definedName>
    <definedName name="材" localSheetId="5">'付表2別紙3 自社webサイト'!#REF!</definedName>
    <definedName name="材" localSheetId="6">'付表2別紙4 販売促進費'!#REF!</definedName>
    <definedName name="材">'付表2別紙1 展示会経費'!#REF!</definedName>
    <definedName name="自社WEBサイト" localSheetId="5">#REF!</definedName>
    <definedName name="自社WEBサイト">#REF!</definedName>
    <definedName name="種別" localSheetId="2">#REF!</definedName>
    <definedName name="種別" localSheetId="4">#REF!</definedName>
    <definedName name="種別" localSheetId="5">#REF!</definedName>
    <definedName name="種別" localSheetId="6">#REF!</definedName>
    <definedName name="種別">#REF!</definedName>
    <definedName name="出" localSheetId="2">#REF!</definedName>
    <definedName name="出" localSheetId="4">'付表2別紙2 ECサイト'!#REF!</definedName>
    <definedName name="出" localSheetId="5">'付表2別紙3 自社webサイト'!#REF!</definedName>
    <definedName name="出" localSheetId="6">'付表2別紙4 販売促進費'!#REF!</definedName>
    <definedName name="出">'付表2別紙1 展示会経費'!#REF!</definedName>
    <definedName name="送" localSheetId="2">#REF!</definedName>
    <definedName name="送" localSheetId="4">'付表2別紙2 ECサイト'!#REF!</definedName>
    <definedName name="送" localSheetId="5">'付表2別紙3 自社webサイト'!#REF!</definedName>
    <definedName name="送" localSheetId="6">'付表2別紙4 販売促進費'!#REF!</definedName>
    <definedName name="送">'付表2別紙1 展示会経費'!#REF!</definedName>
    <definedName name="大分類" localSheetId="2">'[1]１申請者概要２申請状況'!$AG$5:$AG$24</definedName>
    <definedName name="大分類">'[2]１申請者概要２申請状況'!$AG$3:$AG$22</definedName>
    <definedName name="販促費" localSheetId="2">#REF!</definedName>
    <definedName name="販促費" localSheetId="4">#REF!</definedName>
    <definedName name="販促費" localSheetId="5">#REF!</definedName>
    <definedName name="販促費" localSheetId="6">#REF!</definedName>
    <definedName name="販促費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2" l="1"/>
  <c r="K46" i="2"/>
  <c r="G48" i="19"/>
  <c r="B7" i="22"/>
  <c r="B6" i="22" l="1"/>
  <c r="H140" i="21" l="1"/>
  <c r="H135" i="21"/>
  <c r="H130" i="21"/>
  <c r="H125" i="21"/>
  <c r="H120" i="21"/>
  <c r="H115" i="21"/>
  <c r="H110" i="21"/>
  <c r="H105" i="21"/>
  <c r="H96" i="21"/>
  <c r="H95" i="21"/>
  <c r="H94" i="21"/>
  <c r="H92" i="21"/>
  <c r="H87" i="21"/>
  <c r="H82" i="21"/>
  <c r="H77" i="21"/>
  <c r="H72" i="21"/>
  <c r="H67" i="21"/>
  <c r="H62" i="21"/>
  <c r="H57" i="21"/>
  <c r="H46" i="21"/>
  <c r="H47" i="21"/>
  <c r="H44" i="21"/>
  <c r="H39" i="21"/>
  <c r="H34" i="21"/>
  <c r="H29" i="21"/>
  <c r="H24" i="21"/>
  <c r="H19" i="21"/>
  <c r="H14" i="21"/>
  <c r="H9" i="21"/>
  <c r="G44" i="23"/>
  <c r="G39" i="23"/>
  <c r="G34" i="23"/>
  <c r="G30" i="23"/>
  <c r="G25" i="23"/>
  <c r="G20" i="23"/>
  <c r="G15" i="23"/>
  <c r="G10" i="23"/>
  <c r="G45" i="19"/>
  <c r="G40" i="19"/>
  <c r="G35" i="19"/>
  <c r="G30" i="19"/>
  <c r="G25" i="19"/>
  <c r="G20" i="19"/>
  <c r="G15" i="19"/>
  <c r="G10" i="19"/>
  <c r="I142" i="2"/>
  <c r="I137" i="2"/>
  <c r="I132" i="2"/>
  <c r="I127" i="2"/>
  <c r="I122" i="2"/>
  <c r="I117" i="2"/>
  <c r="I112" i="2"/>
  <c r="I107" i="2"/>
  <c r="I93" i="2"/>
  <c r="I88" i="2"/>
  <c r="I83" i="2"/>
  <c r="I78" i="2"/>
  <c r="I73" i="2"/>
  <c r="I68" i="2"/>
  <c r="I63" i="2"/>
  <c r="I58" i="2"/>
  <c r="I44" i="2"/>
  <c r="I39" i="2"/>
  <c r="I34" i="2"/>
  <c r="I29" i="2"/>
  <c r="H48" i="21" l="1"/>
  <c r="I24" i="2" l="1"/>
  <c r="I19" i="2"/>
  <c r="I14" i="2"/>
  <c r="I9" i="2"/>
  <c r="H143" i="21" l="1"/>
  <c r="H142" i="21"/>
  <c r="G47" i="19"/>
  <c r="G47" i="23"/>
  <c r="G46" i="23"/>
  <c r="I145" i="2"/>
  <c r="I144" i="2"/>
  <c r="I96" i="2"/>
  <c r="I95" i="2"/>
  <c r="I47" i="2"/>
  <c r="I46" i="2"/>
  <c r="J144" i="21" l="1"/>
  <c r="J142" i="21"/>
  <c r="J143" i="21"/>
  <c r="J96" i="21"/>
  <c r="J95" i="21"/>
  <c r="J48" i="21"/>
  <c r="B18" i="22" l="1"/>
  <c r="B17" i="22"/>
  <c r="B16" i="22"/>
  <c r="B15" i="22"/>
  <c r="B14" i="22"/>
  <c r="AF8" i="22"/>
  <c r="AF7" i="22"/>
  <c r="AF6" i="22"/>
  <c r="AF5" i="22"/>
  <c r="AE8" i="22"/>
  <c r="AE7" i="22"/>
  <c r="AE6" i="22"/>
  <c r="AE5" i="22"/>
  <c r="AD8" i="22"/>
  <c r="AD7" i="22"/>
  <c r="AD6" i="22"/>
  <c r="AD5" i="22"/>
  <c r="AC8" i="22"/>
  <c r="AC7" i="22"/>
  <c r="AC6" i="22"/>
  <c r="AC5" i="22"/>
  <c r="AB8" i="22"/>
  <c r="AB7" i="22"/>
  <c r="B19" i="22" l="1"/>
  <c r="E29" i="22" s="1"/>
  <c r="G29" i="22" s="1"/>
  <c r="AB6" i="22"/>
  <c r="AB5" i="22"/>
  <c r="AA8" i="22"/>
  <c r="H9" i="22" s="1"/>
  <c r="AA7" i="22"/>
  <c r="H8" i="22" s="1"/>
  <c r="AA6" i="22"/>
  <c r="AA5" i="22"/>
  <c r="G9" i="22"/>
  <c r="G8" i="22"/>
  <c r="G7" i="22"/>
  <c r="G6" i="22"/>
  <c r="F9" i="22"/>
  <c r="F8" i="22"/>
  <c r="F7" i="22"/>
  <c r="F6" i="22"/>
  <c r="E9" i="22"/>
  <c r="E8" i="22"/>
  <c r="E7" i="22"/>
  <c r="E6" i="22"/>
  <c r="D9" i="22"/>
  <c r="D8" i="22"/>
  <c r="D7" i="22"/>
  <c r="D6" i="22"/>
  <c r="B9" i="22"/>
  <c r="B8" i="22"/>
  <c r="H6" i="22" l="1"/>
  <c r="I9" i="22"/>
  <c r="E27" i="22" s="1"/>
  <c r="G27" i="22" s="1"/>
  <c r="E10" i="22"/>
  <c r="G10" i="22"/>
  <c r="D10" i="22"/>
  <c r="F10" i="22"/>
  <c r="I8" i="22"/>
  <c r="E26" i="22" s="1"/>
  <c r="G26" i="22" s="1"/>
  <c r="H7" i="22"/>
  <c r="I7" i="22" s="1"/>
  <c r="E25" i="22" s="1"/>
  <c r="G25" i="22" s="1"/>
  <c r="B10" i="22" l="1"/>
  <c r="I6" i="22"/>
  <c r="E24" i="22" s="1"/>
  <c r="H10" i="22"/>
  <c r="E28" i="22" l="1"/>
  <c r="G24" i="22"/>
  <c r="G28" i="22" s="1"/>
  <c r="I10" i="22"/>
  <c r="G13" i="22" l="1"/>
  <c r="E30" i="22" s="1"/>
  <c r="G30" i="22" s="1"/>
  <c r="G31" i="22" s="1"/>
  <c r="J31" i="22" s="1"/>
  <c r="G48" i="23"/>
  <c r="E31" i="22" l="1"/>
  <c r="J46" i="21"/>
  <c r="J47" i="21"/>
  <c r="J94" i="21"/>
  <c r="K95" i="2"/>
  <c r="G49" i="19"/>
  <c r="H144" i="21" l="1"/>
  <c r="I97" i="2"/>
  <c r="I48" i="2"/>
  <c r="G17" i="22"/>
  <c r="E33" i="22" s="1"/>
  <c r="G33" i="22" s="1"/>
  <c r="G18" i="22"/>
  <c r="E34" i="22" s="1"/>
  <c r="G34" i="22" s="1"/>
  <c r="G16" i="22"/>
  <c r="E32" i="22" s="1"/>
  <c r="K147" i="2"/>
  <c r="K146" i="2"/>
  <c r="K145" i="2"/>
  <c r="K144" i="2"/>
  <c r="K98" i="2"/>
  <c r="K97" i="2"/>
  <c r="K96" i="2"/>
  <c r="K48" i="2"/>
  <c r="K47" i="2"/>
  <c r="I146" i="2"/>
  <c r="G32" i="22" l="1"/>
  <c r="G35" i="22" s="1"/>
  <c r="E35" i="22"/>
  <c r="E36" i="22" s="1"/>
  <c r="G19" i="22"/>
  <c r="J35" i="22" l="1"/>
  <c r="J36" i="22" s="1"/>
  <c r="G36" i="22"/>
</calcChain>
</file>

<file path=xl/sharedStrings.xml><?xml version="1.0" encoding="utf-8"?>
<sst xmlns="http://schemas.openxmlformats.org/spreadsheetml/2006/main" count="958" uniqueCount="154">
  <si>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</si>
  <si>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</si>
  <si>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</si>
  <si>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</si>
  <si>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</si>
  <si>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2">
      <t>タイショウ</t>
    </rPh>
    <rPh sb="2" eb="3">
      <t>ガイ</t>
    </rPh>
    <rPh sb="3" eb="5">
      <t>ケイヒ</t>
    </rPh>
    <phoneticPr fontId="1"/>
  </si>
  <si>
    <t>委託先</t>
    <rPh sb="0" eb="3">
      <t>イタクサキ</t>
    </rPh>
    <phoneticPr fontId="1"/>
  </si>
  <si>
    <t>計</t>
    <rPh sb="0" eb="1">
      <t>ケイ</t>
    </rPh>
    <phoneticPr fontId="1"/>
  </si>
  <si>
    <t>費用名</t>
    <rPh sb="0" eb="2">
      <t>ヒヨウ</t>
    </rPh>
    <rPh sb="2" eb="3">
      <t>メイ</t>
    </rPh>
    <phoneticPr fontId="6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</si>
  <si>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</si>
  <si>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付表２「支払総括表」のとおり</t>
    <rPh sb="0" eb="2">
      <t>フヒョウ</t>
    </rPh>
    <rPh sb="4" eb="6">
      <t>シハラ</t>
    </rPh>
    <rPh sb="6" eb="9">
      <t>ソウカツヒョウ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</si>
  <si>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</si>
  <si>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</si>
  <si>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動画</t>
    <rPh sb="0" eb="2">
      <t>ドウガ</t>
    </rPh>
    <phoneticPr fontId="1"/>
  </si>
  <si>
    <t>広告</t>
    <rPh sb="0" eb="2">
      <t>コウコク</t>
    </rPh>
    <phoneticPr fontId="1"/>
  </si>
  <si>
    <t>（単位：円）</t>
    <phoneticPr fontId="1"/>
  </si>
  <si>
    <t>輸送費</t>
    <rPh sb="0" eb="3">
      <t>ユソウヒ</t>
    </rPh>
    <phoneticPr fontId="1"/>
  </si>
  <si>
    <t>出展</t>
    <rPh sb="0" eb="2">
      <t>シュッテン</t>
    </rPh>
    <phoneticPr fontId="1"/>
  </si>
  <si>
    <t>月</t>
    <rPh sb="0" eb="1">
      <t>ガツ</t>
    </rPh>
    <phoneticPr fontId="6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</si>
  <si>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6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</si>
  <si>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6"/>
  </si>
  <si>
    <t>本店所在地</t>
    <rPh sb="0" eb="2">
      <t>ホンテン</t>
    </rPh>
    <rPh sb="2" eb="5">
      <t>ショザイチ</t>
    </rPh>
    <phoneticPr fontId="6"/>
  </si>
  <si>
    <t>代表者</t>
    <rPh sb="0" eb="3">
      <t>ダイヒョウシャ</t>
    </rPh>
    <phoneticPr fontId="6"/>
  </si>
  <si>
    <t>（氏名）</t>
    <rPh sb="1" eb="3">
      <t>シメイ</t>
    </rPh>
    <phoneticPr fontId="6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</si>
  <si>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</si>
  <si>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6"/>
  </si>
  <si>
    <t>記</t>
    <rPh sb="0" eb="1">
      <t>キ</t>
    </rPh>
    <phoneticPr fontId="6"/>
  </si>
  <si>
    <t>２</t>
    <phoneticPr fontId="1"/>
  </si>
  <si>
    <t>助成事業実施報告書</t>
    <rPh sb="6" eb="8">
      <t>ホウコク</t>
    </rPh>
    <rPh sb="8" eb="9">
      <t>ショ</t>
    </rPh>
    <phoneticPr fontId="1"/>
  </si>
  <si>
    <t xml:space="preserve"> 付表１のとおり</t>
    <phoneticPr fontId="1"/>
  </si>
  <si>
    <t>３</t>
    <phoneticPr fontId="1"/>
  </si>
  <si>
    <t>助成事業支払総括表</t>
    <rPh sb="4" eb="6">
      <t>シハライ</t>
    </rPh>
    <rPh sb="6" eb="9">
      <t>ソウカツヒョウ</t>
    </rPh>
    <phoneticPr fontId="1"/>
  </si>
  <si>
    <t xml:space="preserve"> 付表２のとおり</t>
    <phoneticPr fontId="1"/>
  </si>
  <si>
    <t>提出書類</t>
    <rPh sb="0" eb="2">
      <t>テイシュツ</t>
    </rPh>
    <rPh sb="2" eb="4">
      <t>ショルイ</t>
    </rPh>
    <phoneticPr fontId="1"/>
  </si>
  <si>
    <t>様式第８号（第12条関係）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6"/>
  </si>
  <si>
    <t>号をもって交付決定の通知があった</t>
    <rPh sb="0" eb="1">
      <t>ゴウ</t>
    </rPh>
    <phoneticPr fontId="6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</si>
  <si>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6"/>
  </si>
  <si>
    <t>様式第８号（付表１）</t>
    <rPh sb="0" eb="2">
      <t>ヨウシキ</t>
    </rPh>
    <rPh sb="2" eb="3">
      <t>ダイ</t>
    </rPh>
    <rPh sb="4" eb="5">
      <t>ゴウ</t>
    </rPh>
    <rPh sb="6" eb="8">
      <t>フヒョウ</t>
    </rPh>
    <phoneticPr fontId="1"/>
  </si>
  <si>
    <t>様式第８号（付表２）助成事業支払総括表（別紙１）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</si>
  <si>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１</t>
    <phoneticPr fontId="1"/>
  </si>
  <si>
    <t>　令和</t>
    <rPh sb="1" eb="3">
      <t>レイワ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</si>
  <si>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</si>
  <si>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</si>
  <si>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</si>
  <si>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phoneticPr fontId="1"/>
  </si>
  <si>
    <t>契約先</t>
    <rPh sb="0" eb="3">
      <t>ケイヤクサキ</t>
    </rPh>
    <phoneticPr fontId="1"/>
  </si>
  <si>
    <t>EC</t>
    <phoneticPr fontId="1"/>
  </si>
  <si>
    <t>（役職）</t>
    <rPh sb="1" eb="2">
      <t>ヤク</t>
    </rPh>
    <rPh sb="2" eb="3">
      <t>ショク</t>
    </rPh>
    <phoneticPr fontId="6"/>
  </si>
  <si>
    <t>　(１)　助成事業の実施に係る資料
　　　　報告書、写真、資料</t>
    <phoneticPr fontId="1"/>
  </si>
  <si>
    <t>　(２)　助成事業の契約・支払に係る資料関係
　　　　見積書、契約書、納品書、請求書、振込控、領収書等</t>
    <phoneticPr fontId="1"/>
  </si>
  <si>
    <t>（１）事業実施内容</t>
    <rPh sb="3" eb="5">
      <t>ジギョウ</t>
    </rPh>
    <rPh sb="5" eb="7">
      <t>ジッシ</t>
    </rPh>
    <rPh sb="7" eb="9">
      <t>ナイヨウ</t>
    </rPh>
    <phoneticPr fontId="1"/>
  </si>
  <si>
    <t>ECサイト２</t>
    <phoneticPr fontId="1"/>
  </si>
  <si>
    <t>ECサイト３</t>
    <phoneticPr fontId="1"/>
  </si>
  <si>
    <t>ECサイト４</t>
    <phoneticPr fontId="1"/>
  </si>
  <si>
    <t>展示会参加費</t>
    <rPh sb="0" eb="3">
      <t>テンジカイ</t>
    </rPh>
    <rPh sb="3" eb="6">
      <t>サンカヒ</t>
    </rPh>
    <phoneticPr fontId="1"/>
  </si>
  <si>
    <t>販売促進費</t>
    <rPh sb="0" eb="5">
      <t>ハンバイソクシンヒ</t>
    </rPh>
    <phoneticPr fontId="1"/>
  </si>
  <si>
    <t>輸　送　費</t>
    <rPh sb="0" eb="1">
      <t>ユ</t>
    </rPh>
    <rPh sb="2" eb="3">
      <t>ソウ</t>
    </rPh>
    <rPh sb="4" eb="5">
      <t>ヒ</t>
    </rPh>
    <phoneticPr fontId="6"/>
  </si>
  <si>
    <t>輸送</t>
    <rPh sb="0" eb="2">
      <t>ユソウ</t>
    </rPh>
    <phoneticPr fontId="1"/>
  </si>
  <si>
    <t>小間</t>
    <rPh sb="0" eb="2">
      <t>コマ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</si>
  <si>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</si>
  <si>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</si>
  <si>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</si>
  <si>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費目</t>
    <rPh sb="0" eb="2">
      <t>ヒモク</t>
    </rPh>
    <phoneticPr fontId="1"/>
  </si>
  <si>
    <t>助成対象期間</t>
    <rPh sb="0" eb="4">
      <t>ジョセイタイショウ</t>
    </rPh>
    <rPh sb="4" eb="6">
      <t>キカン</t>
    </rPh>
    <phoneticPr fontId="1"/>
  </si>
  <si>
    <t>web</t>
    <phoneticPr fontId="1"/>
  </si>
  <si>
    <t>小間スペース利用料</t>
    <rPh sb="0" eb="2">
      <t>コマ</t>
    </rPh>
    <rPh sb="6" eb="8">
      <t>リヨウ</t>
    </rPh>
    <rPh sb="8" eb="9">
      <t>リョウ</t>
    </rPh>
    <phoneticPr fontId="1"/>
  </si>
  <si>
    <t>オンライン出展基本料</t>
    <rPh sb="5" eb="10">
      <t>シュッテンキホンリョウ</t>
    </rPh>
    <phoneticPr fontId="1"/>
  </si>
  <si>
    <t>小間装飾費</t>
    <rPh sb="0" eb="4">
      <t>コマソウショク</t>
    </rPh>
    <rPh sb="4" eb="5">
      <t>ヒ</t>
    </rPh>
    <phoneticPr fontId="1"/>
  </si>
  <si>
    <t>小間スペース利用料</t>
    <rPh sb="0" eb="2">
      <t>コマ</t>
    </rPh>
    <rPh sb="6" eb="8">
      <t>リヨウ</t>
    </rPh>
    <rPh sb="8" eb="9">
      <t>リョウ</t>
    </rPh>
    <phoneticPr fontId="6"/>
  </si>
  <si>
    <t>オンライン出展基本料</t>
    <rPh sb="5" eb="7">
      <t>シュッテン</t>
    </rPh>
    <rPh sb="7" eb="10">
      <t>キホンリョウ</t>
    </rPh>
    <phoneticPr fontId="6"/>
  </si>
  <si>
    <t>小間装飾費</t>
    <rPh sb="0" eb="2">
      <t>コマ</t>
    </rPh>
    <rPh sb="2" eb="4">
      <t>ソウショク</t>
    </rPh>
    <rPh sb="4" eb="5">
      <t>ヒ</t>
    </rPh>
    <phoneticPr fontId="6"/>
  </si>
  <si>
    <t>様式第８号（付表２）助成事業支払総括表（別紙2）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</si>
  <si>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様式第８号（付表２）助成事業支払総括表（別紙3）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</si>
  <si>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経過</t>
    <rPh sb="0" eb="2">
      <t>ケイカ</t>
    </rPh>
    <phoneticPr fontId="1"/>
  </si>
  <si>
    <t>（２）事業の成果</t>
    <phoneticPr fontId="1"/>
  </si>
  <si>
    <t>内容・
報告すべき
特記事項</t>
    <rPh sb="0" eb="2">
      <t>ナイヨウ</t>
    </rPh>
    <rPh sb="4" eb="6">
      <t>ホウコク</t>
    </rPh>
    <rPh sb="10" eb="12">
      <t>トッキ</t>
    </rPh>
    <rPh sb="12" eb="14">
      <t>ジコウ</t>
    </rPh>
    <phoneticPr fontId="1"/>
  </si>
  <si>
    <t>内容・
報告すべき
特記事項</t>
    <phoneticPr fontId="1"/>
  </si>
  <si>
    <t>装飾</t>
    <rPh sb="0" eb="2">
      <t>ソウショク</t>
    </rPh>
    <phoneticPr fontId="1"/>
  </si>
  <si>
    <t>納品</t>
    <rPh sb="0" eb="2">
      <t>ノウヒン</t>
    </rPh>
    <phoneticPr fontId="1"/>
  </si>
  <si>
    <t>オン</t>
    <phoneticPr fontId="1"/>
  </si>
  <si>
    <t>対象経費合計</t>
    <rPh sb="0" eb="2">
      <t>タイショウ</t>
    </rPh>
    <rPh sb="2" eb="4">
      <t>ケイヒ</t>
    </rPh>
    <rPh sb="4" eb="6">
      <t>ゴウケイ</t>
    </rPh>
    <phoneticPr fontId="1"/>
  </si>
  <si>
    <t>対象外経費合計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</si>
  <si>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No,1</t>
    <phoneticPr fontId="1"/>
  </si>
  <si>
    <t>No,3</t>
    <phoneticPr fontId="1"/>
  </si>
  <si>
    <t>No,2</t>
    <phoneticPr fontId="1"/>
  </si>
  <si>
    <t>ECサイト５他</t>
    <rPh sb="6" eb="7">
      <t>ホカ</t>
    </rPh>
    <phoneticPr fontId="1"/>
  </si>
  <si>
    <t>展示会
NO.</t>
    <rPh sb="0" eb="3">
      <t>テンジカイ</t>
    </rPh>
    <phoneticPr fontId="1"/>
  </si>
  <si>
    <t>展示会①</t>
    <rPh sb="0" eb="3">
      <t>テンジカイ</t>
    </rPh>
    <phoneticPr fontId="1"/>
  </si>
  <si>
    <t>展示会②</t>
    <rPh sb="0" eb="3">
      <t>テンジカイ</t>
    </rPh>
    <phoneticPr fontId="1"/>
  </si>
  <si>
    <t>展示会③</t>
    <rPh sb="0" eb="3">
      <t>テンジカイ</t>
    </rPh>
    <phoneticPr fontId="1"/>
  </si>
  <si>
    <t>展示会④</t>
    <rPh sb="0" eb="3">
      <t>テンジカイ</t>
    </rPh>
    <phoneticPr fontId="1"/>
  </si>
  <si>
    <t>展示会⑤</t>
    <rPh sb="0" eb="3">
      <t>テンジカイ</t>
    </rPh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</si>
  <si>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</si>
  <si>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</si>
  <si>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</si>
  <si>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</si>
  <si>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</si>
  <si>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空白</t>
    <rPh sb="0" eb="2">
      <t>クウハク</t>
    </rPh>
    <phoneticPr fontId="1"/>
  </si>
  <si>
    <t>ｵﾝﾗｲﾝ</t>
    <phoneticPr fontId="1"/>
  </si>
  <si>
    <t>会社名</t>
    <rPh sb="0" eb="3">
      <t>カイシャメイ</t>
    </rPh>
    <phoneticPr fontId="6"/>
  </si>
  <si>
    <t>ECサイト
出店初期登録料</t>
    <rPh sb="12" eb="13">
      <t>リョウ</t>
    </rPh>
    <phoneticPr fontId="1"/>
  </si>
  <si>
    <t>自社webサイト制作費</t>
    <rPh sb="0" eb="2">
      <t>ジシャ</t>
    </rPh>
    <rPh sb="8" eb="11">
      <t>セイサクヒ</t>
    </rPh>
    <phoneticPr fontId="1"/>
  </si>
  <si>
    <t>ECサイト1</t>
    <phoneticPr fontId="1"/>
  </si>
  <si>
    <t>チラシ・カタログ制作費</t>
    <phoneticPr fontId="1"/>
  </si>
  <si>
    <t>PR動画制作費</t>
    <phoneticPr fontId="1"/>
  </si>
  <si>
    <t>PR広告掲載費</t>
    <phoneticPr fontId="1"/>
  </si>
  <si>
    <t>経費区分</t>
    <rPh sb="0" eb="4">
      <t>ケイヒクブン</t>
    </rPh>
    <phoneticPr fontId="1"/>
  </si>
  <si>
    <t>展示会参加費
ECサイト出店初期登録料
自社webサイト制作費</t>
    <rPh sb="12" eb="14">
      <t>シュッテン</t>
    </rPh>
    <phoneticPr fontId="1"/>
  </si>
  <si>
    <t>展示会参加費</t>
    <rPh sb="0" eb="6">
      <t>テンジカイサンカヒ</t>
    </rPh>
    <phoneticPr fontId="1"/>
  </si>
  <si>
    <t>チラシ・カタログ制作費</t>
    <phoneticPr fontId="6"/>
  </si>
  <si>
    <t>様式第８号（付表２）助成事業支払総括表（別紙４）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</si>
  <si>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展示会他</t>
    <rPh sb="0" eb="3">
      <t>テンジカイ</t>
    </rPh>
    <rPh sb="3" eb="4">
      <t>ホカ</t>
    </rPh>
    <phoneticPr fontId="1"/>
  </si>
  <si>
    <t>合計</t>
    <rPh sb="0" eb="2">
      <t>ゴウケイ</t>
    </rPh>
    <phoneticPr fontId="1"/>
  </si>
  <si>
    <t>展示会参加費
合計</t>
    <rPh sb="0" eb="6">
      <t>テンジカイサンカヒ</t>
    </rPh>
    <rPh sb="7" eb="9">
      <t>ゴウケイ</t>
    </rPh>
    <phoneticPr fontId="6"/>
  </si>
  <si>
    <t>ＥＣサイト出店初期登録料
合計</t>
    <rPh sb="13" eb="15">
      <t>ゴウケイ</t>
    </rPh>
    <phoneticPr fontId="1"/>
  </si>
  <si>
    <t>自社webサイト制作費
合計</t>
    <rPh sb="0" eb="2">
      <t>ジシャ</t>
    </rPh>
    <rPh sb="8" eb="11">
      <t>セイサクヒ</t>
    </rPh>
    <rPh sb="12" eb="14">
      <t>ゴウケイ</t>
    </rPh>
    <phoneticPr fontId="6"/>
  </si>
  <si>
    <t>②　販売促進費
合計</t>
    <rPh sb="2" eb="7">
      <t>ハンバイソクシンヒ</t>
    </rPh>
    <rPh sb="8" eb="10">
      <t>ゴウケイ</t>
    </rPh>
    <phoneticPr fontId="1"/>
  </si>
  <si>
    <t>①　展示会参加費等
合計</t>
    <rPh sb="2" eb="8">
      <t>テンジカイサンカヒ</t>
    </rPh>
    <rPh sb="8" eb="9">
      <t>ナド</t>
    </rPh>
    <rPh sb="10" eb="12">
      <t>ゴウケイ</t>
    </rPh>
    <phoneticPr fontId="6"/>
  </si>
  <si>
    <t>No.3　合計</t>
    <rPh sb="5" eb="7">
      <t>ゴウケイ</t>
    </rPh>
    <phoneticPr fontId="1"/>
  </si>
  <si>
    <t>No.2　合計</t>
    <rPh sb="5" eb="7">
      <t>ゴウケイ</t>
    </rPh>
    <phoneticPr fontId="1"/>
  </si>
  <si>
    <t>No.1　合計</t>
    <rPh sb="5" eb="7">
      <t>ゴウケイ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</si>
  <si>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</si>
  <si>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</si>
  <si>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</si>
  <si>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</si>
  <si>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</si>
  <si>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⑨</t>
    <phoneticPr fontId="1"/>
  </si>
  <si>
    <t>⑩</t>
    <phoneticPr fontId="1"/>
  </si>
  <si>
    <t>助成事業支払総括表</t>
  </si>
  <si>
    <r>
      <t>合　　　　計　　　</t>
    </r>
    <r>
      <rPr>
        <b/>
        <sz val="12"/>
        <rFont val="游ゴシック"/>
        <family val="3"/>
        <charset val="128"/>
        <scheme val="minor"/>
      </rPr>
      <t>①＋②</t>
    </r>
    <rPh sb="0" eb="1">
      <t>ゴウ</t>
    </rPh>
    <rPh sb="5" eb="6">
      <t>ケイ</t>
    </rPh>
    <phoneticPr fontId="6"/>
  </si>
  <si>
    <t>金額（単位：円）税抜</t>
    <rPh sb="0" eb="2">
      <t>キンガク</t>
    </rPh>
    <phoneticPr fontId="1"/>
  </si>
  <si>
    <r>
      <t>経費合計</t>
    </r>
    <r>
      <rPr>
        <sz val="6"/>
        <color theme="1"/>
        <rFont val="游ゴシック"/>
        <family val="3"/>
        <charset val="128"/>
        <scheme val="minor"/>
      </rPr>
      <t/>
    </r>
    <rPh sb="0" eb="2">
      <t>ケイヒ</t>
    </rPh>
    <rPh sb="2" eb="4">
      <t>ゴウケイ</t>
    </rPh>
    <phoneticPr fontId="1"/>
  </si>
  <si>
    <t>金額（単位：円）税抜</t>
    <rPh sb="0" eb="2">
      <t>キンガク</t>
    </rPh>
    <rPh sb="3" eb="5">
      <t>タンイ</t>
    </rPh>
    <rPh sb="6" eb="7">
      <t>エン</t>
    </rPh>
    <rPh sb="8" eb="10">
      <t>ゼイヌ</t>
    </rPh>
    <phoneticPr fontId="1"/>
  </si>
  <si>
    <t>金額（単位：円）税抜</t>
    <rPh sb="0" eb="2">
      <t>キンガク</t>
    </rPh>
    <rPh sb="8" eb="10">
      <t>ゼイヌ</t>
    </rPh>
    <phoneticPr fontId="1"/>
  </si>
  <si>
    <t>No.2　合計</t>
    <phoneticPr fontId="1"/>
  </si>
  <si>
    <t>No.3　合計</t>
    <phoneticPr fontId="1"/>
  </si>
  <si>
    <t>No.1　合計</t>
    <phoneticPr fontId="1"/>
  </si>
  <si>
    <t>登録日</t>
    <rPh sb="0" eb="2">
      <t>トウロク</t>
    </rPh>
    <rPh sb="2" eb="3">
      <t>ビ</t>
    </rPh>
    <phoneticPr fontId="1"/>
  </si>
  <si>
    <t>請求</t>
    <phoneticPr fontId="1"/>
  </si>
  <si>
    <t>チラシ</t>
    <phoneticPr fontId="1"/>
  </si>
  <si>
    <t>様式第８号（付表２）助成事業支払総括表（別紙4）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</si>
  <si>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</si>
  <si>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>様式第８号（付表２）</t>
    <rPh sb="6" eb="8">
      <t>フヒョウ</t>
    </rPh>
    <phoneticPr fontId="1"/>
  </si>
  <si>
    <t>１．助成対象経費</t>
    <rPh sb="2" eb="4">
      <t>ジョセイ</t>
    </rPh>
    <rPh sb="4" eb="6">
      <t>タイショウ</t>
    </rPh>
    <rPh sb="6" eb="8">
      <t>ケイヒ</t>
    </rPh>
    <phoneticPr fontId="1"/>
  </si>
  <si>
    <t>２．助成予定額</t>
    <phoneticPr fontId="1"/>
  </si>
  <si>
    <t>３．変更後助成予定額</t>
    <rPh sb="2" eb="4">
      <t>ヘンコウ</t>
    </rPh>
    <rPh sb="4" eb="5">
      <t>ゴ</t>
    </rPh>
    <rPh sb="5" eb="7">
      <t>ジョセイ</t>
    </rPh>
    <rPh sb="7" eb="9">
      <t>ヨテイ</t>
    </rPh>
    <rPh sb="9" eb="10">
      <t>ガク</t>
    </rPh>
    <phoneticPr fontId="1"/>
  </si>
  <si>
    <t>４．助成事業実施内容及び成果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1"/>
  </si>
  <si>
    <t>助成対象経費に
助成率4/5を乗じた額
または経費別限度額</t>
    <phoneticPr fontId="1"/>
  </si>
  <si>
    <t>≧</t>
    <phoneticPr fontId="1"/>
  </si>
  <si>
    <t>助成率：4/5</t>
    <phoneticPr fontId="1"/>
  </si>
  <si>
    <t>左の合計額
または助成限度額</t>
    <rPh sb="0" eb="1">
      <t>ヒダリ</t>
    </rPh>
    <rPh sb="2" eb="4">
      <t>ゴウケイ</t>
    </rPh>
    <rPh sb="4" eb="5">
      <t>ガク</t>
    </rPh>
    <rPh sb="9" eb="11">
      <t>ジョセイ</t>
    </rPh>
    <rPh sb="11" eb="13">
      <t>ゲンド</t>
    </rPh>
    <rPh sb="13" eb="14">
      <t>ガク</t>
    </rPh>
    <phoneticPr fontId="1"/>
  </si>
  <si>
    <t>販路開拓サポート助成事業　実績報告書</t>
    <rPh sb="0" eb="2">
      <t>ハンロ</t>
    </rPh>
    <rPh sb="2" eb="4">
      <t>カイタク</t>
    </rPh>
    <rPh sb="8" eb="10">
      <t>ジョセイ</t>
    </rPh>
    <rPh sb="10" eb="12">
      <t>ジギョウ</t>
    </rPh>
    <rPh sb="13" eb="15">
      <t>ジッセキ</t>
    </rPh>
    <rPh sb="15" eb="18">
      <t>ホウコクショ</t>
    </rPh>
    <phoneticPr fontId="1"/>
  </si>
  <si>
    <t>クリーム色のセルに入力してください</t>
    <rPh sb="4" eb="5">
      <t>イロ</t>
    </rPh>
    <rPh sb="9" eb="11">
      <t>ニュウリョク</t>
    </rPh>
    <phoneticPr fontId="1"/>
  </si>
  <si>
    <t>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</si>
</sst>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[$-411]#,##0"/>
    <numFmt numFmtId="177" formatCode="#,##0_);[Red]\(#,##0\)"/>
    <numFmt numFmtId="178" formatCode="#,##0_ "/>
  </numFmts>
  <fonts count="5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color theme="8"/>
      <name val="游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.5"/>
      <color rgb="FF262626"/>
      <name val="游明朝"/>
      <family val="1"/>
      <charset val="128"/>
    </font>
    <font>
      <sz val="1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 Light"/>
      <family val="3"/>
      <charset val="128"/>
      <scheme val="maj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0.5"/>
      <color theme="1"/>
      <name val="游明朝"/>
      <family val="1"/>
      <charset val="128"/>
    </font>
    <font>
      <sz val="11"/>
      <color theme="1"/>
      <name val="游ゴシック Light"/>
      <family val="3"/>
      <charset val="128"/>
    </font>
    <font>
      <sz val="14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 Light"/>
      <family val="3"/>
      <charset val="128"/>
    </font>
    <font>
      <b/>
      <sz val="6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b/>
      <sz val="9"/>
      <name val="ＭＳ ゴシック"/>
      <family val="3"/>
      <charset val="128"/>
    </font>
    <font>
      <b/>
      <sz val="16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9"/>
      <color theme="1"/>
      <name val="游ゴシック"/>
      <family val="3"/>
      <charset val="128"/>
    </font>
    <font>
      <sz val="11"/>
      <color theme="0" tint="-0.34998626667073579"/>
      <name val="游明朝"/>
      <family val="1"/>
      <charset val="128"/>
    </font>
    <font>
      <sz val="12"/>
      <color theme="1"/>
      <name val="游明朝"/>
      <family val="1"/>
      <charset val="128"/>
    </font>
    <font>
      <b/>
      <sz val="16"/>
      <color theme="1"/>
      <name val="游明朝"/>
      <family val="1"/>
      <charset val="128"/>
    </font>
    <font>
      <sz val="12"/>
      <name val="游ゴシック"/>
      <family val="3"/>
      <charset val="128"/>
      <scheme val="minor"/>
    </font>
    <font>
      <b/>
      <sz val="10.5"/>
      <color rgb="FFFF0000"/>
      <name val="游明朝"/>
      <family val="1"/>
      <charset val="128"/>
    </font>
    <font>
      <b/>
      <sz val="9"/>
      <color rgb="FFFF0000"/>
      <name val="游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theme="1"/>
      </bottom>
      <diagonal/>
    </border>
    <border>
      <left/>
      <right style="hair">
        <color indexed="64"/>
      </right>
      <top/>
      <bottom style="thin">
        <color theme="1"/>
      </bottom>
      <diagonal/>
    </border>
    <border>
      <left style="hair">
        <color indexed="64"/>
      </left>
      <right style="hair">
        <color theme="1"/>
      </right>
      <top/>
      <bottom style="double">
        <color indexed="64"/>
      </bottom>
      <diagonal/>
    </border>
    <border>
      <left style="hair">
        <color theme="1"/>
      </left>
      <right style="hair">
        <color theme="1"/>
      </right>
      <top/>
      <bottom style="double">
        <color indexed="64"/>
      </bottom>
      <diagonal/>
    </border>
    <border>
      <left style="hair">
        <color theme="1"/>
      </left>
      <right/>
      <top/>
      <bottom style="double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theme="1"/>
      </top>
      <bottom style="hair">
        <color indexed="64"/>
      </bottom>
      <diagonal/>
    </border>
    <border>
      <left/>
      <right style="hair">
        <color theme="1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/>
    <xf numFmtId="0" fontId="7" fillId="0" borderId="0"/>
  </cellStyleXfs>
  <cellXfs count="46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2" fillId="0" borderId="0" xfId="2" applyFont="1" applyFill="1"/>
    <xf numFmtId="0" fontId="12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horizontal="distributed" vertical="center" shrinkToFit="1"/>
    </xf>
    <xf numFmtId="0" fontId="12" fillId="0" borderId="0" xfId="2" applyFont="1" applyFill="1" applyAlignment="1">
      <alignment vertical="top"/>
    </xf>
    <xf numFmtId="0" fontId="12" fillId="0" borderId="0" xfId="2" applyFont="1" applyFill="1" applyAlignment="1">
      <alignment horizontal="distributed" vertical="center"/>
    </xf>
    <xf numFmtId="0" fontId="12" fillId="0" borderId="0" xfId="2" applyFont="1" applyFill="1" applyAlignment="1"/>
    <xf numFmtId="0" fontId="22" fillId="0" borderId="0" xfId="2" applyFont="1" applyFill="1" applyAlignment="1">
      <alignment vertical="distributed" wrapText="1"/>
    </xf>
    <xf numFmtId="0" fontId="22" fillId="0" borderId="0" xfId="2" applyFont="1" applyFill="1" applyAlignment="1">
      <alignment vertical="distributed"/>
    </xf>
    <xf numFmtId="0" fontId="12" fillId="0" borderId="0" xfId="2" applyFont="1" applyFill="1" applyAlignment="1">
      <alignment horizontal="left"/>
    </xf>
    <xf numFmtId="49" fontId="12" fillId="0" borderId="0" xfId="2" applyNumberFormat="1" applyFont="1" applyFill="1" applyAlignment="1"/>
    <xf numFmtId="176" fontId="12" fillId="0" borderId="0" xfId="2" applyNumberFormat="1" applyFont="1" applyFill="1" applyBorder="1" applyAlignment="1"/>
    <xf numFmtId="0" fontId="12" fillId="0" borderId="0" xfId="2" applyFont="1" applyFill="1" applyBorder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Border="1" applyAlignment="1">
      <alignment horizontal="left" vertical="top"/>
    </xf>
    <xf numFmtId="0" fontId="12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horizontal="distributed" vertical="center" shrinkToFit="1"/>
    </xf>
    <xf numFmtId="0" fontId="12" fillId="0" borderId="0" xfId="2" applyFont="1" applyFill="1" applyAlignment="1">
      <alignment horizontal="left"/>
    </xf>
    <xf numFmtId="38" fontId="17" fillId="0" borderId="0" xfId="1" applyFont="1" applyFill="1" applyBorder="1">
      <alignment vertical="center"/>
    </xf>
    <xf numFmtId="0" fontId="32" fillId="0" borderId="0" xfId="2" applyFont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4" fontId="36" fillId="0" borderId="0" xfId="0" applyNumberFormat="1" applyFont="1" applyAlignment="1">
      <alignment horizontal="center" vertical="center"/>
    </xf>
    <xf numFmtId="0" fontId="35" fillId="0" borderId="0" xfId="0" applyFont="1">
      <alignment vertical="center"/>
    </xf>
    <xf numFmtId="0" fontId="8" fillId="0" borderId="0" xfId="0" applyFont="1" applyFill="1">
      <alignment vertical="center"/>
    </xf>
    <xf numFmtId="38" fontId="8" fillId="0" borderId="70" xfId="0" applyNumberFormat="1" applyFont="1" applyFill="1" applyBorder="1" applyAlignment="1">
      <alignment vertical="center" shrinkToFit="1"/>
    </xf>
    <xf numFmtId="38" fontId="8" fillId="0" borderId="84" xfId="0" applyNumberFormat="1" applyFont="1" applyFill="1" applyBorder="1" applyAlignment="1">
      <alignment vertical="center" shrinkToFit="1"/>
    </xf>
    <xf numFmtId="38" fontId="8" fillId="0" borderId="70" xfId="1" applyFont="1" applyFill="1" applyBorder="1">
      <alignment vertical="center"/>
    </xf>
    <xf numFmtId="38" fontId="8" fillId="0" borderId="39" xfId="1" applyFont="1" applyFill="1" applyBorder="1">
      <alignment vertical="center"/>
    </xf>
    <xf numFmtId="38" fontId="8" fillId="0" borderId="46" xfId="1" applyFont="1" applyFill="1" applyBorder="1">
      <alignment vertical="center"/>
    </xf>
    <xf numFmtId="38" fontId="8" fillId="0" borderId="84" xfId="1" applyFont="1" applyFill="1" applyBorder="1">
      <alignment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6" fillId="0" borderId="87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3" fontId="8" fillId="0" borderId="42" xfId="0" applyNumberFormat="1" applyFont="1" applyFill="1" applyBorder="1" applyAlignment="1">
      <alignment horizontal="right" vertical="center" shrinkToFit="1"/>
    </xf>
    <xf numFmtId="3" fontId="8" fillId="0" borderId="84" xfId="0" applyNumberFormat="1" applyFont="1" applyFill="1" applyBorder="1" applyAlignment="1">
      <alignment horizontal="right" vertical="center" shrinkToFit="1"/>
    </xf>
    <xf numFmtId="38" fontId="8" fillId="0" borderId="39" xfId="0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right" vertical="center"/>
    </xf>
    <xf numFmtId="0" fontId="21" fillId="0" borderId="87" xfId="0" applyFont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14" fontId="36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48" fillId="0" borderId="0" xfId="2" applyFont="1" applyBorder="1" applyAlignment="1">
      <alignment horizontal="right" vertical="center" wrapText="1"/>
    </xf>
    <xf numFmtId="0" fontId="49" fillId="0" borderId="0" xfId="2" applyFont="1" applyBorder="1" applyAlignment="1">
      <alignment horizontal="right" vertical="center" wrapText="1"/>
    </xf>
    <xf numFmtId="0" fontId="42" fillId="4" borderId="89" xfId="0" applyFont="1" applyFill="1" applyBorder="1" applyAlignment="1">
      <alignment horizontal="center" vertical="center" wrapText="1"/>
    </xf>
    <xf numFmtId="0" fontId="38" fillId="4" borderId="99" xfId="0" applyFont="1" applyFill="1" applyBorder="1" applyAlignment="1">
      <alignment vertical="center" wrapText="1"/>
    </xf>
    <xf numFmtId="0" fontId="38" fillId="4" borderId="90" xfId="0" applyFont="1" applyFill="1" applyBorder="1" applyAlignment="1">
      <alignment vertical="center" wrapText="1"/>
    </xf>
    <xf numFmtId="0" fontId="19" fillId="4" borderId="33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4" borderId="45" xfId="0" applyFont="1" applyFill="1" applyBorder="1" applyAlignment="1">
      <alignment horizontal="center" vertical="center" shrinkToFit="1"/>
    </xf>
    <xf numFmtId="0" fontId="20" fillId="4" borderId="62" xfId="0" applyFont="1" applyFill="1" applyBorder="1" applyAlignment="1">
      <alignment horizontal="center" vertical="center"/>
    </xf>
    <xf numFmtId="0" fontId="20" fillId="4" borderId="63" xfId="0" applyFont="1" applyFill="1" applyBorder="1" applyAlignment="1">
      <alignment horizontal="center" vertical="center"/>
    </xf>
    <xf numFmtId="0" fontId="20" fillId="4" borderId="65" xfId="0" applyFont="1" applyFill="1" applyBorder="1" applyAlignment="1">
      <alignment horizontal="center" vertical="center"/>
    </xf>
    <xf numFmtId="0" fontId="20" fillId="4" borderId="66" xfId="0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vertical="center" shrinkToFit="1"/>
    </xf>
    <xf numFmtId="0" fontId="19" fillId="4" borderId="40" xfId="0" applyFont="1" applyFill="1" applyBorder="1" applyAlignment="1">
      <alignment vertical="center" shrinkToFit="1"/>
    </xf>
    <xf numFmtId="0" fontId="16" fillId="4" borderId="69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59" xfId="0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vertical="center"/>
    </xf>
    <xf numFmtId="0" fontId="19" fillId="4" borderId="37" xfId="0" applyFont="1" applyFill="1" applyBorder="1" applyAlignment="1">
      <alignment vertical="center"/>
    </xf>
    <xf numFmtId="0" fontId="38" fillId="4" borderId="89" xfId="0" applyFont="1" applyFill="1" applyBorder="1" applyAlignment="1">
      <alignment vertical="center" wrapText="1"/>
    </xf>
    <xf numFmtId="0" fontId="16" fillId="4" borderId="4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21" fillId="0" borderId="0" xfId="0" applyFont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8" fillId="0" borderId="55" xfId="0" applyFont="1" applyBorder="1">
      <alignment vertical="center"/>
    </xf>
    <xf numFmtId="0" fontId="19" fillId="0" borderId="55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19" fillId="4" borderId="0" xfId="0" applyFont="1" applyFill="1" applyBorder="1" applyAlignment="1">
      <alignment horizontal="center" vertical="center" shrinkToFit="1"/>
    </xf>
    <xf numFmtId="0" fontId="19" fillId="4" borderId="41" xfId="0" applyFont="1" applyFill="1" applyBorder="1" applyAlignment="1">
      <alignment horizontal="center" vertical="center" shrinkToFit="1"/>
    </xf>
    <xf numFmtId="0" fontId="19" fillId="4" borderId="41" xfId="0" applyFont="1" applyFill="1" applyBorder="1" applyAlignment="1">
      <alignment horizontal="center" vertical="center" shrinkToFit="1"/>
    </xf>
    <xf numFmtId="0" fontId="8" fillId="0" borderId="85" xfId="0" applyFont="1" applyBorder="1">
      <alignment vertical="center"/>
    </xf>
    <xf numFmtId="0" fontId="19" fillId="4" borderId="59" xfId="0" applyFont="1" applyFill="1" applyBorder="1" applyAlignment="1">
      <alignment horizontal="center" vertical="center" shrinkToFit="1"/>
    </xf>
    <xf numFmtId="0" fontId="50" fillId="0" borderId="0" xfId="0" applyFont="1">
      <alignment vertical="center"/>
    </xf>
    <xf numFmtId="0" fontId="50" fillId="0" borderId="0" xfId="0" applyFont="1" applyBorder="1">
      <alignment vertical="center"/>
    </xf>
    <xf numFmtId="0" fontId="50" fillId="0" borderId="0" xfId="0" applyFont="1" applyBorder="1" applyAlignment="1">
      <alignment horizontal="center" vertical="center"/>
    </xf>
    <xf numFmtId="0" fontId="51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8" fillId="0" borderId="87" xfId="0" applyFont="1" applyBorder="1">
      <alignment vertical="center"/>
    </xf>
    <xf numFmtId="0" fontId="19" fillId="4" borderId="41" xfId="0" applyFont="1" applyFill="1" applyBorder="1" applyAlignment="1">
      <alignment horizontal="center" vertical="center"/>
    </xf>
    <xf numFmtId="0" fontId="19" fillId="0" borderId="55" xfId="0" applyFont="1" applyBorder="1" applyAlignment="1">
      <alignment horizontal="left" vertical="center" shrinkToFit="1"/>
    </xf>
    <xf numFmtId="0" fontId="19" fillId="0" borderId="72" xfId="0" applyFont="1" applyBorder="1" applyAlignment="1">
      <alignment horizontal="right" vertical="center"/>
    </xf>
    <xf numFmtId="0" fontId="40" fillId="4" borderId="124" xfId="0" applyFont="1" applyFill="1" applyBorder="1" applyAlignment="1">
      <alignment horizontal="center" vertical="center" wrapText="1"/>
    </xf>
    <xf numFmtId="0" fontId="8" fillId="4" borderId="0" xfId="0" applyFont="1" applyFill="1">
      <alignment vertical="center"/>
    </xf>
    <xf numFmtId="0" fontId="8" fillId="0" borderId="109" xfId="0" applyFont="1" applyBorder="1">
      <alignment vertical="center"/>
    </xf>
    <xf numFmtId="0" fontId="13" fillId="0" borderId="109" xfId="0" applyFont="1" applyBorder="1" applyAlignment="1">
      <alignment horizontal="center" vertical="center"/>
    </xf>
    <xf numFmtId="0" fontId="53" fillId="0" borderId="0" xfId="0" applyFont="1" applyFill="1">
      <alignment vertical="center"/>
    </xf>
    <xf numFmtId="38" fontId="8" fillId="0" borderId="70" xfId="0" applyNumberFormat="1" applyFont="1" applyFill="1" applyBorder="1" applyAlignment="1">
      <alignment horizontal="right" vertical="center" shrinkToFit="1"/>
    </xf>
    <xf numFmtId="38" fontId="8" fillId="0" borderId="39" xfId="0" applyNumberFormat="1" applyFont="1" applyFill="1" applyBorder="1" applyAlignment="1">
      <alignment horizontal="right" vertical="center" shrinkToFit="1"/>
    </xf>
    <xf numFmtId="38" fontId="8" fillId="0" borderId="84" xfId="0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 applyProtection="1">
      <alignment horizontal="right" vertical="center"/>
      <protection locked="0"/>
    </xf>
    <xf numFmtId="0" fontId="12" fillId="5" borderId="0" xfId="2" applyFont="1" applyFill="1" applyAlignment="1" applyProtection="1">
      <alignment horizontal="center"/>
      <protection locked="0"/>
    </xf>
    <xf numFmtId="49" fontId="9" fillId="0" borderId="0" xfId="3" applyNumberFormat="1" applyFont="1" applyAlignment="1" applyProtection="1"/>
    <xf numFmtId="0" fontId="0" fillId="0" borderId="0" xfId="0" applyProtection="1">
      <alignment vertical="center"/>
    </xf>
    <xf numFmtId="0" fontId="28" fillId="0" borderId="0" xfId="0" applyFont="1" applyAlignment="1" applyProtection="1">
      <alignment vertical="center"/>
    </xf>
    <xf numFmtId="0" fontId="30" fillId="0" borderId="0" xfId="2" applyFont="1" applyBorder="1" applyAlignment="1" applyProtection="1">
      <alignment vertical="center"/>
    </xf>
    <xf numFmtId="0" fontId="31" fillId="0" borderId="0" xfId="0" applyFont="1" applyAlignment="1" applyProtection="1">
      <alignment horizontal="right"/>
    </xf>
    <xf numFmtId="0" fontId="43" fillId="0" borderId="21" xfId="2" applyFont="1" applyBorder="1" applyAlignment="1" applyProtection="1">
      <alignment wrapText="1"/>
    </xf>
    <xf numFmtId="0" fontId="44" fillId="0" borderId="21" xfId="2" applyFont="1" applyBorder="1" applyAlignment="1" applyProtection="1">
      <alignment wrapText="1"/>
    </xf>
    <xf numFmtId="0" fontId="17" fillId="2" borderId="29" xfId="0" applyFont="1" applyFill="1" applyBorder="1" applyAlignment="1" applyProtection="1">
      <alignment horizontal="center" vertical="center" shrinkToFit="1"/>
    </xf>
    <xf numFmtId="38" fontId="10" fillId="7" borderId="9" xfId="1" applyNumberFormat="1" applyFont="1" applyFill="1" applyBorder="1" applyAlignment="1" applyProtection="1">
      <alignment vertical="center" shrinkToFit="1"/>
    </xf>
    <xf numFmtId="177" fontId="10" fillId="0" borderId="114" xfId="2" applyNumberFormat="1" applyFont="1" applyBorder="1" applyAlignment="1" applyProtection="1">
      <alignment wrapText="1"/>
    </xf>
    <xf numFmtId="38" fontId="10" fillId="7" borderId="113" xfId="1" applyNumberFormat="1" applyFont="1" applyFill="1" applyBorder="1" applyAlignment="1" applyProtection="1">
      <alignment vertical="center" shrinkToFit="1"/>
    </xf>
    <xf numFmtId="38" fontId="10" fillId="7" borderId="7" xfId="1" applyNumberFormat="1" applyFont="1" applyFill="1" applyBorder="1" applyAlignment="1" applyProtection="1">
      <alignment vertical="center" shrinkToFit="1"/>
    </xf>
    <xf numFmtId="0" fontId="44" fillId="0" borderId="0" xfId="2" applyFont="1" applyBorder="1" applyAlignment="1" applyProtection="1">
      <alignment wrapText="1"/>
    </xf>
    <xf numFmtId="0" fontId="17" fillId="2" borderId="32" xfId="0" applyFont="1" applyFill="1" applyBorder="1" applyAlignment="1" applyProtection="1">
      <alignment horizontal="center" vertical="center" shrinkToFit="1"/>
    </xf>
    <xf numFmtId="38" fontId="10" fillId="7" borderId="12" xfId="1" applyNumberFormat="1" applyFont="1" applyFill="1" applyBorder="1" applyAlignment="1" applyProtection="1">
      <alignment vertical="center" shrinkToFit="1"/>
    </xf>
    <xf numFmtId="177" fontId="10" fillId="0" borderId="114" xfId="2" applyNumberFormat="1" applyFont="1" applyBorder="1" applyAlignment="1" applyProtection="1">
      <alignment vertical="top" wrapText="1"/>
    </xf>
    <xf numFmtId="0" fontId="44" fillId="0" borderId="0" xfId="2" applyFont="1" applyBorder="1" applyAlignment="1" applyProtection="1">
      <alignment vertical="top" wrapText="1"/>
    </xf>
    <xf numFmtId="0" fontId="17" fillId="2" borderId="49" xfId="0" applyFont="1" applyFill="1" applyBorder="1" applyAlignment="1" applyProtection="1">
      <alignment horizontal="center" vertical="center" shrinkToFit="1"/>
    </xf>
    <xf numFmtId="38" fontId="10" fillId="7" borderId="50" xfId="1" applyNumberFormat="1" applyFont="1" applyFill="1" applyBorder="1" applyAlignment="1" applyProtection="1">
      <alignment vertical="center" shrinkToFit="1"/>
    </xf>
    <xf numFmtId="38" fontId="10" fillId="7" borderId="96" xfId="1" applyNumberFormat="1" applyFont="1" applyFill="1" applyBorder="1" applyAlignment="1" applyProtection="1">
      <alignment vertical="center" shrinkToFit="1"/>
    </xf>
    <xf numFmtId="0" fontId="17" fillId="2" borderId="34" xfId="0" applyFont="1" applyFill="1" applyBorder="1" applyAlignment="1" applyProtection="1">
      <alignment horizontal="center" vertical="center" shrinkToFit="1"/>
    </xf>
    <xf numFmtId="38" fontId="8" fillId="7" borderId="35" xfId="1" applyFont="1" applyFill="1" applyBorder="1" applyAlignment="1" applyProtection="1">
      <alignment horizontal="right" vertical="center" shrinkToFit="1"/>
    </xf>
    <xf numFmtId="38" fontId="8" fillId="7" borderId="28" xfId="1" applyFont="1" applyFill="1" applyBorder="1" applyAlignment="1" applyProtection="1">
      <alignment horizontal="right" vertical="center" shrinkToFit="1"/>
    </xf>
    <xf numFmtId="0" fontId="45" fillId="7" borderId="0" xfId="0" applyFont="1" applyFill="1" applyAlignment="1" applyProtection="1">
      <alignment horizontal="right"/>
    </xf>
    <xf numFmtId="0" fontId="0" fillId="7" borderId="0" xfId="0" applyFill="1" applyProtection="1">
      <alignment vertical="center"/>
    </xf>
    <xf numFmtId="38" fontId="10" fillId="7" borderId="48" xfId="1" applyFont="1" applyFill="1" applyBorder="1" applyAlignment="1" applyProtection="1">
      <alignment horizontal="right" vertical="center"/>
    </xf>
    <xf numFmtId="0" fontId="0" fillId="2" borderId="32" xfId="0" applyFill="1" applyBorder="1" applyAlignment="1" applyProtection="1">
      <alignment horizontal="center" vertical="center" shrinkToFit="1"/>
    </xf>
    <xf numFmtId="38" fontId="10" fillId="7" borderId="6" xfId="1" applyFont="1" applyFill="1" applyBorder="1" applyAlignment="1" applyProtection="1">
      <alignment horizontal="right" vertical="center" shrinkToFit="1"/>
    </xf>
    <xf numFmtId="0" fontId="0" fillId="2" borderId="49" xfId="0" applyFill="1" applyBorder="1" applyAlignment="1" applyProtection="1">
      <alignment horizontal="center" vertical="center" shrinkToFit="1"/>
    </xf>
    <xf numFmtId="38" fontId="10" fillId="7" borderId="51" xfId="1" applyFont="1" applyFill="1" applyBorder="1" applyAlignment="1" applyProtection="1">
      <alignment horizontal="right" vertical="center" shrinkToFit="1"/>
    </xf>
    <xf numFmtId="0" fontId="0" fillId="2" borderId="13" xfId="0" applyFill="1" applyBorder="1" applyAlignment="1" applyProtection="1">
      <alignment horizontal="center" vertical="center" shrinkToFit="1"/>
    </xf>
    <xf numFmtId="38" fontId="8" fillId="7" borderId="48" xfId="1" applyFont="1" applyFill="1" applyBorder="1" applyAlignment="1" applyProtection="1">
      <alignment horizontal="right" vertical="center" shrinkToFit="1"/>
    </xf>
    <xf numFmtId="0" fontId="47" fillId="0" borderId="0" xfId="2" applyFont="1" applyBorder="1" applyAlignment="1" applyProtection="1">
      <alignment horizontal="right" vertical="center"/>
    </xf>
    <xf numFmtId="0" fontId="47" fillId="0" borderId="0" xfId="2" applyFont="1" applyAlignment="1" applyProtection="1">
      <alignment horizontal="right" vertical="center"/>
    </xf>
    <xf numFmtId="0" fontId="46" fillId="0" borderId="0" xfId="2" applyFont="1" applyAlignment="1" applyProtection="1">
      <alignment horizontal="right" vertical="center"/>
    </xf>
    <xf numFmtId="0" fontId="0" fillId="4" borderId="76" xfId="0" applyFill="1" applyBorder="1" applyAlignment="1" applyProtection="1">
      <alignment horizontal="center" vertical="center"/>
    </xf>
    <xf numFmtId="14" fontId="13" fillId="3" borderId="43" xfId="0" applyNumberFormat="1" applyFont="1" applyFill="1" applyBorder="1" applyAlignment="1" applyProtection="1">
      <alignment horizontal="right" vertical="center"/>
      <protection locked="0"/>
    </xf>
    <xf numFmtId="14" fontId="13" fillId="3" borderId="64" xfId="0" applyNumberFormat="1" applyFont="1" applyFill="1" applyBorder="1" applyAlignment="1" applyProtection="1">
      <alignment horizontal="right" vertical="center"/>
      <protection locked="0"/>
    </xf>
    <xf numFmtId="14" fontId="13" fillId="3" borderId="38" xfId="0" applyNumberFormat="1" applyFont="1" applyFill="1" applyBorder="1" applyAlignment="1" applyProtection="1">
      <alignment horizontal="right" vertical="center"/>
      <protection locked="0"/>
    </xf>
    <xf numFmtId="38" fontId="8" fillId="3" borderId="46" xfId="0" applyNumberFormat="1" applyFont="1" applyFill="1" applyBorder="1" applyAlignment="1" applyProtection="1">
      <alignment horizontal="right" vertical="center" shrinkToFit="1"/>
      <protection locked="0"/>
    </xf>
    <xf numFmtId="14" fontId="13" fillId="3" borderId="38" xfId="0" applyNumberFormat="1" applyFont="1" applyFill="1" applyBorder="1" applyAlignment="1" applyProtection="1">
      <alignment vertical="center"/>
      <protection locked="0"/>
    </xf>
    <xf numFmtId="0" fontId="19" fillId="4" borderId="37" xfId="0" applyFont="1" applyFill="1" applyBorder="1" applyAlignment="1">
      <alignment horizontal="center" vertical="center"/>
    </xf>
    <xf numFmtId="0" fontId="20" fillId="4" borderId="69" xfId="0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/>
    </xf>
    <xf numFmtId="0" fontId="27" fillId="4" borderId="54" xfId="0" applyFont="1" applyFill="1" applyBorder="1" applyAlignment="1">
      <alignment horizontal="center" vertical="center" shrinkToFit="1"/>
    </xf>
    <xf numFmtId="0" fontId="26" fillId="4" borderId="39" xfId="0" applyFont="1" applyFill="1" applyBorder="1" applyAlignment="1">
      <alignment horizontal="center" vertical="center"/>
    </xf>
    <xf numFmtId="38" fontId="54" fillId="4" borderId="95" xfId="0" applyNumberFormat="1" applyFont="1" applyFill="1" applyBorder="1" applyAlignment="1">
      <alignment wrapText="1"/>
    </xf>
    <xf numFmtId="0" fontId="48" fillId="0" borderId="0" xfId="2" applyFont="1" applyAlignment="1" applyProtection="1">
      <alignment horizontal="center" vertical="center"/>
    </xf>
    <xf numFmtId="38" fontId="54" fillId="4" borderId="0" xfId="0" applyNumberFormat="1" applyFont="1" applyFill="1" applyBorder="1" applyAlignment="1">
      <alignment wrapText="1"/>
    </xf>
    <xf numFmtId="177" fontId="10" fillId="0" borderId="0" xfId="2" applyNumberFormat="1" applyFont="1" applyBorder="1" applyAlignment="1" applyProtection="1">
      <alignment wrapText="1"/>
    </xf>
    <xf numFmtId="0" fontId="0" fillId="2" borderId="32" xfId="0" applyFont="1" applyFill="1" applyBorder="1" applyAlignment="1" applyProtection="1">
      <alignment horizontal="center" vertical="center" shrinkToFit="1"/>
    </xf>
    <xf numFmtId="0" fontId="0" fillId="7" borderId="7" xfId="0" applyFont="1" applyFill="1" applyBorder="1" applyAlignment="1" applyProtection="1">
      <alignment horizontal="center" vertical="center" shrinkToFit="1"/>
    </xf>
    <xf numFmtId="0" fontId="29" fillId="0" borderId="7" xfId="2" applyFont="1" applyBorder="1" applyAlignment="1" applyProtection="1">
      <alignment horizontal="center" wrapText="1"/>
    </xf>
    <xf numFmtId="0" fontId="45" fillId="0" borderId="0" xfId="0" applyFont="1" applyAlignment="1" applyProtection="1">
      <alignment horizontal="right"/>
    </xf>
    <xf numFmtId="0" fontId="26" fillId="4" borderId="141" xfId="0" applyFont="1" applyFill="1" applyBorder="1" applyAlignment="1">
      <alignment horizontal="center" vertical="center"/>
    </xf>
    <xf numFmtId="38" fontId="54" fillId="4" borderId="145" xfId="0" applyNumberFormat="1" applyFont="1" applyFill="1" applyBorder="1" applyAlignment="1">
      <alignment wrapText="1"/>
    </xf>
    <xf numFmtId="38" fontId="54" fillId="4" borderId="114" xfId="0" applyNumberFormat="1" applyFont="1" applyFill="1" applyBorder="1" applyAlignment="1">
      <alignment wrapText="1"/>
    </xf>
    <xf numFmtId="38" fontId="54" fillId="4" borderId="126" xfId="0" applyNumberFormat="1" applyFont="1" applyFill="1" applyBorder="1" applyAlignment="1">
      <alignment wrapText="1"/>
    </xf>
    <xf numFmtId="38" fontId="54" fillId="4" borderId="73" xfId="0" applyNumberFormat="1" applyFont="1" applyFill="1" applyBorder="1" applyAlignment="1">
      <alignment wrapText="1"/>
    </xf>
    <xf numFmtId="0" fontId="0" fillId="4" borderId="156" xfId="0" applyFill="1" applyBorder="1" applyAlignment="1">
      <alignment horizontal="center" vertical="center"/>
    </xf>
    <xf numFmtId="0" fontId="57" fillId="0" borderId="0" xfId="2" applyFont="1" applyFill="1" applyAlignment="1" applyProtection="1">
      <alignment vertical="center"/>
    </xf>
    <xf numFmtId="0" fontId="57" fillId="0" borderId="0" xfId="0" applyFont="1" applyProtection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3" borderId="0" xfId="2" applyFont="1" applyFill="1" applyAlignment="1" applyProtection="1">
      <alignment horizontal="right" vertical="center"/>
      <protection locked="0"/>
    </xf>
    <xf numFmtId="0" fontId="12" fillId="0" borderId="0" xfId="2" applyFont="1" applyFill="1" applyAlignment="1">
      <alignment horizontal="right" vertical="center"/>
    </xf>
    <xf numFmtId="0" fontId="14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left" vertical="center"/>
    </xf>
    <xf numFmtId="0" fontId="12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distributed" vertical="center" shrinkToFit="1"/>
    </xf>
    <xf numFmtId="0" fontId="12" fillId="3" borderId="91" xfId="2" applyFont="1" applyFill="1" applyBorder="1" applyAlignment="1" applyProtection="1">
      <alignment horizontal="center" vertical="center" shrinkToFit="1"/>
      <protection locked="0"/>
    </xf>
    <xf numFmtId="0" fontId="12" fillId="3" borderId="91" xfId="2" applyFont="1" applyFill="1" applyBorder="1" applyAlignment="1" applyProtection="1">
      <alignment horizontal="left" vertical="top" wrapText="1"/>
      <protection locked="0"/>
    </xf>
    <xf numFmtId="0" fontId="12" fillId="3" borderId="91" xfId="2" applyFont="1" applyFill="1" applyBorder="1" applyAlignment="1" applyProtection="1">
      <alignment horizontal="left" vertical="top" shrinkToFit="1"/>
      <protection locked="0"/>
    </xf>
    <xf numFmtId="0" fontId="12" fillId="0" borderId="0" xfId="2" applyFont="1" applyFill="1" applyAlignment="1">
      <alignment horizontal="left"/>
    </xf>
    <xf numFmtId="0" fontId="21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distributed"/>
    </xf>
    <xf numFmtId="0" fontId="22" fillId="0" borderId="0" xfId="2" applyFont="1" applyFill="1" applyAlignment="1">
      <alignment horizontal="center" vertical="distributed"/>
    </xf>
    <xf numFmtId="0" fontId="12" fillId="0" borderId="0" xfId="2" applyFont="1" applyFill="1" applyAlignment="1">
      <alignment horizontal="center"/>
    </xf>
    <xf numFmtId="0" fontId="12" fillId="5" borderId="0" xfId="2" applyFont="1" applyFill="1" applyAlignment="1" applyProtection="1">
      <alignment horizontal="center"/>
      <protection locked="0"/>
    </xf>
    <xf numFmtId="0" fontId="21" fillId="3" borderId="17" xfId="0" applyFont="1" applyFill="1" applyBorder="1" applyAlignment="1" applyProtection="1">
      <alignment horizontal="left" vertical="top" wrapText="1"/>
      <protection locked="0"/>
    </xf>
    <xf numFmtId="0" fontId="21" fillId="3" borderId="19" xfId="0" applyFont="1" applyFill="1" applyBorder="1" applyAlignment="1" applyProtection="1">
      <alignment horizontal="left" vertical="top" wrapText="1"/>
      <protection locked="0"/>
    </xf>
    <xf numFmtId="0" fontId="21" fillId="3" borderId="16" xfId="0" applyFont="1" applyFill="1" applyBorder="1" applyAlignment="1" applyProtection="1">
      <alignment horizontal="left" vertical="top" wrapText="1"/>
      <protection locked="0"/>
    </xf>
    <xf numFmtId="0" fontId="21" fillId="3" borderId="21" xfId="0" applyFont="1" applyFill="1" applyBorder="1" applyAlignment="1" applyProtection="1">
      <alignment horizontal="left" vertical="top" wrapText="1"/>
      <protection locked="0"/>
    </xf>
    <xf numFmtId="0" fontId="21" fillId="3" borderId="0" xfId="0" applyFont="1" applyFill="1" applyBorder="1" applyAlignment="1" applyProtection="1">
      <alignment horizontal="left" vertical="top" wrapText="1"/>
      <protection locked="0"/>
    </xf>
    <xf numFmtId="0" fontId="21" fillId="3" borderId="20" xfId="0" applyFont="1" applyFill="1" applyBorder="1" applyAlignment="1" applyProtection="1">
      <alignment horizontal="left" vertical="top" wrapText="1"/>
      <protection locked="0"/>
    </xf>
    <xf numFmtId="0" fontId="21" fillId="3" borderId="4" xfId="0" applyFont="1" applyFill="1" applyBorder="1" applyAlignment="1" applyProtection="1">
      <alignment horizontal="left" vertical="top" wrapText="1"/>
      <protection locked="0"/>
    </xf>
    <xf numFmtId="0" fontId="21" fillId="3" borderId="15" xfId="0" applyFont="1" applyFill="1" applyBorder="1" applyAlignment="1" applyProtection="1">
      <alignment horizontal="left" vertical="top" wrapText="1"/>
      <protection locked="0"/>
    </xf>
    <xf numFmtId="0" fontId="21" fillId="3" borderId="18" xfId="0" applyFont="1" applyFill="1" applyBorder="1" applyAlignment="1" applyProtection="1">
      <alignment horizontal="left" vertical="top" wrapText="1"/>
      <protection locked="0"/>
    </xf>
    <xf numFmtId="0" fontId="12" fillId="3" borderId="17" xfId="0" applyFont="1" applyFill="1" applyBorder="1" applyAlignment="1" applyProtection="1">
      <alignment horizontal="left" vertical="top" wrapText="1"/>
      <protection locked="0"/>
    </xf>
    <xf numFmtId="0" fontId="12" fillId="3" borderId="19" xfId="0" applyFont="1" applyFill="1" applyBorder="1" applyAlignment="1" applyProtection="1">
      <alignment horizontal="left" vertical="top" wrapText="1"/>
      <protection locked="0"/>
    </xf>
    <xf numFmtId="0" fontId="12" fillId="3" borderId="16" xfId="0" applyFont="1" applyFill="1" applyBorder="1" applyAlignment="1" applyProtection="1">
      <alignment horizontal="left" vertical="top" wrapText="1"/>
      <protection locked="0"/>
    </xf>
    <xf numFmtId="0" fontId="12" fillId="3" borderId="21" xfId="0" applyFont="1" applyFill="1" applyBorder="1" applyAlignment="1" applyProtection="1">
      <alignment horizontal="left" vertical="top" wrapText="1"/>
      <protection locked="0"/>
    </xf>
    <xf numFmtId="0" fontId="12" fillId="3" borderId="0" xfId="0" applyFont="1" applyFill="1" applyBorder="1" applyAlignment="1" applyProtection="1">
      <alignment horizontal="left" vertical="top" wrapText="1"/>
      <protection locked="0"/>
    </xf>
    <xf numFmtId="0" fontId="12" fillId="3" borderId="20" xfId="0" applyFont="1" applyFill="1" applyBorder="1" applyAlignment="1" applyProtection="1">
      <alignment horizontal="left" vertical="top" wrapText="1"/>
      <protection locked="0"/>
    </xf>
    <xf numFmtId="0" fontId="12" fillId="3" borderId="4" xfId="0" applyFont="1" applyFill="1" applyBorder="1" applyAlignment="1" applyProtection="1">
      <alignment horizontal="left" vertical="top" wrapText="1"/>
      <protection locked="0"/>
    </xf>
    <xf numFmtId="0" fontId="12" fillId="3" borderId="15" xfId="0" applyFont="1" applyFill="1" applyBorder="1" applyAlignment="1" applyProtection="1">
      <alignment horizontal="left" vertical="top" wrapText="1"/>
      <protection locked="0"/>
    </xf>
    <xf numFmtId="0" fontId="12" fillId="3" borderId="18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3" fontId="21" fillId="6" borderId="94" xfId="0" applyNumberFormat="1" applyFont="1" applyFill="1" applyBorder="1" applyAlignment="1" applyProtection="1">
      <alignment horizontal="center" vertical="center"/>
      <protection locked="0"/>
    </xf>
    <xf numFmtId="0" fontId="29" fillId="2" borderId="7" xfId="2" applyFont="1" applyFill="1" applyBorder="1" applyAlignment="1" applyProtection="1">
      <alignment horizontal="center" vertical="center" shrinkToFit="1"/>
    </xf>
    <xf numFmtId="0" fontId="29" fillId="2" borderId="113" xfId="2" applyFont="1" applyFill="1" applyBorder="1" applyAlignment="1" applyProtection="1">
      <alignment horizontal="center" vertical="center" shrinkToFit="1"/>
    </xf>
    <xf numFmtId="0" fontId="17" fillId="2" borderId="31" xfId="0" applyFont="1" applyFill="1" applyBorder="1" applyAlignment="1" applyProtection="1">
      <alignment horizontal="center" vertical="center" wrapText="1" shrinkToFit="1"/>
    </xf>
    <xf numFmtId="0" fontId="17" fillId="2" borderId="5" xfId="0" applyFont="1" applyFill="1" applyBorder="1" applyAlignment="1" applyProtection="1">
      <alignment horizontal="center" vertical="center" wrapText="1" shrinkToFit="1"/>
    </xf>
    <xf numFmtId="0" fontId="17" fillId="2" borderId="137" xfId="0" applyFont="1" applyFill="1" applyBorder="1" applyAlignment="1" applyProtection="1">
      <alignment horizontal="center" vertical="center" wrapText="1" shrinkToFit="1"/>
    </xf>
    <xf numFmtId="0" fontId="17" fillId="2" borderId="32" xfId="0" applyFont="1" applyFill="1" applyBorder="1" applyAlignment="1" applyProtection="1">
      <alignment horizontal="center" vertical="center" wrapText="1" shrinkToFit="1"/>
    </xf>
    <xf numFmtId="0" fontId="17" fillId="2" borderId="7" xfId="0" applyFont="1" applyFill="1" applyBorder="1" applyAlignment="1" applyProtection="1">
      <alignment horizontal="center" vertical="center" wrapText="1" shrinkToFit="1"/>
    </xf>
    <xf numFmtId="0" fontId="17" fillId="2" borderId="6" xfId="0" applyFont="1" applyFill="1" applyBorder="1" applyAlignment="1" applyProtection="1">
      <alignment horizontal="center" vertical="center" wrapText="1" shrinkToFit="1"/>
    </xf>
    <xf numFmtId="38" fontId="33" fillId="7" borderId="7" xfId="1" applyFont="1" applyFill="1" applyBorder="1" applyAlignment="1" applyProtection="1">
      <alignment vertical="center" shrinkToFit="1"/>
    </xf>
    <xf numFmtId="38" fontId="33" fillId="7" borderId="6" xfId="1" applyFont="1" applyFill="1" applyBorder="1" applyAlignment="1" applyProtection="1">
      <alignment vertical="center" shrinkToFit="1"/>
    </xf>
    <xf numFmtId="38" fontId="33" fillId="7" borderId="50" xfId="1" applyFont="1" applyFill="1" applyBorder="1" applyAlignment="1" applyProtection="1">
      <alignment vertical="center" shrinkToFit="1"/>
    </xf>
    <xf numFmtId="38" fontId="33" fillId="7" borderId="51" xfId="1" applyFont="1" applyFill="1" applyBorder="1" applyAlignment="1" applyProtection="1">
      <alignment vertical="center" shrinkToFit="1"/>
    </xf>
    <xf numFmtId="38" fontId="8" fillId="7" borderId="22" xfId="1" applyFont="1" applyFill="1" applyBorder="1" applyAlignment="1" applyProtection="1">
      <alignment horizontal="right" vertical="center" shrinkToFit="1"/>
    </xf>
    <xf numFmtId="38" fontId="8" fillId="7" borderId="18" xfId="1" applyFont="1" applyFill="1" applyBorder="1" applyAlignment="1" applyProtection="1">
      <alignment horizontal="right" vertical="center" shrinkToFit="1"/>
    </xf>
    <xf numFmtId="38" fontId="10" fillId="7" borderId="23" xfId="1" applyNumberFormat="1" applyFont="1" applyFill="1" applyBorder="1" applyAlignment="1" applyProtection="1">
      <alignment vertical="center" shrinkToFit="1"/>
    </xf>
    <xf numFmtId="38" fontId="10" fillId="7" borderId="12" xfId="1" applyNumberFormat="1" applyFont="1" applyFill="1" applyBorder="1" applyAlignment="1" applyProtection="1">
      <alignment vertical="center" shrinkToFit="1"/>
    </xf>
    <xf numFmtId="38" fontId="10" fillId="7" borderId="138" xfId="1" applyNumberFormat="1" applyFont="1" applyFill="1" applyBorder="1" applyAlignment="1" applyProtection="1">
      <alignment vertical="center" shrinkToFit="1"/>
    </xf>
    <xf numFmtId="38" fontId="10" fillId="7" borderId="96" xfId="1" applyNumberFormat="1" applyFont="1" applyFill="1" applyBorder="1" applyAlignment="1" applyProtection="1">
      <alignment vertical="center" shrinkToFit="1"/>
    </xf>
    <xf numFmtId="38" fontId="8" fillId="7" borderId="28" xfId="1" applyFont="1" applyFill="1" applyBorder="1" applyAlignment="1" applyProtection="1">
      <alignment horizontal="right" vertical="center" shrinkToFit="1"/>
    </xf>
    <xf numFmtId="38" fontId="8" fillId="7" borderId="108" xfId="1" applyFont="1" applyFill="1" applyBorder="1" applyAlignment="1" applyProtection="1">
      <alignment horizontal="right" vertical="center" shrinkToFit="1"/>
    </xf>
    <xf numFmtId="0" fontId="29" fillId="2" borderId="5" xfId="2" applyFont="1" applyFill="1" applyBorder="1" applyAlignment="1" applyProtection="1">
      <alignment horizontal="center" vertical="center" shrinkToFit="1"/>
    </xf>
    <xf numFmtId="178" fontId="26" fillId="4" borderId="140" xfId="0" applyNumberFormat="1" applyFont="1" applyFill="1" applyBorder="1" applyAlignment="1" applyProtection="1">
      <alignment horizontal="right" vertical="center"/>
    </xf>
    <xf numFmtId="178" fontId="26" fillId="4" borderId="86" xfId="0" applyNumberFormat="1" applyFont="1" applyFill="1" applyBorder="1" applyAlignment="1" applyProtection="1">
      <alignment horizontal="right" vertical="center"/>
    </xf>
    <xf numFmtId="178" fontId="55" fillId="0" borderId="140" xfId="0" applyNumberFormat="1" applyFont="1" applyBorder="1" applyAlignment="1">
      <alignment shrinkToFit="1"/>
    </xf>
    <xf numFmtId="178" fontId="55" fillId="0" borderId="86" xfId="0" applyNumberFormat="1" applyFont="1" applyBorder="1" applyAlignment="1">
      <alignment shrinkToFit="1"/>
    </xf>
    <xf numFmtId="0" fontId="18" fillId="4" borderId="151" xfId="2" applyFont="1" applyFill="1" applyBorder="1" applyAlignment="1" applyProtection="1">
      <alignment horizontal="center" vertical="center" shrinkToFit="1"/>
    </xf>
    <xf numFmtId="0" fontId="18" fillId="4" borderId="152" xfId="2" applyFont="1" applyFill="1" applyBorder="1" applyAlignment="1" applyProtection="1">
      <alignment horizontal="center" vertical="center" shrinkToFit="1"/>
    </xf>
    <xf numFmtId="0" fontId="18" fillId="4" borderId="153" xfId="2" applyFont="1" applyFill="1" applyBorder="1" applyAlignment="1" applyProtection="1">
      <alignment horizontal="center" vertical="center" shrinkToFit="1"/>
    </xf>
    <xf numFmtId="38" fontId="26" fillId="7" borderId="152" xfId="1" applyFont="1" applyFill="1" applyBorder="1" applyAlignment="1" applyProtection="1">
      <alignment horizontal="right" shrinkToFit="1"/>
    </xf>
    <xf numFmtId="38" fontId="26" fillId="7" borderId="153" xfId="1" applyFont="1" applyFill="1" applyBorder="1" applyAlignment="1" applyProtection="1">
      <alignment horizontal="right" shrinkToFit="1"/>
    </xf>
    <xf numFmtId="38" fontId="26" fillId="7" borderId="154" xfId="1" applyFont="1" applyFill="1" applyBorder="1" applyAlignment="1" applyProtection="1">
      <alignment horizontal="right" shrinkToFit="1"/>
    </xf>
    <xf numFmtId="38" fontId="26" fillId="7" borderId="155" xfId="1" applyFont="1" applyFill="1" applyBorder="1" applyAlignment="1" applyProtection="1">
      <alignment horizontal="right" shrinkToFit="1"/>
    </xf>
    <xf numFmtId="0" fontId="29" fillId="2" borderId="111" xfId="2" applyFont="1" applyFill="1" applyBorder="1" applyAlignment="1" applyProtection="1">
      <alignment horizontal="center" vertical="center" shrinkToFit="1"/>
    </xf>
    <xf numFmtId="38" fontId="26" fillId="7" borderId="23" xfId="1" applyFont="1" applyFill="1" applyBorder="1" applyAlignment="1" applyProtection="1">
      <alignment horizontal="right" shrinkToFit="1"/>
    </xf>
    <xf numFmtId="38" fontId="26" fillId="7" borderId="12" xfId="1" applyFont="1" applyFill="1" applyBorder="1" applyAlignment="1" applyProtection="1">
      <alignment horizontal="right" shrinkToFit="1"/>
    </xf>
    <xf numFmtId="38" fontId="26" fillId="7" borderId="123" xfId="1" applyFont="1" applyFill="1" applyBorder="1" applyAlignment="1" applyProtection="1">
      <alignment horizontal="right" shrinkToFit="1"/>
    </xf>
    <xf numFmtId="38" fontId="26" fillId="7" borderId="134" xfId="1" applyFont="1" applyFill="1" applyBorder="1" applyAlignment="1" applyProtection="1">
      <alignment horizontal="right" shrinkToFit="1"/>
    </xf>
    <xf numFmtId="0" fontId="29" fillId="2" borderId="120" xfId="2" applyFont="1" applyFill="1" applyBorder="1" applyAlignment="1" applyProtection="1">
      <alignment horizontal="center" vertical="center" shrinkToFit="1"/>
    </xf>
    <xf numFmtId="0" fontId="29" fillId="2" borderId="143" xfId="2" applyFont="1" applyFill="1" applyBorder="1" applyAlignment="1" applyProtection="1">
      <alignment horizontal="center" vertical="center" shrinkToFit="1"/>
    </xf>
    <xf numFmtId="0" fontId="29" fillId="2" borderId="121" xfId="2" applyFont="1" applyFill="1" applyBorder="1" applyAlignment="1" applyProtection="1">
      <alignment horizontal="center" vertical="center" shrinkToFit="1"/>
    </xf>
    <xf numFmtId="38" fontId="26" fillId="7" borderId="122" xfId="1" applyFont="1" applyFill="1" applyBorder="1" applyAlignment="1" applyProtection="1">
      <alignment horizontal="right" shrinkToFit="1"/>
    </xf>
    <xf numFmtId="38" fontId="26" fillId="7" borderId="132" xfId="1" applyFont="1" applyFill="1" applyBorder="1" applyAlignment="1" applyProtection="1">
      <alignment horizontal="right" shrinkToFit="1"/>
    </xf>
    <xf numFmtId="0" fontId="18" fillId="4" borderId="115" xfId="2" applyFont="1" applyFill="1" applyBorder="1" applyAlignment="1" applyProtection="1">
      <alignment horizontal="center" vertical="center" wrapText="1" shrinkToFit="1"/>
    </xf>
    <xf numFmtId="0" fontId="18" fillId="4" borderId="116" xfId="2" applyFont="1" applyFill="1" applyBorder="1" applyAlignment="1" applyProtection="1">
      <alignment horizontal="center" vertical="center" shrinkToFit="1"/>
    </xf>
    <xf numFmtId="38" fontId="26" fillId="7" borderId="22" xfId="1" applyFont="1" applyFill="1" applyBorder="1" applyAlignment="1" applyProtection="1">
      <alignment horizontal="right" shrinkToFit="1"/>
    </xf>
    <xf numFmtId="38" fontId="26" fillId="7" borderId="36" xfId="1" applyFont="1" applyFill="1" applyBorder="1" applyAlignment="1" applyProtection="1">
      <alignment horizontal="right" shrinkToFit="1"/>
    </xf>
    <xf numFmtId="38" fontId="26" fillId="7" borderId="18" xfId="1" applyFont="1" applyFill="1" applyBorder="1" applyAlignment="1" applyProtection="1">
      <alignment horizontal="right" shrinkToFit="1"/>
    </xf>
    <xf numFmtId="0" fontId="43" fillId="4" borderId="75" xfId="2" applyFont="1" applyFill="1" applyBorder="1" applyAlignment="1" applyProtection="1">
      <alignment horizontal="center" vertical="center" textRotation="255" shrinkToFit="1"/>
    </xf>
    <xf numFmtId="0" fontId="43" fillId="4" borderId="74" xfId="2" applyFont="1" applyFill="1" applyBorder="1" applyAlignment="1" applyProtection="1">
      <alignment horizontal="center" vertical="center" textRotation="255" shrinkToFit="1"/>
    </xf>
    <xf numFmtId="0" fontId="43" fillId="4" borderId="150" xfId="2" applyFont="1" applyFill="1" applyBorder="1" applyAlignment="1" applyProtection="1">
      <alignment horizontal="center" vertical="center" textRotation="255" shrinkToFit="1"/>
    </xf>
    <xf numFmtId="0" fontId="29" fillId="2" borderId="110" xfId="2" applyFont="1" applyFill="1" applyBorder="1" applyAlignment="1" applyProtection="1">
      <alignment horizontal="center" vertical="center" shrinkToFit="1"/>
    </xf>
    <xf numFmtId="38" fontId="26" fillId="7" borderId="24" xfId="1" applyFont="1" applyFill="1" applyBorder="1" applyAlignment="1" applyProtection="1">
      <alignment horizontal="right" shrinkToFit="1"/>
    </xf>
    <xf numFmtId="38" fontId="26" fillId="7" borderId="93" xfId="1" applyFont="1" applyFill="1" applyBorder="1" applyAlignment="1" applyProtection="1">
      <alignment horizontal="right" shrinkToFit="1"/>
    </xf>
    <xf numFmtId="38" fontId="26" fillId="7" borderId="92" xfId="1" applyFont="1" applyFill="1" applyBorder="1" applyAlignment="1" applyProtection="1">
      <alignment horizontal="right" shrinkToFit="1"/>
    </xf>
    <xf numFmtId="38" fontId="26" fillId="7" borderId="16" xfId="1" applyFont="1" applyFill="1" applyBorder="1" applyAlignment="1" applyProtection="1">
      <alignment horizontal="right" shrinkToFit="1"/>
    </xf>
    <xf numFmtId="0" fontId="18" fillId="4" borderId="117" xfId="2" applyFont="1" applyFill="1" applyBorder="1" applyAlignment="1" applyProtection="1">
      <alignment horizontal="center" vertical="center" wrapText="1" shrinkToFit="1"/>
    </xf>
    <xf numFmtId="0" fontId="18" fillId="4" borderId="144" xfId="2" applyFont="1" applyFill="1" applyBorder="1" applyAlignment="1" applyProtection="1">
      <alignment horizontal="center" vertical="center" wrapText="1" shrinkToFit="1"/>
    </xf>
    <xf numFmtId="0" fontId="18" fillId="4" borderId="118" xfId="2" applyFont="1" applyFill="1" applyBorder="1" applyAlignment="1" applyProtection="1">
      <alignment horizontal="center" vertical="center" shrinkToFit="1"/>
    </xf>
    <xf numFmtId="38" fontId="26" fillId="7" borderId="119" xfId="1" applyFont="1" applyFill="1" applyBorder="1" applyAlignment="1" applyProtection="1">
      <alignment horizontal="right" shrinkToFit="1"/>
    </xf>
    <xf numFmtId="38" fontId="26" fillId="7" borderId="112" xfId="1" applyFont="1" applyFill="1" applyBorder="1" applyAlignment="1" applyProtection="1">
      <alignment horizontal="right" shrinkToFit="1"/>
    </xf>
    <xf numFmtId="38" fontId="26" fillId="7" borderId="53" xfId="1" applyFont="1" applyFill="1" applyBorder="1" applyAlignment="1" applyProtection="1">
      <alignment horizontal="right" shrinkToFit="1"/>
    </xf>
    <xf numFmtId="38" fontId="26" fillId="7" borderId="135" xfId="1" applyFont="1" applyFill="1" applyBorder="1" applyAlignment="1" applyProtection="1">
      <alignment horizontal="right" shrinkToFit="1"/>
    </xf>
    <xf numFmtId="0" fontId="31" fillId="4" borderId="74" xfId="0" applyFont="1" applyFill="1" applyBorder="1" applyAlignment="1" applyProtection="1">
      <alignment horizontal="center" vertical="center" textRotation="255" wrapText="1"/>
    </xf>
    <xf numFmtId="0" fontId="39" fillId="4" borderId="74" xfId="0" applyFont="1" applyFill="1" applyBorder="1" applyAlignment="1" applyProtection="1">
      <alignment horizontal="center" vertical="center" textRotation="255" wrapText="1"/>
    </xf>
    <xf numFmtId="0" fontId="39" fillId="4" borderId="76" xfId="0" applyFont="1" applyFill="1" applyBorder="1" applyAlignment="1" applyProtection="1">
      <alignment horizontal="center" vertical="center" textRotation="255" wrapText="1"/>
    </xf>
    <xf numFmtId="0" fontId="0" fillId="2" borderId="5" xfId="0" applyFill="1" applyBorder="1" applyAlignment="1" applyProtection="1">
      <alignment horizontal="center" vertical="center" textRotation="255"/>
    </xf>
    <xf numFmtId="0" fontId="0" fillId="2" borderId="7" xfId="0" applyFill="1" applyBorder="1" applyAlignment="1" applyProtection="1">
      <alignment horizontal="center" vertical="center" textRotation="255"/>
    </xf>
    <xf numFmtId="0" fontId="0" fillId="2" borderId="113" xfId="0" applyFill="1" applyBorder="1" applyAlignment="1" applyProtection="1">
      <alignment horizontal="center" vertical="center" textRotation="255"/>
    </xf>
    <xf numFmtId="38" fontId="26" fillId="7" borderId="30" xfId="1" applyFont="1" applyFill="1" applyBorder="1" applyAlignment="1" applyProtection="1">
      <alignment horizontal="right" shrinkToFit="1"/>
    </xf>
    <xf numFmtId="38" fontId="26" fillId="7" borderId="11" xfId="1" applyFont="1" applyFill="1" applyBorder="1" applyAlignment="1" applyProtection="1">
      <alignment horizontal="right" shrinkToFit="1"/>
    </xf>
    <xf numFmtId="0" fontId="29" fillId="4" borderId="23" xfId="2" applyFont="1" applyFill="1" applyBorder="1" applyAlignment="1" applyProtection="1">
      <alignment horizontal="center" vertical="center" wrapText="1" shrinkToFit="1"/>
    </xf>
    <xf numFmtId="0" fontId="29" fillId="4" borderId="142" xfId="2" applyFont="1" applyFill="1" applyBorder="1" applyAlignment="1" applyProtection="1">
      <alignment horizontal="center" vertical="center" wrapText="1" shrinkToFit="1"/>
    </xf>
    <xf numFmtId="0" fontId="29" fillId="4" borderId="12" xfId="2" applyFont="1" applyFill="1" applyBorder="1" applyAlignment="1" applyProtection="1">
      <alignment horizontal="center" vertical="center" shrinkToFit="1"/>
    </xf>
    <xf numFmtId="38" fontId="26" fillId="7" borderId="133" xfId="1" applyFont="1" applyFill="1" applyBorder="1" applyAlignment="1" applyProtection="1">
      <alignment horizontal="right" shrinkToFit="1"/>
    </xf>
    <xf numFmtId="0" fontId="29" fillId="7" borderId="23" xfId="2" applyFont="1" applyFill="1" applyBorder="1" applyAlignment="1" applyProtection="1">
      <alignment horizontal="center" vertical="center" wrapText="1" shrinkToFit="1"/>
    </xf>
    <xf numFmtId="0" fontId="29" fillId="7" borderId="142" xfId="2" applyFont="1" applyFill="1" applyBorder="1" applyAlignment="1" applyProtection="1">
      <alignment horizontal="center" vertical="center" wrapText="1" shrinkToFit="1"/>
    </xf>
    <xf numFmtId="0" fontId="29" fillId="7" borderId="12" xfId="2" applyFont="1" applyFill="1" applyBorder="1" applyAlignment="1" applyProtection="1">
      <alignment horizontal="center" vertical="center" shrinkToFit="1"/>
    </xf>
    <xf numFmtId="0" fontId="43" fillId="7" borderId="23" xfId="2" applyFont="1" applyFill="1" applyBorder="1" applyAlignment="1" applyProtection="1">
      <alignment horizontal="center" vertical="center" wrapText="1" shrinkToFit="1"/>
    </xf>
    <xf numFmtId="0" fontId="43" fillId="7" borderId="142" xfId="2" applyFont="1" applyFill="1" applyBorder="1" applyAlignment="1" applyProtection="1">
      <alignment horizontal="center" vertical="center" wrapText="1" shrinkToFit="1"/>
    </xf>
    <xf numFmtId="0" fontId="43" fillId="7" borderId="12" xfId="2" applyFont="1" applyFill="1" applyBorder="1" applyAlignment="1" applyProtection="1">
      <alignment horizontal="center" vertical="center" shrinkToFit="1"/>
    </xf>
    <xf numFmtId="38" fontId="26" fillId="7" borderId="102" xfId="1" applyFont="1" applyFill="1" applyBorder="1" applyAlignment="1" applyProtection="1">
      <alignment horizontal="right" shrinkToFit="1"/>
    </xf>
    <xf numFmtId="0" fontId="17" fillId="7" borderId="107" xfId="0" applyFont="1" applyFill="1" applyBorder="1" applyAlignment="1" applyProtection="1">
      <alignment horizontal="center" vertical="center" shrinkToFit="1"/>
    </xf>
    <xf numFmtId="0" fontId="17" fillId="7" borderId="108" xfId="0" applyFont="1" applyFill="1" applyBorder="1" applyAlignment="1" applyProtection="1">
      <alignment horizontal="center" vertical="center" shrinkToFit="1"/>
    </xf>
    <xf numFmtId="0" fontId="29" fillId="4" borderId="146" xfId="2" applyFont="1" applyFill="1" applyBorder="1" applyAlignment="1" applyProtection="1">
      <alignment horizontal="center" vertical="center" shrinkToFit="1"/>
    </xf>
    <xf numFmtId="0" fontId="29" fillId="4" borderId="55" xfId="2" applyFont="1" applyFill="1" applyBorder="1" applyAlignment="1" applyProtection="1">
      <alignment horizontal="center" vertical="center" shrinkToFit="1"/>
    </xf>
    <xf numFmtId="0" fontId="29" fillId="4" borderId="147" xfId="2" applyFont="1" applyFill="1" applyBorder="1" applyAlignment="1" applyProtection="1">
      <alignment horizontal="center" vertical="center" shrinkToFit="1"/>
    </xf>
    <xf numFmtId="0" fontId="29" fillId="4" borderId="109" xfId="2" applyFont="1" applyFill="1" applyBorder="1" applyAlignment="1" applyProtection="1">
      <alignment horizontal="center" vertical="center" shrinkToFit="1"/>
    </xf>
    <xf numFmtId="0" fontId="29" fillId="4" borderId="0" xfId="2" applyFont="1" applyFill="1" applyBorder="1" applyAlignment="1" applyProtection="1">
      <alignment horizontal="center" vertical="center" shrinkToFit="1"/>
    </xf>
    <xf numFmtId="0" fontId="29" fillId="4" borderId="97" xfId="2" applyFont="1" applyFill="1" applyBorder="1" applyAlignment="1" applyProtection="1">
      <alignment horizontal="center" vertical="center" shrinkToFit="1"/>
    </xf>
    <xf numFmtId="0" fontId="17" fillId="4" borderId="55" xfId="0" applyFont="1" applyFill="1" applyBorder="1" applyAlignment="1" applyProtection="1">
      <alignment horizontal="center" vertical="center" shrinkToFit="1"/>
    </xf>
    <xf numFmtId="0" fontId="17" fillId="4" borderId="147" xfId="0" applyFont="1" applyFill="1" applyBorder="1" applyAlignment="1" applyProtection="1">
      <alignment horizontal="center" vertical="center" shrinkToFit="1"/>
    </xf>
    <xf numFmtId="0" fontId="17" fillId="4" borderId="0" xfId="0" applyFont="1" applyFill="1" applyBorder="1" applyAlignment="1" applyProtection="1">
      <alignment horizontal="center" vertical="center" shrinkToFit="1"/>
    </xf>
    <xf numFmtId="0" fontId="17" fillId="4" borderId="97" xfId="0" applyFont="1" applyFill="1" applyBorder="1" applyAlignment="1" applyProtection="1">
      <alignment horizontal="center" vertical="center" shrinkToFit="1"/>
    </xf>
    <xf numFmtId="0" fontId="17" fillId="4" borderId="15" xfId="0" applyFont="1" applyFill="1" applyBorder="1" applyAlignment="1" applyProtection="1">
      <alignment horizontal="center" vertical="center" shrinkToFit="1"/>
    </xf>
    <xf numFmtId="0" fontId="17" fillId="4" borderId="36" xfId="0" applyFont="1" applyFill="1" applyBorder="1" applyAlignment="1" applyProtection="1">
      <alignment horizontal="center" vertical="center" shrinkToFit="1"/>
    </xf>
    <xf numFmtId="0" fontId="17" fillId="4" borderId="10" xfId="2" applyFont="1" applyFill="1" applyBorder="1" applyAlignment="1" applyProtection="1">
      <alignment horizontal="center" vertical="center" shrinkToFit="1"/>
    </xf>
    <xf numFmtId="0" fontId="17" fillId="4" borderId="148" xfId="0" applyFont="1" applyFill="1" applyBorder="1" applyAlignment="1" applyProtection="1">
      <alignment horizontal="center" vertical="center" wrapText="1" shrinkToFit="1"/>
    </xf>
    <xf numFmtId="0" fontId="17" fillId="4" borderId="148" xfId="0" applyFont="1" applyFill="1" applyBorder="1" applyAlignment="1" applyProtection="1">
      <alignment horizontal="center" vertical="center" shrinkToFit="1"/>
    </xf>
    <xf numFmtId="0" fontId="17" fillId="4" borderId="98" xfId="0" applyFont="1" applyFill="1" applyBorder="1" applyAlignment="1" applyProtection="1">
      <alignment horizontal="center" vertical="center" shrinkToFit="1"/>
    </xf>
    <xf numFmtId="0" fontId="17" fillId="4" borderId="35" xfId="0" applyFont="1" applyFill="1" applyBorder="1" applyAlignment="1" applyProtection="1">
      <alignment horizontal="center" vertical="center" shrinkToFit="1"/>
    </xf>
    <xf numFmtId="0" fontId="48" fillId="0" borderId="0" xfId="2" applyFont="1" applyAlignment="1" applyProtection="1">
      <alignment horizontal="center" vertical="center"/>
    </xf>
    <xf numFmtId="0" fontId="17" fillId="7" borderId="105" xfId="0" applyFont="1" applyFill="1" applyBorder="1" applyAlignment="1" applyProtection="1">
      <alignment horizontal="center" vertical="center" shrinkToFit="1"/>
    </xf>
    <xf numFmtId="0" fontId="17" fillId="7" borderId="12" xfId="0" applyFont="1" applyFill="1" applyBorder="1" applyAlignment="1" applyProtection="1">
      <alignment horizontal="center" vertical="center" shrinkToFit="1"/>
    </xf>
    <xf numFmtId="0" fontId="17" fillId="7" borderId="106" xfId="0" applyFont="1" applyFill="1" applyBorder="1" applyAlignment="1" applyProtection="1">
      <alignment horizontal="center" vertical="center" shrinkToFit="1"/>
    </xf>
    <xf numFmtId="0" fontId="17" fillId="7" borderId="96" xfId="0" applyFont="1" applyFill="1" applyBorder="1" applyAlignment="1" applyProtection="1">
      <alignment horizontal="center" vertical="center" shrinkToFit="1"/>
    </xf>
    <xf numFmtId="0" fontId="0" fillId="2" borderId="103" xfId="0" applyFont="1" applyFill="1" applyBorder="1" applyAlignment="1" applyProtection="1">
      <alignment horizontal="center" vertical="center"/>
    </xf>
    <xf numFmtId="0" fontId="17" fillId="2" borderId="52" xfId="0" applyFont="1" applyFill="1" applyBorder="1" applyAlignment="1" applyProtection="1">
      <alignment horizontal="center" vertical="center"/>
    </xf>
    <xf numFmtId="0" fontId="17" fillId="2" borderId="104" xfId="0" applyFont="1" applyFill="1" applyBorder="1" applyAlignment="1" applyProtection="1">
      <alignment horizontal="center" vertical="center"/>
    </xf>
    <xf numFmtId="0" fontId="32" fillId="7" borderId="4" xfId="2" applyFont="1" applyFill="1" applyBorder="1" applyAlignment="1" applyProtection="1">
      <alignment horizontal="center" vertical="center"/>
    </xf>
    <xf numFmtId="0" fontId="32" fillId="7" borderId="36" xfId="2" applyFont="1" applyFill="1" applyBorder="1" applyAlignment="1" applyProtection="1">
      <alignment horizontal="center" vertical="center"/>
    </xf>
    <xf numFmtId="0" fontId="0" fillId="2" borderId="101" xfId="0" applyFont="1" applyFill="1" applyBorder="1" applyAlignment="1" applyProtection="1">
      <alignment horizontal="center" vertical="center" shrinkToFit="1"/>
    </xf>
    <xf numFmtId="0" fontId="17" fillId="2" borderId="26" xfId="0" applyFont="1" applyFill="1" applyBorder="1" applyAlignment="1" applyProtection="1">
      <alignment horizontal="center" vertical="center" shrinkToFit="1"/>
    </xf>
    <xf numFmtId="0" fontId="17" fillId="2" borderId="102" xfId="0" applyFont="1" applyFill="1" applyBorder="1" applyAlignment="1" applyProtection="1">
      <alignment horizontal="center" vertical="center" shrinkToFit="1"/>
    </xf>
    <xf numFmtId="0" fontId="0" fillId="7" borderId="7" xfId="0" applyFont="1" applyFill="1" applyBorder="1" applyAlignment="1" applyProtection="1">
      <alignment horizontal="center" vertical="center" shrinkToFit="1"/>
    </xf>
    <xf numFmtId="0" fontId="0" fillId="7" borderId="6" xfId="0" applyFont="1" applyFill="1" applyBorder="1" applyAlignment="1" applyProtection="1">
      <alignment horizontal="center" vertical="center" shrinkToFit="1"/>
    </xf>
    <xf numFmtId="177" fontId="8" fillId="0" borderId="23" xfId="0" applyNumberFormat="1" applyFont="1" applyBorder="1" applyProtection="1">
      <alignment vertical="center"/>
    </xf>
    <xf numFmtId="177" fontId="8" fillId="0" borderId="132" xfId="0" applyNumberFormat="1" applyFont="1" applyBorder="1" applyProtection="1">
      <alignment vertical="center"/>
    </xf>
    <xf numFmtId="177" fontId="8" fillId="0" borderId="138" xfId="0" applyNumberFormat="1" applyFont="1" applyBorder="1" applyProtection="1">
      <alignment vertical="center"/>
    </xf>
    <xf numFmtId="177" fontId="8" fillId="0" borderId="139" xfId="0" applyNumberFormat="1" applyFont="1" applyBorder="1" applyProtection="1">
      <alignment vertical="center"/>
    </xf>
    <xf numFmtId="38" fontId="8" fillId="0" borderId="22" xfId="0" applyNumberFormat="1" applyFont="1" applyBorder="1" applyProtection="1">
      <alignment vertical="center"/>
    </xf>
    <xf numFmtId="38" fontId="8" fillId="0" borderId="18" xfId="0" applyNumberFormat="1" applyFont="1" applyBorder="1" applyProtection="1">
      <alignment vertical="center"/>
    </xf>
    <xf numFmtId="0" fontId="29" fillId="2" borderId="31" xfId="2" applyFont="1" applyFill="1" applyBorder="1" applyAlignment="1" applyProtection="1">
      <alignment horizontal="center" vertical="center" shrinkToFit="1"/>
    </xf>
    <xf numFmtId="0" fontId="29" fillId="2" borderId="137" xfId="2" applyFont="1" applyFill="1" applyBorder="1" applyAlignment="1" applyProtection="1">
      <alignment horizontal="center" vertical="center" shrinkToFit="1"/>
    </xf>
    <xf numFmtId="0" fontId="0" fillId="7" borderId="23" xfId="0" applyFont="1" applyFill="1" applyBorder="1" applyAlignment="1" applyProtection="1">
      <alignment horizontal="center" vertical="center" shrinkToFit="1"/>
    </xf>
    <xf numFmtId="0" fontId="0" fillId="7" borderId="12" xfId="0" applyFont="1" applyFill="1" applyBorder="1" applyAlignment="1" applyProtection="1">
      <alignment horizontal="center" vertical="center" shrinkToFit="1"/>
    </xf>
    <xf numFmtId="0" fontId="26" fillId="4" borderId="21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/>
    </xf>
    <xf numFmtId="0" fontId="26" fillId="4" borderId="73" xfId="0" applyFont="1" applyFill="1" applyBorder="1" applyAlignment="1">
      <alignment horizontal="center" vertical="center"/>
    </xf>
    <xf numFmtId="12" fontId="56" fillId="0" borderId="0" xfId="2" applyNumberFormat="1" applyFont="1" applyBorder="1" applyAlignment="1" applyProtection="1">
      <alignment horizontal="right" vertical="center"/>
    </xf>
    <xf numFmtId="0" fontId="54" fillId="4" borderId="95" xfId="0" applyFont="1" applyFill="1" applyBorder="1" applyAlignment="1">
      <alignment horizontal="right" wrapText="1"/>
    </xf>
    <xf numFmtId="0" fontId="54" fillId="4" borderId="0" xfId="0" applyFont="1" applyFill="1" applyBorder="1" applyAlignment="1">
      <alignment horizontal="right" wrapText="1"/>
    </xf>
    <xf numFmtId="0" fontId="54" fillId="4" borderId="73" xfId="0" applyFont="1" applyFill="1" applyBorder="1" applyAlignment="1">
      <alignment horizontal="right" wrapText="1"/>
    </xf>
    <xf numFmtId="0" fontId="17" fillId="4" borderId="149" xfId="0" applyFont="1" applyFill="1" applyBorder="1" applyAlignment="1">
      <alignment horizontal="center" vertical="center" wrapText="1"/>
    </xf>
    <xf numFmtId="0" fontId="17" fillId="4" borderId="70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39" xfId="0" applyFont="1" applyFill="1" applyBorder="1" applyAlignment="1">
      <alignment horizontal="center" vertical="center" wrapText="1"/>
    </xf>
    <xf numFmtId="14" fontId="11" fillId="6" borderId="136" xfId="0" applyNumberFormat="1" applyFont="1" applyFill="1" applyBorder="1" applyAlignment="1" applyProtection="1">
      <alignment horizontal="center" vertical="center" shrinkToFit="1"/>
      <protection locked="0"/>
    </xf>
    <xf numFmtId="14" fontId="11" fillId="6" borderId="85" xfId="0" applyNumberFormat="1" applyFont="1" applyFill="1" applyBorder="1" applyAlignment="1" applyProtection="1">
      <alignment horizontal="center" vertical="center" shrinkToFit="1"/>
      <protection locked="0"/>
    </xf>
    <xf numFmtId="14" fontId="11" fillId="6" borderId="86" xfId="0" applyNumberFormat="1" applyFont="1" applyFill="1" applyBorder="1" applyAlignment="1" applyProtection="1">
      <alignment horizontal="center" vertical="center" shrinkToFit="1"/>
      <protection locked="0"/>
    </xf>
    <xf numFmtId="0" fontId="52" fillId="0" borderId="85" xfId="0" applyFont="1" applyBorder="1" applyAlignment="1">
      <alignment horizontal="center" vertical="center" shrinkToFit="1"/>
    </xf>
    <xf numFmtId="38" fontId="8" fillId="3" borderId="78" xfId="0" applyNumberFormat="1" applyFont="1" applyFill="1" applyBorder="1" applyAlignment="1" applyProtection="1">
      <alignment horizontal="right" vertical="center" shrinkToFit="1"/>
      <protection locked="0"/>
    </xf>
    <xf numFmtId="38" fontId="8" fillId="3" borderId="77" xfId="0" applyNumberFormat="1" applyFont="1" applyFill="1" applyBorder="1" applyAlignment="1" applyProtection="1">
      <alignment horizontal="right" vertical="center" shrinkToFit="1"/>
      <protection locked="0"/>
    </xf>
    <xf numFmtId="0" fontId="40" fillId="4" borderId="32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/>
    </xf>
    <xf numFmtId="0" fontId="13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23" xfId="0" applyFont="1" applyFill="1" applyBorder="1" applyAlignment="1" applyProtection="1">
      <alignment horizontal="center" vertical="center" wrapText="1"/>
      <protection locked="0"/>
    </xf>
    <xf numFmtId="0" fontId="13" fillId="3" borderId="39" xfId="0" applyFont="1" applyFill="1" applyBorder="1" applyAlignment="1" applyProtection="1">
      <alignment horizontal="center" vertical="center" wrapText="1"/>
      <protection locked="0"/>
    </xf>
    <xf numFmtId="0" fontId="19" fillId="4" borderId="41" xfId="0" applyFont="1" applyFill="1" applyBorder="1" applyAlignment="1">
      <alignment horizontal="center" vertical="center" shrinkToFit="1"/>
    </xf>
    <xf numFmtId="0" fontId="19" fillId="4" borderId="37" xfId="0" applyFont="1" applyFill="1" applyBorder="1" applyAlignment="1">
      <alignment horizontal="center" vertical="center" shrinkToFit="1"/>
    </xf>
    <xf numFmtId="38" fontId="8" fillId="3" borderId="46" xfId="0" applyNumberFormat="1" applyFont="1" applyFill="1" applyBorder="1" applyAlignment="1" applyProtection="1">
      <alignment horizontal="right" vertical="center" shrinkToFit="1"/>
      <protection locked="0"/>
    </xf>
    <xf numFmtId="0" fontId="41" fillId="3" borderId="14" xfId="0" applyFont="1" applyFill="1" applyBorder="1" applyAlignment="1" applyProtection="1">
      <alignment horizontal="center" vertical="center" wrapText="1" shrinkToFit="1"/>
      <protection locked="0"/>
    </xf>
    <xf numFmtId="0" fontId="41" fillId="3" borderId="98" xfId="0" applyFont="1" applyFill="1" applyBorder="1" applyAlignment="1" applyProtection="1">
      <alignment horizontal="center" vertical="center" wrapText="1" shrinkToFit="1"/>
      <protection locked="0"/>
    </xf>
    <xf numFmtId="0" fontId="41" fillId="3" borderId="100" xfId="0" applyFont="1" applyFill="1" applyBorder="1" applyAlignment="1" applyProtection="1">
      <alignment horizontal="center" vertical="center" wrapText="1" shrinkToFit="1"/>
      <protection locked="0"/>
    </xf>
    <xf numFmtId="0" fontId="25" fillId="3" borderId="8" xfId="0" applyFont="1" applyFill="1" applyBorder="1" applyAlignment="1" applyProtection="1">
      <alignment horizontal="center" vertical="center" shrinkToFit="1"/>
      <protection locked="0"/>
    </xf>
    <xf numFmtId="0" fontId="25" fillId="3" borderId="47" xfId="0" applyFont="1" applyFill="1" applyBorder="1" applyAlignment="1" applyProtection="1">
      <alignment horizontal="center" vertical="center" shrinkToFit="1"/>
      <protection locked="0"/>
    </xf>
    <xf numFmtId="0" fontId="25" fillId="3" borderId="80" xfId="0" applyFont="1" applyFill="1" applyBorder="1" applyAlignment="1" applyProtection="1">
      <alignment horizontal="center" vertical="center" shrinkToFit="1"/>
      <protection locked="0"/>
    </xf>
    <xf numFmtId="0" fontId="19" fillId="4" borderId="31" xfId="0" applyFont="1" applyFill="1" applyBorder="1" applyAlignment="1">
      <alignment horizontal="center" vertical="center"/>
    </xf>
    <xf numFmtId="0" fontId="13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44" xfId="0" applyFont="1" applyFill="1" applyBorder="1" applyAlignment="1" applyProtection="1">
      <alignment horizontal="center" vertical="center" wrapText="1"/>
      <protection locked="0"/>
    </xf>
    <xf numFmtId="0" fontId="19" fillId="4" borderId="75" xfId="0" applyFont="1" applyFill="1" applyBorder="1" applyAlignment="1">
      <alignment horizontal="center" vertical="center" shrinkToFit="1"/>
    </xf>
    <xf numFmtId="0" fontId="13" fillId="3" borderId="60" xfId="0" applyFont="1" applyFill="1" applyBorder="1" applyAlignment="1" applyProtection="1">
      <alignment horizontal="center" vertical="center" wrapText="1"/>
      <protection locked="0"/>
    </xf>
    <xf numFmtId="0" fontId="13" fillId="3" borderId="88" xfId="0" applyFont="1" applyFill="1" applyBorder="1" applyAlignment="1" applyProtection="1">
      <alignment horizontal="center" vertical="center" wrapText="1"/>
      <protection locked="0"/>
    </xf>
    <xf numFmtId="0" fontId="13" fillId="3" borderId="67" xfId="0" applyFont="1" applyFill="1" applyBorder="1" applyAlignment="1" applyProtection="1">
      <alignment horizontal="center" vertical="center" wrapText="1"/>
      <protection locked="0"/>
    </xf>
    <xf numFmtId="0" fontId="41" fillId="3" borderId="35" xfId="0" applyFont="1" applyFill="1" applyBorder="1" applyAlignment="1" applyProtection="1">
      <alignment horizontal="center" vertical="center" wrapText="1" shrinkToFit="1"/>
      <protection locked="0"/>
    </xf>
    <xf numFmtId="0" fontId="25" fillId="3" borderId="48" xfId="0" applyFont="1" applyFill="1" applyBorder="1" applyAlignment="1" applyProtection="1">
      <alignment horizontal="center" vertical="center" shrinkToFit="1"/>
      <protection locked="0"/>
    </xf>
    <xf numFmtId="0" fontId="13" fillId="3" borderId="25" xfId="0" applyFont="1" applyFill="1" applyBorder="1" applyAlignment="1" applyProtection="1">
      <alignment horizontal="center" vertical="center" wrapText="1"/>
      <protection locked="0"/>
    </xf>
    <xf numFmtId="0" fontId="13" fillId="3" borderId="27" xfId="0" applyFont="1" applyFill="1" applyBorder="1" applyAlignment="1" applyProtection="1">
      <alignment horizontal="center" vertical="center" wrapText="1"/>
      <protection locked="0"/>
    </xf>
    <xf numFmtId="0" fontId="13" fillId="3" borderId="38" xfId="0" applyFont="1" applyFill="1" applyBorder="1" applyAlignment="1" applyProtection="1">
      <alignment horizontal="center" vertical="center" wrapText="1"/>
      <protection locked="0"/>
    </xf>
    <xf numFmtId="0" fontId="27" fillId="4" borderId="68" xfId="0" applyFont="1" applyFill="1" applyBorder="1" applyAlignment="1">
      <alignment horizontal="center" vertical="center"/>
    </xf>
    <xf numFmtId="0" fontId="27" fillId="4" borderId="58" xfId="0" applyFont="1" applyFill="1" applyBorder="1" applyAlignment="1">
      <alignment horizontal="center" vertical="center"/>
    </xf>
    <xf numFmtId="0" fontId="13" fillId="3" borderId="7" xfId="0" applyFont="1" applyFill="1" applyBorder="1" applyAlignment="1" applyProtection="1">
      <alignment horizontal="left" vertical="center" wrapText="1"/>
      <protection locked="0"/>
    </xf>
    <xf numFmtId="0" fontId="13" fillId="3" borderId="23" xfId="0" applyFont="1" applyFill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38" xfId="0" applyFont="1" applyFill="1" applyBorder="1" applyAlignment="1" applyProtection="1">
      <alignment horizontal="left" vertical="center" wrapText="1"/>
      <protection locked="0"/>
    </xf>
    <xf numFmtId="0" fontId="13" fillId="3" borderId="5" xfId="0" applyFont="1" applyFill="1" applyBorder="1" applyAlignment="1" applyProtection="1">
      <alignment horizontal="left" vertical="center" wrapText="1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4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>
      <alignment vertical="center"/>
    </xf>
    <xf numFmtId="0" fontId="41" fillId="3" borderId="75" xfId="0" applyFont="1" applyFill="1" applyBorder="1" applyAlignment="1" applyProtection="1">
      <alignment horizontal="center" vertical="center" wrapText="1" shrinkToFit="1"/>
      <protection locked="0"/>
    </xf>
    <xf numFmtId="0" fontId="41" fillId="3" borderId="74" xfId="0" applyFont="1" applyFill="1" applyBorder="1" applyAlignment="1" applyProtection="1">
      <alignment horizontal="center" vertical="center" wrapText="1" shrinkToFit="1"/>
      <protection locked="0"/>
    </xf>
    <xf numFmtId="0" fontId="41" fillId="3" borderId="76" xfId="0" applyFont="1" applyFill="1" applyBorder="1" applyAlignment="1" applyProtection="1">
      <alignment horizontal="center" vertical="center" wrapText="1" shrinkToFit="1"/>
      <protection locked="0"/>
    </xf>
    <xf numFmtId="0" fontId="41" fillId="3" borderId="79" xfId="0" applyFont="1" applyFill="1" applyBorder="1" applyAlignment="1" applyProtection="1">
      <alignment horizontal="center" vertical="center" wrapText="1" shrinkToFit="1"/>
      <protection locked="0"/>
    </xf>
    <xf numFmtId="0" fontId="18" fillId="4" borderId="56" xfId="0" applyFont="1" applyFill="1" applyBorder="1" applyAlignment="1">
      <alignment horizontal="center" vertical="center"/>
    </xf>
    <xf numFmtId="0" fontId="18" fillId="4" borderId="57" xfId="0" applyFont="1" applyFill="1" applyBorder="1" applyAlignment="1">
      <alignment horizontal="center" vertical="center"/>
    </xf>
    <xf numFmtId="0" fontId="18" fillId="4" borderId="58" xfId="0" applyFont="1" applyFill="1" applyBorder="1" applyAlignment="1">
      <alignment horizontal="center" vertical="center"/>
    </xf>
    <xf numFmtId="0" fontId="58" fillId="0" borderId="0" xfId="0" applyFont="1" applyBorder="1" applyAlignment="1" applyProtection="1">
      <alignment horizontal="left" vertical="center"/>
    </xf>
    <xf numFmtId="0" fontId="58" fillId="0" borderId="73" xfId="0" applyFont="1" applyBorder="1" applyAlignment="1" applyProtection="1">
      <alignment horizontal="left" vertical="center"/>
    </xf>
    <xf numFmtId="0" fontId="19" fillId="4" borderId="41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40" fillId="4" borderId="32" xfId="0" applyFont="1" applyFill="1" applyBorder="1" applyAlignment="1">
      <alignment horizontal="center" vertical="center"/>
    </xf>
    <xf numFmtId="0" fontId="19" fillId="4" borderId="75" xfId="0" applyFont="1" applyFill="1" applyBorder="1" applyAlignment="1">
      <alignment horizontal="center" vertical="center"/>
    </xf>
    <xf numFmtId="0" fontId="13" fillId="3" borderId="60" xfId="0" applyFont="1" applyFill="1" applyBorder="1" applyAlignment="1" applyProtection="1">
      <alignment horizontal="left" vertical="center" wrapText="1"/>
      <protection locked="0"/>
    </xf>
    <xf numFmtId="0" fontId="13" fillId="3" borderId="67" xfId="0" applyFont="1" applyFill="1" applyBorder="1" applyAlignment="1" applyProtection="1">
      <alignment horizontal="left" vertical="center" wrapText="1"/>
      <protection locked="0"/>
    </xf>
    <xf numFmtId="0" fontId="25" fillId="0" borderId="75" xfId="0" applyFont="1" applyFill="1" applyBorder="1" applyAlignment="1" applyProtection="1">
      <alignment horizontal="center" vertical="center" shrinkToFit="1"/>
      <protection locked="0"/>
    </xf>
    <xf numFmtId="0" fontId="25" fillId="0" borderId="74" xfId="0" applyFont="1" applyFill="1" applyBorder="1" applyAlignment="1" applyProtection="1">
      <alignment horizontal="center" vertical="center" shrinkToFit="1"/>
      <protection locked="0"/>
    </xf>
    <xf numFmtId="0" fontId="25" fillId="0" borderId="79" xfId="0" applyFont="1" applyFill="1" applyBorder="1" applyAlignment="1" applyProtection="1">
      <alignment horizontal="center" vertical="center" shrinkToFit="1"/>
      <protection locked="0"/>
    </xf>
    <xf numFmtId="0" fontId="25" fillId="0" borderId="8" xfId="0" applyFont="1" applyFill="1" applyBorder="1" applyAlignment="1" applyProtection="1">
      <alignment horizontal="center" vertical="center" shrinkToFit="1"/>
      <protection locked="0"/>
    </xf>
    <xf numFmtId="0" fontId="25" fillId="0" borderId="47" xfId="0" applyFont="1" applyFill="1" applyBorder="1" applyAlignment="1" applyProtection="1">
      <alignment horizontal="center" vertical="center" shrinkToFit="1"/>
      <protection locked="0"/>
    </xf>
    <xf numFmtId="0" fontId="25" fillId="0" borderId="80" xfId="0" applyFont="1" applyFill="1" applyBorder="1" applyAlignment="1" applyProtection="1">
      <alignment horizontal="center" vertical="center" shrinkToFit="1"/>
      <protection locked="0"/>
    </xf>
    <xf numFmtId="0" fontId="25" fillId="0" borderId="76" xfId="0" applyFont="1" applyFill="1" applyBorder="1" applyAlignment="1" applyProtection="1">
      <alignment horizontal="center" vertical="center" shrinkToFit="1"/>
      <protection locked="0"/>
    </xf>
    <xf numFmtId="0" fontId="25" fillId="0" borderId="48" xfId="0" applyFont="1" applyFill="1" applyBorder="1" applyAlignment="1" applyProtection="1">
      <alignment horizontal="center" vertical="center" shrinkToFit="1"/>
      <protection locked="0"/>
    </xf>
    <xf numFmtId="0" fontId="21" fillId="0" borderId="87" xfId="0" applyFont="1" applyBorder="1" applyAlignment="1">
      <alignment horizontal="left" vertical="center"/>
    </xf>
    <xf numFmtId="0" fontId="18" fillId="4" borderId="71" xfId="0" applyFont="1" applyFill="1" applyBorder="1" applyAlignment="1">
      <alignment horizontal="center" vertical="center"/>
    </xf>
    <xf numFmtId="0" fontId="18" fillId="4" borderId="55" xfId="0" applyFont="1" applyFill="1" applyBorder="1" applyAlignment="1">
      <alignment horizontal="center" vertical="center"/>
    </xf>
    <xf numFmtId="0" fontId="18" fillId="4" borderId="7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73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61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38" fillId="4" borderId="81" xfId="0" applyFont="1" applyFill="1" applyBorder="1" applyAlignment="1">
      <alignment horizontal="center" vertical="center" wrapText="1"/>
    </xf>
    <xf numFmtId="0" fontId="38" fillId="4" borderId="76" xfId="0" applyFont="1" applyFill="1" applyBorder="1" applyAlignment="1">
      <alignment horizontal="center" vertical="center" wrapText="1"/>
    </xf>
    <xf numFmtId="0" fontId="38" fillId="4" borderId="82" xfId="0" applyFont="1" applyFill="1" applyBorder="1" applyAlignment="1">
      <alignment horizontal="center" vertical="center" wrapText="1"/>
    </xf>
    <xf numFmtId="0" fontId="38" fillId="4" borderId="4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 applyProtection="1">
      <alignment horizontal="left" vertical="center"/>
    </xf>
    <xf numFmtId="0" fontId="28" fillId="0" borderId="73" xfId="0" applyFont="1" applyFill="1" applyBorder="1" applyAlignment="1" applyProtection="1">
      <alignment horizontal="left" vertical="center"/>
    </xf>
    <xf numFmtId="14" fontId="13" fillId="3" borderId="126" xfId="0" applyNumberFormat="1" applyFont="1" applyFill="1" applyBorder="1" applyAlignment="1" applyProtection="1">
      <alignment vertical="center"/>
      <protection locked="0"/>
    </xf>
    <xf numFmtId="14" fontId="13" fillId="3" borderId="127" xfId="0" applyNumberFormat="1" applyFont="1" applyFill="1" applyBorder="1" applyAlignment="1" applyProtection="1">
      <alignment vertical="center"/>
      <protection locked="0"/>
    </xf>
    <xf numFmtId="0" fontId="20" fillId="4" borderId="125" xfId="0" applyFont="1" applyFill="1" applyBorder="1" applyAlignment="1">
      <alignment horizontal="center" vertical="center"/>
    </xf>
    <xf numFmtId="0" fontId="20" fillId="4" borderId="128" xfId="0" applyFont="1" applyFill="1" applyBorder="1" applyAlignment="1">
      <alignment horizontal="center" vertical="center"/>
    </xf>
    <xf numFmtId="0" fontId="20" fillId="4" borderId="129" xfId="0" applyFont="1" applyFill="1" applyBorder="1" applyAlignment="1">
      <alignment horizontal="center" vertical="center"/>
    </xf>
    <xf numFmtId="0" fontId="40" fillId="4" borderId="124" xfId="0" applyFont="1" applyFill="1" applyBorder="1" applyAlignment="1">
      <alignment horizontal="center" vertical="center" wrapText="1"/>
    </xf>
    <xf numFmtId="0" fontId="40" fillId="4" borderId="29" xfId="0" applyFont="1" applyFill="1" applyBorder="1" applyAlignment="1">
      <alignment horizontal="center" vertical="center" wrapText="1"/>
    </xf>
    <xf numFmtId="0" fontId="27" fillId="4" borderId="130" xfId="0" applyFont="1" applyFill="1" applyBorder="1" applyAlignment="1">
      <alignment horizontal="center" vertical="center"/>
    </xf>
    <xf numFmtId="0" fontId="27" fillId="4" borderId="131" xfId="0" applyFont="1" applyFill="1" applyBorder="1" applyAlignment="1">
      <alignment horizontal="center" vertical="center"/>
    </xf>
    <xf numFmtId="0" fontId="19" fillId="0" borderId="85" xfId="0" applyFont="1" applyBorder="1" applyAlignment="1">
      <alignment horizontal="center" vertical="center"/>
    </xf>
    <xf numFmtId="0" fontId="25" fillId="3" borderId="75" xfId="0" applyFont="1" applyFill="1" applyBorder="1" applyAlignment="1" applyProtection="1">
      <alignment horizontal="center" vertical="center" shrinkToFit="1"/>
      <protection locked="0"/>
    </xf>
    <xf numFmtId="0" fontId="25" fillId="3" borderId="74" xfId="0" applyFont="1" applyFill="1" applyBorder="1" applyAlignment="1" applyProtection="1">
      <alignment horizontal="center" vertical="center" shrinkToFit="1"/>
      <protection locked="0"/>
    </xf>
    <xf numFmtId="0" fontId="25" fillId="3" borderId="79" xfId="0" applyFont="1" applyFill="1" applyBorder="1" applyAlignment="1" applyProtection="1">
      <alignment horizontal="center" vertical="center" shrinkToFit="1"/>
      <protection locked="0"/>
    </xf>
    <xf numFmtId="0" fontId="13" fillId="3" borderId="9" xfId="0" applyFont="1" applyFill="1" applyBorder="1" applyAlignment="1" applyProtection="1">
      <alignment horizontal="left" vertical="center" wrapText="1"/>
      <protection locked="0"/>
    </xf>
    <xf numFmtId="0" fontId="13" fillId="3" borderId="30" xfId="0" applyFont="1" applyFill="1" applyBorder="1" applyAlignment="1" applyProtection="1">
      <alignment horizontal="left" vertical="center" wrapText="1"/>
      <protection locked="0"/>
    </xf>
    <xf numFmtId="0" fontId="13" fillId="3" borderId="77" xfId="0" applyFont="1" applyFill="1" applyBorder="1" applyAlignment="1" applyProtection="1">
      <alignment horizontal="left" vertical="center" wrapText="1"/>
      <protection locked="0"/>
    </xf>
    <xf numFmtId="0" fontId="13" fillId="3" borderId="88" xfId="0" applyFont="1" applyFill="1" applyBorder="1" applyAlignment="1" applyProtection="1">
      <alignment horizontal="left" vertical="center" wrapText="1"/>
      <protection locked="0"/>
    </xf>
    <xf numFmtId="0" fontId="25" fillId="3" borderId="76" xfId="0" applyFont="1" applyFill="1" applyBorder="1" applyAlignment="1" applyProtection="1">
      <alignment horizontal="center" vertical="center" shrinkToFit="1"/>
      <protection locked="0"/>
    </xf>
  </cellXfs>
  <cellStyles count="4">
    <cellStyle name="桁区切り" xfId="1" builtinId="6"/>
    <cellStyle name="標準" xfId="0" builtinId="0"/>
    <cellStyle name="標準 2" xfId="3"/>
    <cellStyle name="標準 3" xfId="2"/>
  </cellStyles>
  <dxfs count="9">
    <dxf>
      <font>
        <strike/>
        <color theme="1" tint="4.9989318521683403E-2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EB"/>
      <color rgb="FFFFFF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12700</xdr:colOff>
      <xdr:row>11</xdr:row>
      <xdr:rowOff>44450</xdr:rowOff>
    </xdr:from>
    <xdr:to>
      <xdr:col>24</xdr:col>
      <xdr:colOff>101600</xdr:colOff>
      <xdr:row>12</xdr:row>
      <xdr:rowOff>285750</xdr:rowOff>
    </xdr:to>
    <xdr:sp macro="" textlink="">
      <xdr:nvSpPr>
        <xdr:cNvPr id="4" name="楕円 3"/>
        <xdr:cNvSpPr/>
      </xdr:nvSpPr>
      <xdr:spPr>
        <a:xfrm>
          <a:off x="5422900" y="2590800"/>
          <a:ext cx="590550" cy="565150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実印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31</xdr:row>
      <xdr:rowOff>0</xdr:rowOff>
    </xdr:from>
    <xdr:to>
      <xdr:col>6</xdr:col>
      <xdr:colOff>533400</xdr:colOff>
      <xdr:row>31</xdr:row>
      <xdr:rowOff>133350</xdr:rowOff>
    </xdr:to>
    <xdr:sp macro="" textlink="">
      <xdr:nvSpPr>
        <xdr:cNvPr id="2" name="正方形/長方形 1"/>
        <xdr:cNvSpPr/>
      </xdr:nvSpPr>
      <xdr:spPr>
        <a:xfrm>
          <a:off x="4086225" y="87630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上限５０万円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533400</xdr:colOff>
      <xdr:row>32</xdr:row>
      <xdr:rowOff>133350</xdr:rowOff>
    </xdr:to>
    <xdr:sp macro="" textlink="">
      <xdr:nvSpPr>
        <xdr:cNvPr id="3" name="正方形/長方形 2"/>
        <xdr:cNvSpPr/>
      </xdr:nvSpPr>
      <xdr:spPr>
        <a:xfrm>
          <a:off x="4086225" y="9048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533400</xdr:colOff>
      <xdr:row>29</xdr:row>
      <xdr:rowOff>133350</xdr:rowOff>
    </xdr:to>
    <xdr:sp macro="" textlink="">
      <xdr:nvSpPr>
        <xdr:cNvPr id="4" name="正方形/長方形 3"/>
        <xdr:cNvSpPr/>
      </xdr:nvSpPr>
      <xdr:spPr>
        <a:xfrm>
          <a:off x="4086225" y="80962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28</xdr:row>
      <xdr:rowOff>0</xdr:rowOff>
    </xdr:from>
    <xdr:to>
      <xdr:col>6</xdr:col>
      <xdr:colOff>533400</xdr:colOff>
      <xdr:row>28</xdr:row>
      <xdr:rowOff>133350</xdr:rowOff>
    </xdr:to>
    <xdr:sp macro="" textlink="">
      <xdr:nvSpPr>
        <xdr:cNvPr id="5" name="正方形/長方形 4"/>
        <xdr:cNvSpPr/>
      </xdr:nvSpPr>
      <xdr:spPr>
        <a:xfrm>
          <a:off x="4086225" y="74295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533400</xdr:colOff>
      <xdr:row>25</xdr:row>
      <xdr:rowOff>133350</xdr:rowOff>
    </xdr:to>
    <xdr:sp macro="" textlink="">
      <xdr:nvSpPr>
        <xdr:cNvPr id="6" name="正方形/長方形 5"/>
        <xdr:cNvSpPr/>
      </xdr:nvSpPr>
      <xdr:spPr>
        <a:xfrm>
          <a:off x="4086225" y="6381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上限３５万円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533400</xdr:colOff>
      <xdr:row>24</xdr:row>
      <xdr:rowOff>133350</xdr:rowOff>
    </xdr:to>
    <xdr:sp macro="" textlink="">
      <xdr:nvSpPr>
        <xdr:cNvPr id="7" name="正方形/長方形 6"/>
        <xdr:cNvSpPr/>
      </xdr:nvSpPr>
      <xdr:spPr>
        <a:xfrm>
          <a:off x="4086225" y="6000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533400</xdr:colOff>
      <xdr:row>33</xdr:row>
      <xdr:rowOff>133350</xdr:rowOff>
    </xdr:to>
    <xdr:sp macro="" textlink="">
      <xdr:nvSpPr>
        <xdr:cNvPr id="10" name="正方形/長方形 9"/>
        <xdr:cNvSpPr/>
      </xdr:nvSpPr>
      <xdr:spPr>
        <a:xfrm>
          <a:off x="4086225" y="93345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533400</xdr:colOff>
      <xdr:row>29</xdr:row>
      <xdr:rowOff>133350</xdr:rowOff>
    </xdr:to>
    <xdr:sp macro="" textlink="">
      <xdr:nvSpPr>
        <xdr:cNvPr id="11" name="正方形/長方形 10"/>
        <xdr:cNvSpPr/>
      </xdr:nvSpPr>
      <xdr:spPr>
        <a:xfrm>
          <a:off x="4252232" y="8121763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8</xdr:col>
      <xdr:colOff>415635</xdr:colOff>
      <xdr:row>35</xdr:row>
      <xdr:rowOff>-1</xdr:rowOff>
    </xdr:from>
    <xdr:to>
      <xdr:col>10</xdr:col>
      <xdr:colOff>404089</xdr:colOff>
      <xdr:row>35</xdr:row>
      <xdr:rowOff>184726</xdr:rowOff>
    </xdr:to>
    <xdr:sp macro="" textlink="">
      <xdr:nvSpPr>
        <xdr:cNvPr id="12" name="正方形/長方形 11"/>
        <xdr:cNvSpPr/>
      </xdr:nvSpPr>
      <xdr:spPr>
        <a:xfrm>
          <a:off x="6303817" y="11961090"/>
          <a:ext cx="819727" cy="184727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上限１５０万円</a:t>
          </a:r>
          <a:endParaRPr kumimoji="1" lang="ja-JP" altLang="en-US" sz="8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10_&#20107;&#26989;&#31649;&#29702;\100_R3&#28310;&#20633;\040_&#21215;&#38598;&#35201;&#38917;&#12539;&#30003;&#35531;&#26360;\020_&#30003;&#35531;&#26360;\R3_&#30003;&#35531;&#26360;_210107_&#26696;+&#35475;&#32004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&#20304;&#34276;&#20316;&#25104;&#20998;/&#27096;&#24335;/&#21152;&#24037;&#29992;/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showGridLines="0" showZeros="0" tabSelected="1" view="pageBreakPreview" zoomScaleNormal="75" zoomScaleSheetLayoutView="100" workbookViewId="0">
      <selection activeCell="R2" sqref="R2"/>
    </sheetView>
  </sheetViews>
  <sheetFormatPr defaultRowHeight="17" x14ac:dyDescent="0.5"/>
  <cols>
    <col min="1" max="1" width="2.83203125" style="12" customWidth="1"/>
    <col min="2" max="2" width="1.5" style="12" customWidth="1"/>
    <col min="3" max="3" width="3.5" style="12" customWidth="1"/>
    <col min="4" max="4" width="3.33203125" style="12" customWidth="1"/>
    <col min="5" max="5" width="2.83203125" style="12" customWidth="1"/>
    <col min="6" max="6" width="4.33203125" style="12" customWidth="1"/>
    <col min="7" max="7" width="3.58203125" style="12" customWidth="1"/>
    <col min="8" max="8" width="3.25" style="12" customWidth="1"/>
    <col min="9" max="9" width="4.25" style="12" customWidth="1"/>
    <col min="10" max="10" width="4.5" style="12" customWidth="1"/>
    <col min="11" max="12" width="2.75" style="12" customWidth="1"/>
    <col min="13" max="13" width="2.58203125" style="12" customWidth="1"/>
    <col min="14" max="14" width="3.5" style="12" customWidth="1"/>
    <col min="15" max="15" width="3.58203125" style="12" customWidth="1"/>
    <col min="16" max="16" width="2.33203125" style="12" customWidth="1"/>
    <col min="17" max="17" width="2.25" style="12" customWidth="1"/>
    <col min="18" max="18" width="5.33203125" style="12" customWidth="1"/>
    <col min="19" max="19" width="2.58203125" style="12" customWidth="1"/>
    <col min="20" max="20" width="2.33203125" style="12" customWidth="1"/>
    <col min="21" max="21" width="3.58203125" style="12" customWidth="1"/>
    <col min="22" max="22" width="3.25" style="12" customWidth="1"/>
    <col min="23" max="23" width="3.58203125" style="12" customWidth="1"/>
    <col min="24" max="24" width="3" style="12" customWidth="1"/>
    <col min="25" max="25" width="2.58203125" style="12" customWidth="1"/>
    <col min="26" max="259" width="9" style="12"/>
    <col min="260" max="260" width="3.75" style="12" customWidth="1"/>
    <col min="261" max="261" width="7.58203125" style="12" customWidth="1"/>
    <col min="262" max="262" width="2.75" style="12" customWidth="1"/>
    <col min="263" max="263" width="4.08203125" style="12" customWidth="1"/>
    <col min="264" max="264" width="3.08203125" style="12" customWidth="1"/>
    <col min="265" max="265" width="4.33203125" style="12" customWidth="1"/>
    <col min="266" max="266" width="1.25" style="12" customWidth="1"/>
    <col min="267" max="267" width="2.58203125" style="12" customWidth="1"/>
    <col min="268" max="268" width="6.5" style="12" customWidth="1"/>
    <col min="269" max="269" width="3.25" style="12" customWidth="1"/>
    <col min="270" max="270" width="2.25" style="12" customWidth="1"/>
    <col min="271" max="271" width="5.83203125" style="12" customWidth="1"/>
    <col min="272" max="272" width="2.58203125" style="12" customWidth="1"/>
    <col min="273" max="273" width="3.25" style="12" customWidth="1"/>
    <col min="274" max="276" width="4.75" style="12" customWidth="1"/>
    <col min="277" max="277" width="4.25" style="12" customWidth="1"/>
    <col min="278" max="278" width="4.5" style="12" customWidth="1"/>
    <col min="279" max="279" width="3.5" style="12" customWidth="1"/>
    <col min="280" max="280" width="4.75" style="12" customWidth="1"/>
    <col min="281" max="281" width="3.58203125" style="12" customWidth="1"/>
    <col min="282" max="515" width="9" style="12"/>
    <col min="516" max="516" width="3.75" style="12" customWidth="1"/>
    <col min="517" max="517" width="7.58203125" style="12" customWidth="1"/>
    <col min="518" max="518" width="2.75" style="12" customWidth="1"/>
    <col min="519" max="519" width="4.08203125" style="12" customWidth="1"/>
    <col min="520" max="520" width="3.08203125" style="12" customWidth="1"/>
    <col min="521" max="521" width="4.33203125" style="12" customWidth="1"/>
    <col min="522" max="522" width="1.25" style="12" customWidth="1"/>
    <col min="523" max="523" width="2.58203125" style="12" customWidth="1"/>
    <col min="524" max="524" width="6.5" style="12" customWidth="1"/>
    <col min="525" max="525" width="3.25" style="12" customWidth="1"/>
    <col min="526" max="526" width="2.25" style="12" customWidth="1"/>
    <col min="527" max="527" width="5.83203125" style="12" customWidth="1"/>
    <col min="528" max="528" width="2.58203125" style="12" customWidth="1"/>
    <col min="529" max="529" width="3.25" style="12" customWidth="1"/>
    <col min="530" max="532" width="4.75" style="12" customWidth="1"/>
    <col min="533" max="533" width="4.25" style="12" customWidth="1"/>
    <col min="534" max="534" width="4.5" style="12" customWidth="1"/>
    <col min="535" max="535" width="3.5" style="12" customWidth="1"/>
    <col min="536" max="536" width="4.75" style="12" customWidth="1"/>
    <col min="537" max="537" width="3.58203125" style="12" customWidth="1"/>
    <col min="538" max="771" width="9" style="12"/>
    <col min="772" max="772" width="3.75" style="12" customWidth="1"/>
    <col min="773" max="773" width="7.58203125" style="12" customWidth="1"/>
    <col min="774" max="774" width="2.75" style="12" customWidth="1"/>
    <col min="775" max="775" width="4.08203125" style="12" customWidth="1"/>
    <col min="776" max="776" width="3.08203125" style="12" customWidth="1"/>
    <col min="777" max="777" width="4.33203125" style="12" customWidth="1"/>
    <col min="778" max="778" width="1.25" style="12" customWidth="1"/>
    <col min="779" max="779" width="2.58203125" style="12" customWidth="1"/>
    <col min="780" max="780" width="6.5" style="12" customWidth="1"/>
    <col min="781" max="781" width="3.25" style="12" customWidth="1"/>
    <col min="782" max="782" width="2.25" style="12" customWidth="1"/>
    <col min="783" max="783" width="5.83203125" style="12" customWidth="1"/>
    <col min="784" max="784" width="2.58203125" style="12" customWidth="1"/>
    <col min="785" max="785" width="3.25" style="12" customWidth="1"/>
    <col min="786" max="788" width="4.75" style="12" customWidth="1"/>
    <col min="789" max="789" width="4.25" style="12" customWidth="1"/>
    <col min="790" max="790" width="4.5" style="12" customWidth="1"/>
    <col min="791" max="791" width="3.5" style="12" customWidth="1"/>
    <col min="792" max="792" width="4.75" style="12" customWidth="1"/>
    <col min="793" max="793" width="3.58203125" style="12" customWidth="1"/>
    <col min="794" max="1027" width="9" style="12"/>
    <col min="1028" max="1028" width="3.75" style="12" customWidth="1"/>
    <col min="1029" max="1029" width="7.58203125" style="12" customWidth="1"/>
    <col min="1030" max="1030" width="2.75" style="12" customWidth="1"/>
    <col min="1031" max="1031" width="4.08203125" style="12" customWidth="1"/>
    <col min="1032" max="1032" width="3.08203125" style="12" customWidth="1"/>
    <col min="1033" max="1033" width="4.33203125" style="12" customWidth="1"/>
    <col min="1034" max="1034" width="1.25" style="12" customWidth="1"/>
    <col min="1035" max="1035" width="2.58203125" style="12" customWidth="1"/>
    <col min="1036" max="1036" width="6.5" style="12" customWidth="1"/>
    <col min="1037" max="1037" width="3.25" style="12" customWidth="1"/>
    <col min="1038" max="1038" width="2.25" style="12" customWidth="1"/>
    <col min="1039" max="1039" width="5.83203125" style="12" customWidth="1"/>
    <col min="1040" max="1040" width="2.58203125" style="12" customWidth="1"/>
    <col min="1041" max="1041" width="3.25" style="12" customWidth="1"/>
    <col min="1042" max="1044" width="4.75" style="12" customWidth="1"/>
    <col min="1045" max="1045" width="4.25" style="12" customWidth="1"/>
    <col min="1046" max="1046" width="4.5" style="12" customWidth="1"/>
    <col min="1047" max="1047" width="3.5" style="12" customWidth="1"/>
    <col min="1048" max="1048" width="4.75" style="12" customWidth="1"/>
    <col min="1049" max="1049" width="3.58203125" style="12" customWidth="1"/>
    <col min="1050" max="1283" width="9" style="12"/>
    <col min="1284" max="1284" width="3.75" style="12" customWidth="1"/>
    <col min="1285" max="1285" width="7.58203125" style="12" customWidth="1"/>
    <col min="1286" max="1286" width="2.75" style="12" customWidth="1"/>
    <col min="1287" max="1287" width="4.08203125" style="12" customWidth="1"/>
    <col min="1288" max="1288" width="3.08203125" style="12" customWidth="1"/>
    <col min="1289" max="1289" width="4.33203125" style="12" customWidth="1"/>
    <col min="1290" max="1290" width="1.25" style="12" customWidth="1"/>
    <col min="1291" max="1291" width="2.58203125" style="12" customWidth="1"/>
    <col min="1292" max="1292" width="6.5" style="12" customWidth="1"/>
    <col min="1293" max="1293" width="3.25" style="12" customWidth="1"/>
    <col min="1294" max="1294" width="2.25" style="12" customWidth="1"/>
    <col min="1295" max="1295" width="5.83203125" style="12" customWidth="1"/>
    <col min="1296" max="1296" width="2.58203125" style="12" customWidth="1"/>
    <col min="1297" max="1297" width="3.25" style="12" customWidth="1"/>
    <col min="1298" max="1300" width="4.75" style="12" customWidth="1"/>
    <col min="1301" max="1301" width="4.25" style="12" customWidth="1"/>
    <col min="1302" max="1302" width="4.5" style="12" customWidth="1"/>
    <col min="1303" max="1303" width="3.5" style="12" customWidth="1"/>
    <col min="1304" max="1304" width="4.75" style="12" customWidth="1"/>
    <col min="1305" max="1305" width="3.58203125" style="12" customWidth="1"/>
    <col min="1306" max="1539" width="9" style="12"/>
    <col min="1540" max="1540" width="3.75" style="12" customWidth="1"/>
    <col min="1541" max="1541" width="7.58203125" style="12" customWidth="1"/>
    <col min="1542" max="1542" width="2.75" style="12" customWidth="1"/>
    <col min="1543" max="1543" width="4.08203125" style="12" customWidth="1"/>
    <col min="1544" max="1544" width="3.08203125" style="12" customWidth="1"/>
    <col min="1545" max="1545" width="4.33203125" style="12" customWidth="1"/>
    <col min="1546" max="1546" width="1.25" style="12" customWidth="1"/>
    <col min="1547" max="1547" width="2.58203125" style="12" customWidth="1"/>
    <col min="1548" max="1548" width="6.5" style="12" customWidth="1"/>
    <col min="1549" max="1549" width="3.25" style="12" customWidth="1"/>
    <col min="1550" max="1550" width="2.25" style="12" customWidth="1"/>
    <col min="1551" max="1551" width="5.83203125" style="12" customWidth="1"/>
    <col min="1552" max="1552" width="2.58203125" style="12" customWidth="1"/>
    <col min="1553" max="1553" width="3.25" style="12" customWidth="1"/>
    <col min="1554" max="1556" width="4.75" style="12" customWidth="1"/>
    <col min="1557" max="1557" width="4.25" style="12" customWidth="1"/>
    <col min="1558" max="1558" width="4.5" style="12" customWidth="1"/>
    <col min="1559" max="1559" width="3.5" style="12" customWidth="1"/>
    <col min="1560" max="1560" width="4.75" style="12" customWidth="1"/>
    <col min="1561" max="1561" width="3.58203125" style="12" customWidth="1"/>
    <col min="1562" max="1795" width="9" style="12"/>
    <col min="1796" max="1796" width="3.75" style="12" customWidth="1"/>
    <col min="1797" max="1797" width="7.58203125" style="12" customWidth="1"/>
    <col min="1798" max="1798" width="2.75" style="12" customWidth="1"/>
    <col min="1799" max="1799" width="4.08203125" style="12" customWidth="1"/>
    <col min="1800" max="1800" width="3.08203125" style="12" customWidth="1"/>
    <col min="1801" max="1801" width="4.33203125" style="12" customWidth="1"/>
    <col min="1802" max="1802" width="1.25" style="12" customWidth="1"/>
    <col min="1803" max="1803" width="2.58203125" style="12" customWidth="1"/>
    <col min="1804" max="1804" width="6.5" style="12" customWidth="1"/>
    <col min="1805" max="1805" width="3.25" style="12" customWidth="1"/>
    <col min="1806" max="1806" width="2.25" style="12" customWidth="1"/>
    <col min="1807" max="1807" width="5.83203125" style="12" customWidth="1"/>
    <col min="1808" max="1808" width="2.58203125" style="12" customWidth="1"/>
    <col min="1809" max="1809" width="3.25" style="12" customWidth="1"/>
    <col min="1810" max="1812" width="4.75" style="12" customWidth="1"/>
    <col min="1813" max="1813" width="4.25" style="12" customWidth="1"/>
    <col min="1814" max="1814" width="4.5" style="12" customWidth="1"/>
    <col min="1815" max="1815" width="3.5" style="12" customWidth="1"/>
    <col min="1816" max="1816" width="4.75" style="12" customWidth="1"/>
    <col min="1817" max="1817" width="3.58203125" style="12" customWidth="1"/>
    <col min="1818" max="2051" width="9" style="12"/>
    <col min="2052" max="2052" width="3.75" style="12" customWidth="1"/>
    <col min="2053" max="2053" width="7.58203125" style="12" customWidth="1"/>
    <col min="2054" max="2054" width="2.75" style="12" customWidth="1"/>
    <col min="2055" max="2055" width="4.08203125" style="12" customWidth="1"/>
    <col min="2056" max="2056" width="3.08203125" style="12" customWidth="1"/>
    <col min="2057" max="2057" width="4.33203125" style="12" customWidth="1"/>
    <col min="2058" max="2058" width="1.25" style="12" customWidth="1"/>
    <col min="2059" max="2059" width="2.58203125" style="12" customWidth="1"/>
    <col min="2060" max="2060" width="6.5" style="12" customWidth="1"/>
    <col min="2061" max="2061" width="3.25" style="12" customWidth="1"/>
    <col min="2062" max="2062" width="2.25" style="12" customWidth="1"/>
    <col min="2063" max="2063" width="5.83203125" style="12" customWidth="1"/>
    <col min="2064" max="2064" width="2.58203125" style="12" customWidth="1"/>
    <col min="2065" max="2065" width="3.25" style="12" customWidth="1"/>
    <col min="2066" max="2068" width="4.75" style="12" customWidth="1"/>
    <col min="2069" max="2069" width="4.25" style="12" customWidth="1"/>
    <col min="2070" max="2070" width="4.5" style="12" customWidth="1"/>
    <col min="2071" max="2071" width="3.5" style="12" customWidth="1"/>
    <col min="2072" max="2072" width="4.75" style="12" customWidth="1"/>
    <col min="2073" max="2073" width="3.58203125" style="12" customWidth="1"/>
    <col min="2074" max="2307" width="9" style="12"/>
    <col min="2308" max="2308" width="3.75" style="12" customWidth="1"/>
    <col min="2309" max="2309" width="7.58203125" style="12" customWidth="1"/>
    <col min="2310" max="2310" width="2.75" style="12" customWidth="1"/>
    <col min="2311" max="2311" width="4.08203125" style="12" customWidth="1"/>
    <col min="2312" max="2312" width="3.08203125" style="12" customWidth="1"/>
    <col min="2313" max="2313" width="4.33203125" style="12" customWidth="1"/>
    <col min="2314" max="2314" width="1.25" style="12" customWidth="1"/>
    <col min="2315" max="2315" width="2.58203125" style="12" customWidth="1"/>
    <col min="2316" max="2316" width="6.5" style="12" customWidth="1"/>
    <col min="2317" max="2317" width="3.25" style="12" customWidth="1"/>
    <col min="2318" max="2318" width="2.25" style="12" customWidth="1"/>
    <col min="2319" max="2319" width="5.83203125" style="12" customWidth="1"/>
    <col min="2320" max="2320" width="2.58203125" style="12" customWidth="1"/>
    <col min="2321" max="2321" width="3.25" style="12" customWidth="1"/>
    <col min="2322" max="2324" width="4.75" style="12" customWidth="1"/>
    <col min="2325" max="2325" width="4.25" style="12" customWidth="1"/>
    <col min="2326" max="2326" width="4.5" style="12" customWidth="1"/>
    <col min="2327" max="2327" width="3.5" style="12" customWidth="1"/>
    <col min="2328" max="2328" width="4.75" style="12" customWidth="1"/>
    <col min="2329" max="2329" width="3.58203125" style="12" customWidth="1"/>
    <col min="2330" max="2563" width="9" style="12"/>
    <col min="2564" max="2564" width="3.75" style="12" customWidth="1"/>
    <col min="2565" max="2565" width="7.58203125" style="12" customWidth="1"/>
    <col min="2566" max="2566" width="2.75" style="12" customWidth="1"/>
    <col min="2567" max="2567" width="4.08203125" style="12" customWidth="1"/>
    <col min="2568" max="2568" width="3.08203125" style="12" customWidth="1"/>
    <col min="2569" max="2569" width="4.33203125" style="12" customWidth="1"/>
    <col min="2570" max="2570" width="1.25" style="12" customWidth="1"/>
    <col min="2571" max="2571" width="2.58203125" style="12" customWidth="1"/>
    <col min="2572" max="2572" width="6.5" style="12" customWidth="1"/>
    <col min="2573" max="2573" width="3.25" style="12" customWidth="1"/>
    <col min="2574" max="2574" width="2.25" style="12" customWidth="1"/>
    <col min="2575" max="2575" width="5.83203125" style="12" customWidth="1"/>
    <col min="2576" max="2576" width="2.58203125" style="12" customWidth="1"/>
    <col min="2577" max="2577" width="3.25" style="12" customWidth="1"/>
    <col min="2578" max="2580" width="4.75" style="12" customWidth="1"/>
    <col min="2581" max="2581" width="4.25" style="12" customWidth="1"/>
    <col min="2582" max="2582" width="4.5" style="12" customWidth="1"/>
    <col min="2583" max="2583" width="3.5" style="12" customWidth="1"/>
    <col min="2584" max="2584" width="4.75" style="12" customWidth="1"/>
    <col min="2585" max="2585" width="3.58203125" style="12" customWidth="1"/>
    <col min="2586" max="2819" width="9" style="12"/>
    <col min="2820" max="2820" width="3.75" style="12" customWidth="1"/>
    <col min="2821" max="2821" width="7.58203125" style="12" customWidth="1"/>
    <col min="2822" max="2822" width="2.75" style="12" customWidth="1"/>
    <col min="2823" max="2823" width="4.08203125" style="12" customWidth="1"/>
    <col min="2824" max="2824" width="3.08203125" style="12" customWidth="1"/>
    <col min="2825" max="2825" width="4.33203125" style="12" customWidth="1"/>
    <col min="2826" max="2826" width="1.25" style="12" customWidth="1"/>
    <col min="2827" max="2827" width="2.58203125" style="12" customWidth="1"/>
    <col min="2828" max="2828" width="6.5" style="12" customWidth="1"/>
    <col min="2829" max="2829" width="3.25" style="12" customWidth="1"/>
    <col min="2830" max="2830" width="2.25" style="12" customWidth="1"/>
    <col min="2831" max="2831" width="5.83203125" style="12" customWidth="1"/>
    <col min="2832" max="2832" width="2.58203125" style="12" customWidth="1"/>
    <col min="2833" max="2833" width="3.25" style="12" customWidth="1"/>
    <col min="2834" max="2836" width="4.75" style="12" customWidth="1"/>
    <col min="2837" max="2837" width="4.25" style="12" customWidth="1"/>
    <col min="2838" max="2838" width="4.5" style="12" customWidth="1"/>
    <col min="2839" max="2839" width="3.5" style="12" customWidth="1"/>
    <col min="2840" max="2840" width="4.75" style="12" customWidth="1"/>
    <col min="2841" max="2841" width="3.58203125" style="12" customWidth="1"/>
    <col min="2842" max="3075" width="9" style="12"/>
    <col min="3076" max="3076" width="3.75" style="12" customWidth="1"/>
    <col min="3077" max="3077" width="7.58203125" style="12" customWidth="1"/>
    <col min="3078" max="3078" width="2.75" style="12" customWidth="1"/>
    <col min="3079" max="3079" width="4.08203125" style="12" customWidth="1"/>
    <col min="3080" max="3080" width="3.08203125" style="12" customWidth="1"/>
    <col min="3081" max="3081" width="4.33203125" style="12" customWidth="1"/>
    <col min="3082" max="3082" width="1.25" style="12" customWidth="1"/>
    <col min="3083" max="3083" width="2.58203125" style="12" customWidth="1"/>
    <col min="3084" max="3084" width="6.5" style="12" customWidth="1"/>
    <col min="3085" max="3085" width="3.25" style="12" customWidth="1"/>
    <col min="3086" max="3086" width="2.25" style="12" customWidth="1"/>
    <col min="3087" max="3087" width="5.83203125" style="12" customWidth="1"/>
    <col min="3088" max="3088" width="2.58203125" style="12" customWidth="1"/>
    <col min="3089" max="3089" width="3.25" style="12" customWidth="1"/>
    <col min="3090" max="3092" width="4.75" style="12" customWidth="1"/>
    <col min="3093" max="3093" width="4.25" style="12" customWidth="1"/>
    <col min="3094" max="3094" width="4.5" style="12" customWidth="1"/>
    <col min="3095" max="3095" width="3.5" style="12" customWidth="1"/>
    <col min="3096" max="3096" width="4.75" style="12" customWidth="1"/>
    <col min="3097" max="3097" width="3.58203125" style="12" customWidth="1"/>
    <col min="3098" max="3331" width="9" style="12"/>
    <col min="3332" max="3332" width="3.75" style="12" customWidth="1"/>
    <col min="3333" max="3333" width="7.58203125" style="12" customWidth="1"/>
    <col min="3334" max="3334" width="2.75" style="12" customWidth="1"/>
    <col min="3335" max="3335" width="4.08203125" style="12" customWidth="1"/>
    <col min="3336" max="3336" width="3.08203125" style="12" customWidth="1"/>
    <col min="3337" max="3337" width="4.33203125" style="12" customWidth="1"/>
    <col min="3338" max="3338" width="1.25" style="12" customWidth="1"/>
    <col min="3339" max="3339" width="2.58203125" style="12" customWidth="1"/>
    <col min="3340" max="3340" width="6.5" style="12" customWidth="1"/>
    <col min="3341" max="3341" width="3.25" style="12" customWidth="1"/>
    <col min="3342" max="3342" width="2.25" style="12" customWidth="1"/>
    <col min="3343" max="3343" width="5.83203125" style="12" customWidth="1"/>
    <col min="3344" max="3344" width="2.58203125" style="12" customWidth="1"/>
    <col min="3345" max="3345" width="3.25" style="12" customWidth="1"/>
    <col min="3346" max="3348" width="4.75" style="12" customWidth="1"/>
    <col min="3349" max="3349" width="4.25" style="12" customWidth="1"/>
    <col min="3350" max="3350" width="4.5" style="12" customWidth="1"/>
    <col min="3351" max="3351" width="3.5" style="12" customWidth="1"/>
    <col min="3352" max="3352" width="4.75" style="12" customWidth="1"/>
    <col min="3353" max="3353" width="3.58203125" style="12" customWidth="1"/>
    <col min="3354" max="3587" width="9" style="12"/>
    <col min="3588" max="3588" width="3.75" style="12" customWidth="1"/>
    <col min="3589" max="3589" width="7.58203125" style="12" customWidth="1"/>
    <col min="3590" max="3590" width="2.75" style="12" customWidth="1"/>
    <col min="3591" max="3591" width="4.08203125" style="12" customWidth="1"/>
    <col min="3592" max="3592" width="3.08203125" style="12" customWidth="1"/>
    <col min="3593" max="3593" width="4.33203125" style="12" customWidth="1"/>
    <col min="3594" max="3594" width="1.25" style="12" customWidth="1"/>
    <col min="3595" max="3595" width="2.58203125" style="12" customWidth="1"/>
    <col min="3596" max="3596" width="6.5" style="12" customWidth="1"/>
    <col min="3597" max="3597" width="3.25" style="12" customWidth="1"/>
    <col min="3598" max="3598" width="2.25" style="12" customWidth="1"/>
    <col min="3599" max="3599" width="5.83203125" style="12" customWidth="1"/>
    <col min="3600" max="3600" width="2.58203125" style="12" customWidth="1"/>
    <col min="3601" max="3601" width="3.25" style="12" customWidth="1"/>
    <col min="3602" max="3604" width="4.75" style="12" customWidth="1"/>
    <col min="3605" max="3605" width="4.25" style="12" customWidth="1"/>
    <col min="3606" max="3606" width="4.5" style="12" customWidth="1"/>
    <col min="3607" max="3607" width="3.5" style="12" customWidth="1"/>
    <col min="3608" max="3608" width="4.75" style="12" customWidth="1"/>
    <col min="3609" max="3609" width="3.58203125" style="12" customWidth="1"/>
    <col min="3610" max="3843" width="9" style="12"/>
    <col min="3844" max="3844" width="3.75" style="12" customWidth="1"/>
    <col min="3845" max="3845" width="7.58203125" style="12" customWidth="1"/>
    <col min="3846" max="3846" width="2.75" style="12" customWidth="1"/>
    <col min="3847" max="3847" width="4.08203125" style="12" customWidth="1"/>
    <col min="3848" max="3848" width="3.08203125" style="12" customWidth="1"/>
    <col min="3849" max="3849" width="4.33203125" style="12" customWidth="1"/>
    <col min="3850" max="3850" width="1.25" style="12" customWidth="1"/>
    <col min="3851" max="3851" width="2.58203125" style="12" customWidth="1"/>
    <col min="3852" max="3852" width="6.5" style="12" customWidth="1"/>
    <col min="3853" max="3853" width="3.25" style="12" customWidth="1"/>
    <col min="3854" max="3854" width="2.25" style="12" customWidth="1"/>
    <col min="3855" max="3855" width="5.83203125" style="12" customWidth="1"/>
    <col min="3856" max="3856" width="2.58203125" style="12" customWidth="1"/>
    <col min="3857" max="3857" width="3.25" style="12" customWidth="1"/>
    <col min="3858" max="3860" width="4.75" style="12" customWidth="1"/>
    <col min="3861" max="3861" width="4.25" style="12" customWidth="1"/>
    <col min="3862" max="3862" width="4.5" style="12" customWidth="1"/>
    <col min="3863" max="3863" width="3.5" style="12" customWidth="1"/>
    <col min="3864" max="3864" width="4.75" style="12" customWidth="1"/>
    <col min="3865" max="3865" width="3.58203125" style="12" customWidth="1"/>
    <col min="3866" max="4099" width="9" style="12"/>
    <col min="4100" max="4100" width="3.75" style="12" customWidth="1"/>
    <col min="4101" max="4101" width="7.58203125" style="12" customWidth="1"/>
    <col min="4102" max="4102" width="2.75" style="12" customWidth="1"/>
    <col min="4103" max="4103" width="4.08203125" style="12" customWidth="1"/>
    <col min="4104" max="4104" width="3.08203125" style="12" customWidth="1"/>
    <col min="4105" max="4105" width="4.33203125" style="12" customWidth="1"/>
    <col min="4106" max="4106" width="1.25" style="12" customWidth="1"/>
    <col min="4107" max="4107" width="2.58203125" style="12" customWidth="1"/>
    <col min="4108" max="4108" width="6.5" style="12" customWidth="1"/>
    <col min="4109" max="4109" width="3.25" style="12" customWidth="1"/>
    <col min="4110" max="4110" width="2.25" style="12" customWidth="1"/>
    <col min="4111" max="4111" width="5.83203125" style="12" customWidth="1"/>
    <col min="4112" max="4112" width="2.58203125" style="12" customWidth="1"/>
    <col min="4113" max="4113" width="3.25" style="12" customWidth="1"/>
    <col min="4114" max="4116" width="4.75" style="12" customWidth="1"/>
    <col min="4117" max="4117" width="4.25" style="12" customWidth="1"/>
    <col min="4118" max="4118" width="4.5" style="12" customWidth="1"/>
    <col min="4119" max="4119" width="3.5" style="12" customWidth="1"/>
    <col min="4120" max="4120" width="4.75" style="12" customWidth="1"/>
    <col min="4121" max="4121" width="3.58203125" style="12" customWidth="1"/>
    <col min="4122" max="4355" width="9" style="12"/>
    <col min="4356" max="4356" width="3.75" style="12" customWidth="1"/>
    <col min="4357" max="4357" width="7.58203125" style="12" customWidth="1"/>
    <col min="4358" max="4358" width="2.75" style="12" customWidth="1"/>
    <col min="4359" max="4359" width="4.08203125" style="12" customWidth="1"/>
    <col min="4360" max="4360" width="3.08203125" style="12" customWidth="1"/>
    <col min="4361" max="4361" width="4.33203125" style="12" customWidth="1"/>
    <col min="4362" max="4362" width="1.25" style="12" customWidth="1"/>
    <col min="4363" max="4363" width="2.58203125" style="12" customWidth="1"/>
    <col min="4364" max="4364" width="6.5" style="12" customWidth="1"/>
    <col min="4365" max="4365" width="3.25" style="12" customWidth="1"/>
    <col min="4366" max="4366" width="2.25" style="12" customWidth="1"/>
    <col min="4367" max="4367" width="5.83203125" style="12" customWidth="1"/>
    <col min="4368" max="4368" width="2.58203125" style="12" customWidth="1"/>
    <col min="4369" max="4369" width="3.25" style="12" customWidth="1"/>
    <col min="4370" max="4372" width="4.75" style="12" customWidth="1"/>
    <col min="4373" max="4373" width="4.25" style="12" customWidth="1"/>
    <col min="4374" max="4374" width="4.5" style="12" customWidth="1"/>
    <col min="4375" max="4375" width="3.5" style="12" customWidth="1"/>
    <col min="4376" max="4376" width="4.75" style="12" customWidth="1"/>
    <col min="4377" max="4377" width="3.58203125" style="12" customWidth="1"/>
    <col min="4378" max="4611" width="9" style="12"/>
    <col min="4612" max="4612" width="3.75" style="12" customWidth="1"/>
    <col min="4613" max="4613" width="7.58203125" style="12" customWidth="1"/>
    <col min="4614" max="4614" width="2.75" style="12" customWidth="1"/>
    <col min="4615" max="4615" width="4.08203125" style="12" customWidth="1"/>
    <col min="4616" max="4616" width="3.08203125" style="12" customWidth="1"/>
    <col min="4617" max="4617" width="4.33203125" style="12" customWidth="1"/>
    <col min="4618" max="4618" width="1.25" style="12" customWidth="1"/>
    <col min="4619" max="4619" width="2.58203125" style="12" customWidth="1"/>
    <col min="4620" max="4620" width="6.5" style="12" customWidth="1"/>
    <col min="4621" max="4621" width="3.25" style="12" customWidth="1"/>
    <col min="4622" max="4622" width="2.25" style="12" customWidth="1"/>
    <col min="4623" max="4623" width="5.83203125" style="12" customWidth="1"/>
    <col min="4624" max="4624" width="2.58203125" style="12" customWidth="1"/>
    <col min="4625" max="4625" width="3.25" style="12" customWidth="1"/>
    <col min="4626" max="4628" width="4.75" style="12" customWidth="1"/>
    <col min="4629" max="4629" width="4.25" style="12" customWidth="1"/>
    <col min="4630" max="4630" width="4.5" style="12" customWidth="1"/>
    <col min="4631" max="4631" width="3.5" style="12" customWidth="1"/>
    <col min="4632" max="4632" width="4.75" style="12" customWidth="1"/>
    <col min="4633" max="4633" width="3.58203125" style="12" customWidth="1"/>
    <col min="4634" max="4867" width="9" style="12"/>
    <col min="4868" max="4868" width="3.75" style="12" customWidth="1"/>
    <col min="4869" max="4869" width="7.58203125" style="12" customWidth="1"/>
    <col min="4870" max="4870" width="2.75" style="12" customWidth="1"/>
    <col min="4871" max="4871" width="4.08203125" style="12" customWidth="1"/>
    <col min="4872" max="4872" width="3.08203125" style="12" customWidth="1"/>
    <col min="4873" max="4873" width="4.33203125" style="12" customWidth="1"/>
    <col min="4874" max="4874" width="1.25" style="12" customWidth="1"/>
    <col min="4875" max="4875" width="2.58203125" style="12" customWidth="1"/>
    <col min="4876" max="4876" width="6.5" style="12" customWidth="1"/>
    <col min="4877" max="4877" width="3.25" style="12" customWidth="1"/>
    <col min="4878" max="4878" width="2.25" style="12" customWidth="1"/>
    <col min="4879" max="4879" width="5.83203125" style="12" customWidth="1"/>
    <col min="4880" max="4880" width="2.58203125" style="12" customWidth="1"/>
    <col min="4881" max="4881" width="3.25" style="12" customWidth="1"/>
    <col min="4882" max="4884" width="4.75" style="12" customWidth="1"/>
    <col min="4885" max="4885" width="4.25" style="12" customWidth="1"/>
    <col min="4886" max="4886" width="4.5" style="12" customWidth="1"/>
    <col min="4887" max="4887" width="3.5" style="12" customWidth="1"/>
    <col min="4888" max="4888" width="4.75" style="12" customWidth="1"/>
    <col min="4889" max="4889" width="3.58203125" style="12" customWidth="1"/>
    <col min="4890" max="5123" width="9" style="12"/>
    <col min="5124" max="5124" width="3.75" style="12" customWidth="1"/>
    <col min="5125" max="5125" width="7.58203125" style="12" customWidth="1"/>
    <col min="5126" max="5126" width="2.75" style="12" customWidth="1"/>
    <col min="5127" max="5127" width="4.08203125" style="12" customWidth="1"/>
    <col min="5128" max="5128" width="3.08203125" style="12" customWidth="1"/>
    <col min="5129" max="5129" width="4.33203125" style="12" customWidth="1"/>
    <col min="5130" max="5130" width="1.25" style="12" customWidth="1"/>
    <col min="5131" max="5131" width="2.58203125" style="12" customWidth="1"/>
    <col min="5132" max="5132" width="6.5" style="12" customWidth="1"/>
    <col min="5133" max="5133" width="3.25" style="12" customWidth="1"/>
    <col min="5134" max="5134" width="2.25" style="12" customWidth="1"/>
    <col min="5135" max="5135" width="5.83203125" style="12" customWidth="1"/>
    <col min="5136" max="5136" width="2.58203125" style="12" customWidth="1"/>
    <col min="5137" max="5137" width="3.25" style="12" customWidth="1"/>
    <col min="5138" max="5140" width="4.75" style="12" customWidth="1"/>
    <col min="5141" max="5141" width="4.25" style="12" customWidth="1"/>
    <col min="5142" max="5142" width="4.5" style="12" customWidth="1"/>
    <col min="5143" max="5143" width="3.5" style="12" customWidth="1"/>
    <col min="5144" max="5144" width="4.75" style="12" customWidth="1"/>
    <col min="5145" max="5145" width="3.58203125" style="12" customWidth="1"/>
    <col min="5146" max="5379" width="9" style="12"/>
    <col min="5380" max="5380" width="3.75" style="12" customWidth="1"/>
    <col min="5381" max="5381" width="7.58203125" style="12" customWidth="1"/>
    <col min="5382" max="5382" width="2.75" style="12" customWidth="1"/>
    <col min="5383" max="5383" width="4.08203125" style="12" customWidth="1"/>
    <col min="5384" max="5384" width="3.08203125" style="12" customWidth="1"/>
    <col min="5385" max="5385" width="4.33203125" style="12" customWidth="1"/>
    <col min="5386" max="5386" width="1.25" style="12" customWidth="1"/>
    <col min="5387" max="5387" width="2.58203125" style="12" customWidth="1"/>
    <col min="5388" max="5388" width="6.5" style="12" customWidth="1"/>
    <col min="5389" max="5389" width="3.25" style="12" customWidth="1"/>
    <col min="5390" max="5390" width="2.25" style="12" customWidth="1"/>
    <col min="5391" max="5391" width="5.83203125" style="12" customWidth="1"/>
    <col min="5392" max="5392" width="2.58203125" style="12" customWidth="1"/>
    <col min="5393" max="5393" width="3.25" style="12" customWidth="1"/>
    <col min="5394" max="5396" width="4.75" style="12" customWidth="1"/>
    <col min="5397" max="5397" width="4.25" style="12" customWidth="1"/>
    <col min="5398" max="5398" width="4.5" style="12" customWidth="1"/>
    <col min="5399" max="5399" width="3.5" style="12" customWidth="1"/>
    <col min="5400" max="5400" width="4.75" style="12" customWidth="1"/>
    <col min="5401" max="5401" width="3.58203125" style="12" customWidth="1"/>
    <col min="5402" max="5635" width="9" style="12"/>
    <col min="5636" max="5636" width="3.75" style="12" customWidth="1"/>
    <col min="5637" max="5637" width="7.58203125" style="12" customWidth="1"/>
    <col min="5638" max="5638" width="2.75" style="12" customWidth="1"/>
    <col min="5639" max="5639" width="4.08203125" style="12" customWidth="1"/>
    <col min="5640" max="5640" width="3.08203125" style="12" customWidth="1"/>
    <col min="5641" max="5641" width="4.33203125" style="12" customWidth="1"/>
    <col min="5642" max="5642" width="1.25" style="12" customWidth="1"/>
    <col min="5643" max="5643" width="2.58203125" style="12" customWidth="1"/>
    <col min="5644" max="5644" width="6.5" style="12" customWidth="1"/>
    <col min="5645" max="5645" width="3.25" style="12" customWidth="1"/>
    <col min="5646" max="5646" width="2.25" style="12" customWidth="1"/>
    <col min="5647" max="5647" width="5.83203125" style="12" customWidth="1"/>
    <col min="5648" max="5648" width="2.58203125" style="12" customWidth="1"/>
    <col min="5649" max="5649" width="3.25" style="12" customWidth="1"/>
    <col min="5650" max="5652" width="4.75" style="12" customWidth="1"/>
    <col min="5653" max="5653" width="4.25" style="12" customWidth="1"/>
    <col min="5654" max="5654" width="4.5" style="12" customWidth="1"/>
    <col min="5655" max="5655" width="3.5" style="12" customWidth="1"/>
    <col min="5656" max="5656" width="4.75" style="12" customWidth="1"/>
    <col min="5657" max="5657" width="3.58203125" style="12" customWidth="1"/>
    <col min="5658" max="5891" width="9" style="12"/>
    <col min="5892" max="5892" width="3.75" style="12" customWidth="1"/>
    <col min="5893" max="5893" width="7.58203125" style="12" customWidth="1"/>
    <col min="5894" max="5894" width="2.75" style="12" customWidth="1"/>
    <col min="5895" max="5895" width="4.08203125" style="12" customWidth="1"/>
    <col min="5896" max="5896" width="3.08203125" style="12" customWidth="1"/>
    <col min="5897" max="5897" width="4.33203125" style="12" customWidth="1"/>
    <col min="5898" max="5898" width="1.25" style="12" customWidth="1"/>
    <col min="5899" max="5899" width="2.58203125" style="12" customWidth="1"/>
    <col min="5900" max="5900" width="6.5" style="12" customWidth="1"/>
    <col min="5901" max="5901" width="3.25" style="12" customWidth="1"/>
    <col min="5902" max="5902" width="2.25" style="12" customWidth="1"/>
    <col min="5903" max="5903" width="5.83203125" style="12" customWidth="1"/>
    <col min="5904" max="5904" width="2.58203125" style="12" customWidth="1"/>
    <col min="5905" max="5905" width="3.25" style="12" customWidth="1"/>
    <col min="5906" max="5908" width="4.75" style="12" customWidth="1"/>
    <col min="5909" max="5909" width="4.25" style="12" customWidth="1"/>
    <col min="5910" max="5910" width="4.5" style="12" customWidth="1"/>
    <col min="5911" max="5911" width="3.5" style="12" customWidth="1"/>
    <col min="5912" max="5912" width="4.75" style="12" customWidth="1"/>
    <col min="5913" max="5913" width="3.58203125" style="12" customWidth="1"/>
    <col min="5914" max="6147" width="9" style="12"/>
    <col min="6148" max="6148" width="3.75" style="12" customWidth="1"/>
    <col min="6149" max="6149" width="7.58203125" style="12" customWidth="1"/>
    <col min="6150" max="6150" width="2.75" style="12" customWidth="1"/>
    <col min="6151" max="6151" width="4.08203125" style="12" customWidth="1"/>
    <col min="6152" max="6152" width="3.08203125" style="12" customWidth="1"/>
    <col min="6153" max="6153" width="4.33203125" style="12" customWidth="1"/>
    <col min="6154" max="6154" width="1.25" style="12" customWidth="1"/>
    <col min="6155" max="6155" width="2.58203125" style="12" customWidth="1"/>
    <col min="6156" max="6156" width="6.5" style="12" customWidth="1"/>
    <col min="6157" max="6157" width="3.25" style="12" customWidth="1"/>
    <col min="6158" max="6158" width="2.25" style="12" customWidth="1"/>
    <col min="6159" max="6159" width="5.83203125" style="12" customWidth="1"/>
    <col min="6160" max="6160" width="2.58203125" style="12" customWidth="1"/>
    <col min="6161" max="6161" width="3.25" style="12" customWidth="1"/>
    <col min="6162" max="6164" width="4.75" style="12" customWidth="1"/>
    <col min="6165" max="6165" width="4.25" style="12" customWidth="1"/>
    <col min="6166" max="6166" width="4.5" style="12" customWidth="1"/>
    <col min="6167" max="6167" width="3.5" style="12" customWidth="1"/>
    <col min="6168" max="6168" width="4.75" style="12" customWidth="1"/>
    <col min="6169" max="6169" width="3.58203125" style="12" customWidth="1"/>
    <col min="6170" max="6403" width="9" style="12"/>
    <col min="6404" max="6404" width="3.75" style="12" customWidth="1"/>
    <col min="6405" max="6405" width="7.58203125" style="12" customWidth="1"/>
    <col min="6406" max="6406" width="2.75" style="12" customWidth="1"/>
    <col min="6407" max="6407" width="4.08203125" style="12" customWidth="1"/>
    <col min="6408" max="6408" width="3.08203125" style="12" customWidth="1"/>
    <col min="6409" max="6409" width="4.33203125" style="12" customWidth="1"/>
    <col min="6410" max="6410" width="1.25" style="12" customWidth="1"/>
    <col min="6411" max="6411" width="2.58203125" style="12" customWidth="1"/>
    <col min="6412" max="6412" width="6.5" style="12" customWidth="1"/>
    <col min="6413" max="6413" width="3.25" style="12" customWidth="1"/>
    <col min="6414" max="6414" width="2.25" style="12" customWidth="1"/>
    <col min="6415" max="6415" width="5.83203125" style="12" customWidth="1"/>
    <col min="6416" max="6416" width="2.58203125" style="12" customWidth="1"/>
    <col min="6417" max="6417" width="3.25" style="12" customWidth="1"/>
    <col min="6418" max="6420" width="4.75" style="12" customWidth="1"/>
    <col min="6421" max="6421" width="4.25" style="12" customWidth="1"/>
    <col min="6422" max="6422" width="4.5" style="12" customWidth="1"/>
    <col min="6423" max="6423" width="3.5" style="12" customWidth="1"/>
    <col min="6424" max="6424" width="4.75" style="12" customWidth="1"/>
    <col min="6425" max="6425" width="3.58203125" style="12" customWidth="1"/>
    <col min="6426" max="6659" width="9" style="12"/>
    <col min="6660" max="6660" width="3.75" style="12" customWidth="1"/>
    <col min="6661" max="6661" width="7.58203125" style="12" customWidth="1"/>
    <col min="6662" max="6662" width="2.75" style="12" customWidth="1"/>
    <col min="6663" max="6663" width="4.08203125" style="12" customWidth="1"/>
    <col min="6664" max="6664" width="3.08203125" style="12" customWidth="1"/>
    <col min="6665" max="6665" width="4.33203125" style="12" customWidth="1"/>
    <col min="6666" max="6666" width="1.25" style="12" customWidth="1"/>
    <col min="6667" max="6667" width="2.58203125" style="12" customWidth="1"/>
    <col min="6668" max="6668" width="6.5" style="12" customWidth="1"/>
    <col min="6669" max="6669" width="3.25" style="12" customWidth="1"/>
    <col min="6670" max="6670" width="2.25" style="12" customWidth="1"/>
    <col min="6671" max="6671" width="5.83203125" style="12" customWidth="1"/>
    <col min="6672" max="6672" width="2.58203125" style="12" customWidth="1"/>
    <col min="6673" max="6673" width="3.25" style="12" customWidth="1"/>
    <col min="6674" max="6676" width="4.75" style="12" customWidth="1"/>
    <col min="6677" max="6677" width="4.25" style="12" customWidth="1"/>
    <col min="6678" max="6678" width="4.5" style="12" customWidth="1"/>
    <col min="6679" max="6679" width="3.5" style="12" customWidth="1"/>
    <col min="6680" max="6680" width="4.75" style="12" customWidth="1"/>
    <col min="6681" max="6681" width="3.58203125" style="12" customWidth="1"/>
    <col min="6682" max="6915" width="9" style="12"/>
    <col min="6916" max="6916" width="3.75" style="12" customWidth="1"/>
    <col min="6917" max="6917" width="7.58203125" style="12" customWidth="1"/>
    <col min="6918" max="6918" width="2.75" style="12" customWidth="1"/>
    <col min="6919" max="6919" width="4.08203125" style="12" customWidth="1"/>
    <col min="6920" max="6920" width="3.08203125" style="12" customWidth="1"/>
    <col min="6921" max="6921" width="4.33203125" style="12" customWidth="1"/>
    <col min="6922" max="6922" width="1.25" style="12" customWidth="1"/>
    <col min="6923" max="6923" width="2.58203125" style="12" customWidth="1"/>
    <col min="6924" max="6924" width="6.5" style="12" customWidth="1"/>
    <col min="6925" max="6925" width="3.25" style="12" customWidth="1"/>
    <col min="6926" max="6926" width="2.25" style="12" customWidth="1"/>
    <col min="6927" max="6927" width="5.83203125" style="12" customWidth="1"/>
    <col min="6928" max="6928" width="2.58203125" style="12" customWidth="1"/>
    <col min="6929" max="6929" width="3.25" style="12" customWidth="1"/>
    <col min="6930" max="6932" width="4.75" style="12" customWidth="1"/>
    <col min="6933" max="6933" width="4.25" style="12" customWidth="1"/>
    <col min="6934" max="6934" width="4.5" style="12" customWidth="1"/>
    <col min="6935" max="6935" width="3.5" style="12" customWidth="1"/>
    <col min="6936" max="6936" width="4.75" style="12" customWidth="1"/>
    <col min="6937" max="6937" width="3.58203125" style="12" customWidth="1"/>
    <col min="6938" max="7171" width="9" style="12"/>
    <col min="7172" max="7172" width="3.75" style="12" customWidth="1"/>
    <col min="7173" max="7173" width="7.58203125" style="12" customWidth="1"/>
    <col min="7174" max="7174" width="2.75" style="12" customWidth="1"/>
    <col min="7175" max="7175" width="4.08203125" style="12" customWidth="1"/>
    <col min="7176" max="7176" width="3.08203125" style="12" customWidth="1"/>
    <col min="7177" max="7177" width="4.33203125" style="12" customWidth="1"/>
    <col min="7178" max="7178" width="1.25" style="12" customWidth="1"/>
    <col min="7179" max="7179" width="2.58203125" style="12" customWidth="1"/>
    <col min="7180" max="7180" width="6.5" style="12" customWidth="1"/>
    <col min="7181" max="7181" width="3.25" style="12" customWidth="1"/>
    <col min="7182" max="7182" width="2.25" style="12" customWidth="1"/>
    <col min="7183" max="7183" width="5.83203125" style="12" customWidth="1"/>
    <col min="7184" max="7184" width="2.58203125" style="12" customWidth="1"/>
    <col min="7185" max="7185" width="3.25" style="12" customWidth="1"/>
    <col min="7186" max="7188" width="4.75" style="12" customWidth="1"/>
    <col min="7189" max="7189" width="4.25" style="12" customWidth="1"/>
    <col min="7190" max="7190" width="4.5" style="12" customWidth="1"/>
    <col min="7191" max="7191" width="3.5" style="12" customWidth="1"/>
    <col min="7192" max="7192" width="4.75" style="12" customWidth="1"/>
    <col min="7193" max="7193" width="3.58203125" style="12" customWidth="1"/>
    <col min="7194" max="7427" width="9" style="12"/>
    <col min="7428" max="7428" width="3.75" style="12" customWidth="1"/>
    <col min="7429" max="7429" width="7.58203125" style="12" customWidth="1"/>
    <col min="7430" max="7430" width="2.75" style="12" customWidth="1"/>
    <col min="7431" max="7431" width="4.08203125" style="12" customWidth="1"/>
    <col min="7432" max="7432" width="3.08203125" style="12" customWidth="1"/>
    <col min="7433" max="7433" width="4.33203125" style="12" customWidth="1"/>
    <col min="7434" max="7434" width="1.25" style="12" customWidth="1"/>
    <col min="7435" max="7435" width="2.58203125" style="12" customWidth="1"/>
    <col min="7436" max="7436" width="6.5" style="12" customWidth="1"/>
    <col min="7437" max="7437" width="3.25" style="12" customWidth="1"/>
    <col min="7438" max="7438" width="2.25" style="12" customWidth="1"/>
    <col min="7439" max="7439" width="5.83203125" style="12" customWidth="1"/>
    <col min="7440" max="7440" width="2.58203125" style="12" customWidth="1"/>
    <col min="7441" max="7441" width="3.25" style="12" customWidth="1"/>
    <col min="7442" max="7444" width="4.75" style="12" customWidth="1"/>
    <col min="7445" max="7445" width="4.25" style="12" customWidth="1"/>
    <col min="7446" max="7446" width="4.5" style="12" customWidth="1"/>
    <col min="7447" max="7447" width="3.5" style="12" customWidth="1"/>
    <col min="7448" max="7448" width="4.75" style="12" customWidth="1"/>
    <col min="7449" max="7449" width="3.58203125" style="12" customWidth="1"/>
    <col min="7450" max="7683" width="9" style="12"/>
    <col min="7684" max="7684" width="3.75" style="12" customWidth="1"/>
    <col min="7685" max="7685" width="7.58203125" style="12" customWidth="1"/>
    <col min="7686" max="7686" width="2.75" style="12" customWidth="1"/>
    <col min="7687" max="7687" width="4.08203125" style="12" customWidth="1"/>
    <col min="7688" max="7688" width="3.08203125" style="12" customWidth="1"/>
    <col min="7689" max="7689" width="4.33203125" style="12" customWidth="1"/>
    <col min="7690" max="7690" width="1.25" style="12" customWidth="1"/>
    <col min="7691" max="7691" width="2.58203125" style="12" customWidth="1"/>
    <col min="7692" max="7692" width="6.5" style="12" customWidth="1"/>
    <col min="7693" max="7693" width="3.25" style="12" customWidth="1"/>
    <col min="7694" max="7694" width="2.25" style="12" customWidth="1"/>
    <col min="7695" max="7695" width="5.83203125" style="12" customWidth="1"/>
    <col min="7696" max="7696" width="2.58203125" style="12" customWidth="1"/>
    <col min="7697" max="7697" width="3.25" style="12" customWidth="1"/>
    <col min="7698" max="7700" width="4.75" style="12" customWidth="1"/>
    <col min="7701" max="7701" width="4.25" style="12" customWidth="1"/>
    <col min="7702" max="7702" width="4.5" style="12" customWidth="1"/>
    <col min="7703" max="7703" width="3.5" style="12" customWidth="1"/>
    <col min="7704" max="7704" width="4.75" style="12" customWidth="1"/>
    <col min="7705" max="7705" width="3.58203125" style="12" customWidth="1"/>
    <col min="7706" max="7939" width="9" style="12"/>
    <col min="7940" max="7940" width="3.75" style="12" customWidth="1"/>
    <col min="7941" max="7941" width="7.58203125" style="12" customWidth="1"/>
    <col min="7942" max="7942" width="2.75" style="12" customWidth="1"/>
    <col min="7943" max="7943" width="4.08203125" style="12" customWidth="1"/>
    <col min="7944" max="7944" width="3.08203125" style="12" customWidth="1"/>
    <col min="7945" max="7945" width="4.33203125" style="12" customWidth="1"/>
    <col min="7946" max="7946" width="1.25" style="12" customWidth="1"/>
    <col min="7947" max="7947" width="2.58203125" style="12" customWidth="1"/>
    <col min="7948" max="7948" width="6.5" style="12" customWidth="1"/>
    <col min="7949" max="7949" width="3.25" style="12" customWidth="1"/>
    <col min="7950" max="7950" width="2.25" style="12" customWidth="1"/>
    <col min="7951" max="7951" width="5.83203125" style="12" customWidth="1"/>
    <col min="7952" max="7952" width="2.58203125" style="12" customWidth="1"/>
    <col min="7953" max="7953" width="3.25" style="12" customWidth="1"/>
    <col min="7954" max="7956" width="4.75" style="12" customWidth="1"/>
    <col min="7957" max="7957" width="4.25" style="12" customWidth="1"/>
    <col min="7958" max="7958" width="4.5" style="12" customWidth="1"/>
    <col min="7959" max="7959" width="3.5" style="12" customWidth="1"/>
    <col min="7960" max="7960" width="4.75" style="12" customWidth="1"/>
    <col min="7961" max="7961" width="3.58203125" style="12" customWidth="1"/>
    <col min="7962" max="8195" width="9" style="12"/>
    <col min="8196" max="8196" width="3.75" style="12" customWidth="1"/>
    <col min="8197" max="8197" width="7.58203125" style="12" customWidth="1"/>
    <col min="8198" max="8198" width="2.75" style="12" customWidth="1"/>
    <col min="8199" max="8199" width="4.08203125" style="12" customWidth="1"/>
    <col min="8200" max="8200" width="3.08203125" style="12" customWidth="1"/>
    <col min="8201" max="8201" width="4.33203125" style="12" customWidth="1"/>
    <col min="8202" max="8202" width="1.25" style="12" customWidth="1"/>
    <col min="8203" max="8203" width="2.58203125" style="12" customWidth="1"/>
    <col min="8204" max="8204" width="6.5" style="12" customWidth="1"/>
    <col min="8205" max="8205" width="3.25" style="12" customWidth="1"/>
    <col min="8206" max="8206" width="2.25" style="12" customWidth="1"/>
    <col min="8207" max="8207" width="5.83203125" style="12" customWidth="1"/>
    <col min="8208" max="8208" width="2.58203125" style="12" customWidth="1"/>
    <col min="8209" max="8209" width="3.25" style="12" customWidth="1"/>
    <col min="8210" max="8212" width="4.75" style="12" customWidth="1"/>
    <col min="8213" max="8213" width="4.25" style="12" customWidth="1"/>
    <col min="8214" max="8214" width="4.5" style="12" customWidth="1"/>
    <col min="8215" max="8215" width="3.5" style="12" customWidth="1"/>
    <col min="8216" max="8216" width="4.75" style="12" customWidth="1"/>
    <col min="8217" max="8217" width="3.58203125" style="12" customWidth="1"/>
    <col min="8218" max="8451" width="9" style="12"/>
    <col min="8452" max="8452" width="3.75" style="12" customWidth="1"/>
    <col min="8453" max="8453" width="7.58203125" style="12" customWidth="1"/>
    <col min="8454" max="8454" width="2.75" style="12" customWidth="1"/>
    <col min="8455" max="8455" width="4.08203125" style="12" customWidth="1"/>
    <col min="8456" max="8456" width="3.08203125" style="12" customWidth="1"/>
    <col min="8457" max="8457" width="4.33203125" style="12" customWidth="1"/>
    <col min="8458" max="8458" width="1.25" style="12" customWidth="1"/>
    <col min="8459" max="8459" width="2.58203125" style="12" customWidth="1"/>
    <col min="8460" max="8460" width="6.5" style="12" customWidth="1"/>
    <col min="8461" max="8461" width="3.25" style="12" customWidth="1"/>
    <col min="8462" max="8462" width="2.25" style="12" customWidth="1"/>
    <col min="8463" max="8463" width="5.83203125" style="12" customWidth="1"/>
    <col min="8464" max="8464" width="2.58203125" style="12" customWidth="1"/>
    <col min="8465" max="8465" width="3.25" style="12" customWidth="1"/>
    <col min="8466" max="8468" width="4.75" style="12" customWidth="1"/>
    <col min="8469" max="8469" width="4.25" style="12" customWidth="1"/>
    <col min="8470" max="8470" width="4.5" style="12" customWidth="1"/>
    <col min="8471" max="8471" width="3.5" style="12" customWidth="1"/>
    <col min="8472" max="8472" width="4.75" style="12" customWidth="1"/>
    <col min="8473" max="8473" width="3.58203125" style="12" customWidth="1"/>
    <col min="8474" max="8707" width="9" style="12"/>
    <col min="8708" max="8708" width="3.75" style="12" customWidth="1"/>
    <col min="8709" max="8709" width="7.58203125" style="12" customWidth="1"/>
    <col min="8710" max="8710" width="2.75" style="12" customWidth="1"/>
    <col min="8711" max="8711" width="4.08203125" style="12" customWidth="1"/>
    <col min="8712" max="8712" width="3.08203125" style="12" customWidth="1"/>
    <col min="8713" max="8713" width="4.33203125" style="12" customWidth="1"/>
    <col min="8714" max="8714" width="1.25" style="12" customWidth="1"/>
    <col min="8715" max="8715" width="2.58203125" style="12" customWidth="1"/>
    <col min="8716" max="8716" width="6.5" style="12" customWidth="1"/>
    <col min="8717" max="8717" width="3.25" style="12" customWidth="1"/>
    <col min="8718" max="8718" width="2.25" style="12" customWidth="1"/>
    <col min="8719" max="8719" width="5.83203125" style="12" customWidth="1"/>
    <col min="8720" max="8720" width="2.58203125" style="12" customWidth="1"/>
    <col min="8721" max="8721" width="3.25" style="12" customWidth="1"/>
    <col min="8722" max="8724" width="4.75" style="12" customWidth="1"/>
    <col min="8725" max="8725" width="4.25" style="12" customWidth="1"/>
    <col min="8726" max="8726" width="4.5" style="12" customWidth="1"/>
    <col min="8727" max="8727" width="3.5" style="12" customWidth="1"/>
    <col min="8728" max="8728" width="4.75" style="12" customWidth="1"/>
    <col min="8729" max="8729" width="3.58203125" style="12" customWidth="1"/>
    <col min="8730" max="8963" width="9" style="12"/>
    <col min="8964" max="8964" width="3.75" style="12" customWidth="1"/>
    <col min="8965" max="8965" width="7.58203125" style="12" customWidth="1"/>
    <col min="8966" max="8966" width="2.75" style="12" customWidth="1"/>
    <col min="8967" max="8967" width="4.08203125" style="12" customWidth="1"/>
    <col min="8968" max="8968" width="3.08203125" style="12" customWidth="1"/>
    <col min="8969" max="8969" width="4.33203125" style="12" customWidth="1"/>
    <col min="8970" max="8970" width="1.25" style="12" customWidth="1"/>
    <col min="8971" max="8971" width="2.58203125" style="12" customWidth="1"/>
    <col min="8972" max="8972" width="6.5" style="12" customWidth="1"/>
    <col min="8973" max="8973" width="3.25" style="12" customWidth="1"/>
    <col min="8974" max="8974" width="2.25" style="12" customWidth="1"/>
    <col min="8975" max="8975" width="5.83203125" style="12" customWidth="1"/>
    <col min="8976" max="8976" width="2.58203125" style="12" customWidth="1"/>
    <col min="8977" max="8977" width="3.25" style="12" customWidth="1"/>
    <col min="8978" max="8980" width="4.75" style="12" customWidth="1"/>
    <col min="8981" max="8981" width="4.25" style="12" customWidth="1"/>
    <col min="8982" max="8982" width="4.5" style="12" customWidth="1"/>
    <col min="8983" max="8983" width="3.5" style="12" customWidth="1"/>
    <col min="8984" max="8984" width="4.75" style="12" customWidth="1"/>
    <col min="8985" max="8985" width="3.58203125" style="12" customWidth="1"/>
    <col min="8986" max="9219" width="9" style="12"/>
    <col min="9220" max="9220" width="3.75" style="12" customWidth="1"/>
    <col min="9221" max="9221" width="7.58203125" style="12" customWidth="1"/>
    <col min="9222" max="9222" width="2.75" style="12" customWidth="1"/>
    <col min="9223" max="9223" width="4.08203125" style="12" customWidth="1"/>
    <col min="9224" max="9224" width="3.08203125" style="12" customWidth="1"/>
    <col min="9225" max="9225" width="4.33203125" style="12" customWidth="1"/>
    <col min="9226" max="9226" width="1.25" style="12" customWidth="1"/>
    <col min="9227" max="9227" width="2.58203125" style="12" customWidth="1"/>
    <col min="9228" max="9228" width="6.5" style="12" customWidth="1"/>
    <col min="9229" max="9229" width="3.25" style="12" customWidth="1"/>
    <col min="9230" max="9230" width="2.25" style="12" customWidth="1"/>
    <col min="9231" max="9231" width="5.83203125" style="12" customWidth="1"/>
    <col min="9232" max="9232" width="2.58203125" style="12" customWidth="1"/>
    <col min="9233" max="9233" width="3.25" style="12" customWidth="1"/>
    <col min="9234" max="9236" width="4.75" style="12" customWidth="1"/>
    <col min="9237" max="9237" width="4.25" style="12" customWidth="1"/>
    <col min="9238" max="9238" width="4.5" style="12" customWidth="1"/>
    <col min="9239" max="9239" width="3.5" style="12" customWidth="1"/>
    <col min="9240" max="9240" width="4.75" style="12" customWidth="1"/>
    <col min="9241" max="9241" width="3.58203125" style="12" customWidth="1"/>
    <col min="9242" max="9475" width="9" style="12"/>
    <col min="9476" max="9476" width="3.75" style="12" customWidth="1"/>
    <col min="9477" max="9477" width="7.58203125" style="12" customWidth="1"/>
    <col min="9478" max="9478" width="2.75" style="12" customWidth="1"/>
    <col min="9479" max="9479" width="4.08203125" style="12" customWidth="1"/>
    <col min="9480" max="9480" width="3.08203125" style="12" customWidth="1"/>
    <col min="9481" max="9481" width="4.33203125" style="12" customWidth="1"/>
    <col min="9482" max="9482" width="1.25" style="12" customWidth="1"/>
    <col min="9483" max="9483" width="2.58203125" style="12" customWidth="1"/>
    <col min="9484" max="9484" width="6.5" style="12" customWidth="1"/>
    <col min="9485" max="9485" width="3.25" style="12" customWidth="1"/>
    <col min="9486" max="9486" width="2.25" style="12" customWidth="1"/>
    <col min="9487" max="9487" width="5.83203125" style="12" customWidth="1"/>
    <col min="9488" max="9488" width="2.58203125" style="12" customWidth="1"/>
    <col min="9489" max="9489" width="3.25" style="12" customWidth="1"/>
    <col min="9490" max="9492" width="4.75" style="12" customWidth="1"/>
    <col min="9493" max="9493" width="4.25" style="12" customWidth="1"/>
    <col min="9494" max="9494" width="4.5" style="12" customWidth="1"/>
    <col min="9495" max="9495" width="3.5" style="12" customWidth="1"/>
    <col min="9496" max="9496" width="4.75" style="12" customWidth="1"/>
    <col min="9497" max="9497" width="3.58203125" style="12" customWidth="1"/>
    <col min="9498" max="9731" width="9" style="12"/>
    <col min="9732" max="9732" width="3.75" style="12" customWidth="1"/>
    <col min="9733" max="9733" width="7.58203125" style="12" customWidth="1"/>
    <col min="9734" max="9734" width="2.75" style="12" customWidth="1"/>
    <col min="9735" max="9735" width="4.08203125" style="12" customWidth="1"/>
    <col min="9736" max="9736" width="3.08203125" style="12" customWidth="1"/>
    <col min="9737" max="9737" width="4.33203125" style="12" customWidth="1"/>
    <col min="9738" max="9738" width="1.25" style="12" customWidth="1"/>
    <col min="9739" max="9739" width="2.58203125" style="12" customWidth="1"/>
    <col min="9740" max="9740" width="6.5" style="12" customWidth="1"/>
    <col min="9741" max="9741" width="3.25" style="12" customWidth="1"/>
    <col min="9742" max="9742" width="2.25" style="12" customWidth="1"/>
    <col min="9743" max="9743" width="5.83203125" style="12" customWidth="1"/>
    <col min="9744" max="9744" width="2.58203125" style="12" customWidth="1"/>
    <col min="9745" max="9745" width="3.25" style="12" customWidth="1"/>
    <col min="9746" max="9748" width="4.75" style="12" customWidth="1"/>
    <col min="9749" max="9749" width="4.25" style="12" customWidth="1"/>
    <col min="9750" max="9750" width="4.5" style="12" customWidth="1"/>
    <col min="9751" max="9751" width="3.5" style="12" customWidth="1"/>
    <col min="9752" max="9752" width="4.75" style="12" customWidth="1"/>
    <col min="9753" max="9753" width="3.58203125" style="12" customWidth="1"/>
    <col min="9754" max="9987" width="9" style="12"/>
    <col min="9988" max="9988" width="3.75" style="12" customWidth="1"/>
    <col min="9989" max="9989" width="7.58203125" style="12" customWidth="1"/>
    <col min="9990" max="9990" width="2.75" style="12" customWidth="1"/>
    <col min="9991" max="9991" width="4.08203125" style="12" customWidth="1"/>
    <col min="9992" max="9992" width="3.08203125" style="12" customWidth="1"/>
    <col min="9993" max="9993" width="4.33203125" style="12" customWidth="1"/>
    <col min="9994" max="9994" width="1.25" style="12" customWidth="1"/>
    <col min="9995" max="9995" width="2.58203125" style="12" customWidth="1"/>
    <col min="9996" max="9996" width="6.5" style="12" customWidth="1"/>
    <col min="9997" max="9997" width="3.25" style="12" customWidth="1"/>
    <col min="9998" max="9998" width="2.25" style="12" customWidth="1"/>
    <col min="9999" max="9999" width="5.83203125" style="12" customWidth="1"/>
    <col min="10000" max="10000" width="2.58203125" style="12" customWidth="1"/>
    <col min="10001" max="10001" width="3.25" style="12" customWidth="1"/>
    <col min="10002" max="10004" width="4.75" style="12" customWidth="1"/>
    <col min="10005" max="10005" width="4.25" style="12" customWidth="1"/>
    <col min="10006" max="10006" width="4.5" style="12" customWidth="1"/>
    <col min="10007" max="10007" width="3.5" style="12" customWidth="1"/>
    <col min="10008" max="10008" width="4.75" style="12" customWidth="1"/>
    <col min="10009" max="10009" width="3.58203125" style="12" customWidth="1"/>
    <col min="10010" max="10243" width="9" style="12"/>
    <col min="10244" max="10244" width="3.75" style="12" customWidth="1"/>
    <col min="10245" max="10245" width="7.58203125" style="12" customWidth="1"/>
    <col min="10246" max="10246" width="2.75" style="12" customWidth="1"/>
    <col min="10247" max="10247" width="4.08203125" style="12" customWidth="1"/>
    <col min="10248" max="10248" width="3.08203125" style="12" customWidth="1"/>
    <col min="10249" max="10249" width="4.33203125" style="12" customWidth="1"/>
    <col min="10250" max="10250" width="1.25" style="12" customWidth="1"/>
    <col min="10251" max="10251" width="2.58203125" style="12" customWidth="1"/>
    <col min="10252" max="10252" width="6.5" style="12" customWidth="1"/>
    <col min="10253" max="10253" width="3.25" style="12" customWidth="1"/>
    <col min="10254" max="10254" width="2.25" style="12" customWidth="1"/>
    <col min="10255" max="10255" width="5.83203125" style="12" customWidth="1"/>
    <col min="10256" max="10256" width="2.58203125" style="12" customWidth="1"/>
    <col min="10257" max="10257" width="3.25" style="12" customWidth="1"/>
    <col min="10258" max="10260" width="4.75" style="12" customWidth="1"/>
    <col min="10261" max="10261" width="4.25" style="12" customWidth="1"/>
    <col min="10262" max="10262" width="4.5" style="12" customWidth="1"/>
    <col min="10263" max="10263" width="3.5" style="12" customWidth="1"/>
    <col min="10264" max="10264" width="4.75" style="12" customWidth="1"/>
    <col min="10265" max="10265" width="3.58203125" style="12" customWidth="1"/>
    <col min="10266" max="10499" width="9" style="12"/>
    <col min="10500" max="10500" width="3.75" style="12" customWidth="1"/>
    <col min="10501" max="10501" width="7.58203125" style="12" customWidth="1"/>
    <col min="10502" max="10502" width="2.75" style="12" customWidth="1"/>
    <col min="10503" max="10503" width="4.08203125" style="12" customWidth="1"/>
    <col min="10504" max="10504" width="3.08203125" style="12" customWidth="1"/>
    <col min="10505" max="10505" width="4.33203125" style="12" customWidth="1"/>
    <col min="10506" max="10506" width="1.25" style="12" customWidth="1"/>
    <col min="10507" max="10507" width="2.58203125" style="12" customWidth="1"/>
    <col min="10508" max="10508" width="6.5" style="12" customWidth="1"/>
    <col min="10509" max="10509" width="3.25" style="12" customWidth="1"/>
    <col min="10510" max="10510" width="2.25" style="12" customWidth="1"/>
    <col min="10511" max="10511" width="5.83203125" style="12" customWidth="1"/>
    <col min="10512" max="10512" width="2.58203125" style="12" customWidth="1"/>
    <col min="10513" max="10513" width="3.25" style="12" customWidth="1"/>
    <col min="10514" max="10516" width="4.75" style="12" customWidth="1"/>
    <col min="10517" max="10517" width="4.25" style="12" customWidth="1"/>
    <col min="10518" max="10518" width="4.5" style="12" customWidth="1"/>
    <col min="10519" max="10519" width="3.5" style="12" customWidth="1"/>
    <col min="10520" max="10520" width="4.75" style="12" customWidth="1"/>
    <col min="10521" max="10521" width="3.58203125" style="12" customWidth="1"/>
    <col min="10522" max="10755" width="9" style="12"/>
    <col min="10756" max="10756" width="3.75" style="12" customWidth="1"/>
    <col min="10757" max="10757" width="7.58203125" style="12" customWidth="1"/>
    <col min="10758" max="10758" width="2.75" style="12" customWidth="1"/>
    <col min="10759" max="10759" width="4.08203125" style="12" customWidth="1"/>
    <col min="10760" max="10760" width="3.08203125" style="12" customWidth="1"/>
    <col min="10761" max="10761" width="4.33203125" style="12" customWidth="1"/>
    <col min="10762" max="10762" width="1.25" style="12" customWidth="1"/>
    <col min="10763" max="10763" width="2.58203125" style="12" customWidth="1"/>
    <col min="10764" max="10764" width="6.5" style="12" customWidth="1"/>
    <col min="10765" max="10765" width="3.25" style="12" customWidth="1"/>
    <col min="10766" max="10766" width="2.25" style="12" customWidth="1"/>
    <col min="10767" max="10767" width="5.83203125" style="12" customWidth="1"/>
    <col min="10768" max="10768" width="2.58203125" style="12" customWidth="1"/>
    <col min="10769" max="10769" width="3.25" style="12" customWidth="1"/>
    <col min="10770" max="10772" width="4.75" style="12" customWidth="1"/>
    <col min="10773" max="10773" width="4.25" style="12" customWidth="1"/>
    <col min="10774" max="10774" width="4.5" style="12" customWidth="1"/>
    <col min="10775" max="10775" width="3.5" style="12" customWidth="1"/>
    <col min="10776" max="10776" width="4.75" style="12" customWidth="1"/>
    <col min="10777" max="10777" width="3.58203125" style="12" customWidth="1"/>
    <col min="10778" max="11011" width="9" style="12"/>
    <col min="11012" max="11012" width="3.75" style="12" customWidth="1"/>
    <col min="11013" max="11013" width="7.58203125" style="12" customWidth="1"/>
    <col min="11014" max="11014" width="2.75" style="12" customWidth="1"/>
    <col min="11015" max="11015" width="4.08203125" style="12" customWidth="1"/>
    <col min="11016" max="11016" width="3.08203125" style="12" customWidth="1"/>
    <col min="11017" max="11017" width="4.33203125" style="12" customWidth="1"/>
    <col min="11018" max="11018" width="1.25" style="12" customWidth="1"/>
    <col min="11019" max="11019" width="2.58203125" style="12" customWidth="1"/>
    <col min="11020" max="11020" width="6.5" style="12" customWidth="1"/>
    <col min="11021" max="11021" width="3.25" style="12" customWidth="1"/>
    <col min="11022" max="11022" width="2.25" style="12" customWidth="1"/>
    <col min="11023" max="11023" width="5.83203125" style="12" customWidth="1"/>
    <col min="11024" max="11024" width="2.58203125" style="12" customWidth="1"/>
    <col min="11025" max="11025" width="3.25" style="12" customWidth="1"/>
    <col min="11026" max="11028" width="4.75" style="12" customWidth="1"/>
    <col min="11029" max="11029" width="4.25" style="12" customWidth="1"/>
    <col min="11030" max="11030" width="4.5" style="12" customWidth="1"/>
    <col min="11031" max="11031" width="3.5" style="12" customWidth="1"/>
    <col min="11032" max="11032" width="4.75" style="12" customWidth="1"/>
    <col min="11033" max="11033" width="3.58203125" style="12" customWidth="1"/>
    <col min="11034" max="11267" width="9" style="12"/>
    <col min="11268" max="11268" width="3.75" style="12" customWidth="1"/>
    <col min="11269" max="11269" width="7.58203125" style="12" customWidth="1"/>
    <col min="11270" max="11270" width="2.75" style="12" customWidth="1"/>
    <col min="11271" max="11271" width="4.08203125" style="12" customWidth="1"/>
    <col min="11272" max="11272" width="3.08203125" style="12" customWidth="1"/>
    <col min="11273" max="11273" width="4.33203125" style="12" customWidth="1"/>
    <col min="11274" max="11274" width="1.25" style="12" customWidth="1"/>
    <col min="11275" max="11275" width="2.58203125" style="12" customWidth="1"/>
    <col min="11276" max="11276" width="6.5" style="12" customWidth="1"/>
    <col min="11277" max="11277" width="3.25" style="12" customWidth="1"/>
    <col min="11278" max="11278" width="2.25" style="12" customWidth="1"/>
    <col min="11279" max="11279" width="5.83203125" style="12" customWidth="1"/>
    <col min="11280" max="11280" width="2.58203125" style="12" customWidth="1"/>
    <col min="11281" max="11281" width="3.25" style="12" customWidth="1"/>
    <col min="11282" max="11284" width="4.75" style="12" customWidth="1"/>
    <col min="11285" max="11285" width="4.25" style="12" customWidth="1"/>
    <col min="11286" max="11286" width="4.5" style="12" customWidth="1"/>
    <col min="11287" max="11287" width="3.5" style="12" customWidth="1"/>
    <col min="11288" max="11288" width="4.75" style="12" customWidth="1"/>
    <col min="11289" max="11289" width="3.58203125" style="12" customWidth="1"/>
    <col min="11290" max="11523" width="9" style="12"/>
    <col min="11524" max="11524" width="3.75" style="12" customWidth="1"/>
    <col min="11525" max="11525" width="7.58203125" style="12" customWidth="1"/>
    <col min="11526" max="11526" width="2.75" style="12" customWidth="1"/>
    <col min="11527" max="11527" width="4.08203125" style="12" customWidth="1"/>
    <col min="11528" max="11528" width="3.08203125" style="12" customWidth="1"/>
    <col min="11529" max="11529" width="4.33203125" style="12" customWidth="1"/>
    <col min="11530" max="11530" width="1.25" style="12" customWidth="1"/>
    <col min="11531" max="11531" width="2.58203125" style="12" customWidth="1"/>
    <col min="11532" max="11532" width="6.5" style="12" customWidth="1"/>
    <col min="11533" max="11533" width="3.25" style="12" customWidth="1"/>
    <col min="11534" max="11534" width="2.25" style="12" customWidth="1"/>
    <col min="11535" max="11535" width="5.83203125" style="12" customWidth="1"/>
    <col min="11536" max="11536" width="2.58203125" style="12" customWidth="1"/>
    <col min="11537" max="11537" width="3.25" style="12" customWidth="1"/>
    <col min="11538" max="11540" width="4.75" style="12" customWidth="1"/>
    <col min="11541" max="11541" width="4.25" style="12" customWidth="1"/>
    <col min="11542" max="11542" width="4.5" style="12" customWidth="1"/>
    <col min="11543" max="11543" width="3.5" style="12" customWidth="1"/>
    <col min="11544" max="11544" width="4.75" style="12" customWidth="1"/>
    <col min="11545" max="11545" width="3.58203125" style="12" customWidth="1"/>
    <col min="11546" max="11779" width="9" style="12"/>
    <col min="11780" max="11780" width="3.75" style="12" customWidth="1"/>
    <col min="11781" max="11781" width="7.58203125" style="12" customWidth="1"/>
    <col min="11782" max="11782" width="2.75" style="12" customWidth="1"/>
    <col min="11783" max="11783" width="4.08203125" style="12" customWidth="1"/>
    <col min="11784" max="11784" width="3.08203125" style="12" customWidth="1"/>
    <col min="11785" max="11785" width="4.33203125" style="12" customWidth="1"/>
    <col min="11786" max="11786" width="1.25" style="12" customWidth="1"/>
    <col min="11787" max="11787" width="2.58203125" style="12" customWidth="1"/>
    <col min="11788" max="11788" width="6.5" style="12" customWidth="1"/>
    <col min="11789" max="11789" width="3.25" style="12" customWidth="1"/>
    <col min="11790" max="11790" width="2.25" style="12" customWidth="1"/>
    <col min="11791" max="11791" width="5.83203125" style="12" customWidth="1"/>
    <col min="11792" max="11792" width="2.58203125" style="12" customWidth="1"/>
    <col min="11793" max="11793" width="3.25" style="12" customWidth="1"/>
    <col min="11794" max="11796" width="4.75" style="12" customWidth="1"/>
    <col min="11797" max="11797" width="4.25" style="12" customWidth="1"/>
    <col min="11798" max="11798" width="4.5" style="12" customWidth="1"/>
    <col min="11799" max="11799" width="3.5" style="12" customWidth="1"/>
    <col min="11800" max="11800" width="4.75" style="12" customWidth="1"/>
    <col min="11801" max="11801" width="3.58203125" style="12" customWidth="1"/>
    <col min="11802" max="12035" width="9" style="12"/>
    <col min="12036" max="12036" width="3.75" style="12" customWidth="1"/>
    <col min="12037" max="12037" width="7.58203125" style="12" customWidth="1"/>
    <col min="12038" max="12038" width="2.75" style="12" customWidth="1"/>
    <col min="12039" max="12039" width="4.08203125" style="12" customWidth="1"/>
    <col min="12040" max="12040" width="3.08203125" style="12" customWidth="1"/>
    <col min="12041" max="12041" width="4.33203125" style="12" customWidth="1"/>
    <col min="12042" max="12042" width="1.25" style="12" customWidth="1"/>
    <col min="12043" max="12043" width="2.58203125" style="12" customWidth="1"/>
    <col min="12044" max="12044" width="6.5" style="12" customWidth="1"/>
    <col min="12045" max="12045" width="3.25" style="12" customWidth="1"/>
    <col min="12046" max="12046" width="2.25" style="12" customWidth="1"/>
    <col min="12047" max="12047" width="5.83203125" style="12" customWidth="1"/>
    <col min="12048" max="12048" width="2.58203125" style="12" customWidth="1"/>
    <col min="12049" max="12049" width="3.25" style="12" customWidth="1"/>
    <col min="12050" max="12052" width="4.75" style="12" customWidth="1"/>
    <col min="12053" max="12053" width="4.25" style="12" customWidth="1"/>
    <col min="12054" max="12054" width="4.5" style="12" customWidth="1"/>
    <col min="12055" max="12055" width="3.5" style="12" customWidth="1"/>
    <col min="12056" max="12056" width="4.75" style="12" customWidth="1"/>
    <col min="12057" max="12057" width="3.58203125" style="12" customWidth="1"/>
    <col min="12058" max="12291" width="9" style="12"/>
    <col min="12292" max="12292" width="3.75" style="12" customWidth="1"/>
    <col min="12293" max="12293" width="7.58203125" style="12" customWidth="1"/>
    <col min="12294" max="12294" width="2.75" style="12" customWidth="1"/>
    <col min="12295" max="12295" width="4.08203125" style="12" customWidth="1"/>
    <col min="12296" max="12296" width="3.08203125" style="12" customWidth="1"/>
    <col min="12297" max="12297" width="4.33203125" style="12" customWidth="1"/>
    <col min="12298" max="12298" width="1.25" style="12" customWidth="1"/>
    <col min="12299" max="12299" width="2.58203125" style="12" customWidth="1"/>
    <col min="12300" max="12300" width="6.5" style="12" customWidth="1"/>
    <col min="12301" max="12301" width="3.25" style="12" customWidth="1"/>
    <col min="12302" max="12302" width="2.25" style="12" customWidth="1"/>
    <col min="12303" max="12303" width="5.83203125" style="12" customWidth="1"/>
    <col min="12304" max="12304" width="2.58203125" style="12" customWidth="1"/>
    <col min="12305" max="12305" width="3.25" style="12" customWidth="1"/>
    <col min="12306" max="12308" width="4.75" style="12" customWidth="1"/>
    <col min="12309" max="12309" width="4.25" style="12" customWidth="1"/>
    <col min="12310" max="12310" width="4.5" style="12" customWidth="1"/>
    <col min="12311" max="12311" width="3.5" style="12" customWidth="1"/>
    <col min="12312" max="12312" width="4.75" style="12" customWidth="1"/>
    <col min="12313" max="12313" width="3.58203125" style="12" customWidth="1"/>
    <col min="12314" max="12547" width="9" style="12"/>
    <col min="12548" max="12548" width="3.75" style="12" customWidth="1"/>
    <col min="12549" max="12549" width="7.58203125" style="12" customWidth="1"/>
    <col min="12550" max="12550" width="2.75" style="12" customWidth="1"/>
    <col min="12551" max="12551" width="4.08203125" style="12" customWidth="1"/>
    <col min="12552" max="12552" width="3.08203125" style="12" customWidth="1"/>
    <col min="12553" max="12553" width="4.33203125" style="12" customWidth="1"/>
    <col min="12554" max="12554" width="1.25" style="12" customWidth="1"/>
    <col min="12555" max="12555" width="2.58203125" style="12" customWidth="1"/>
    <col min="12556" max="12556" width="6.5" style="12" customWidth="1"/>
    <col min="12557" max="12557" width="3.25" style="12" customWidth="1"/>
    <col min="12558" max="12558" width="2.25" style="12" customWidth="1"/>
    <col min="12559" max="12559" width="5.83203125" style="12" customWidth="1"/>
    <col min="12560" max="12560" width="2.58203125" style="12" customWidth="1"/>
    <col min="12561" max="12561" width="3.25" style="12" customWidth="1"/>
    <col min="12562" max="12564" width="4.75" style="12" customWidth="1"/>
    <col min="12565" max="12565" width="4.25" style="12" customWidth="1"/>
    <col min="12566" max="12566" width="4.5" style="12" customWidth="1"/>
    <col min="12567" max="12567" width="3.5" style="12" customWidth="1"/>
    <col min="12568" max="12568" width="4.75" style="12" customWidth="1"/>
    <col min="12569" max="12569" width="3.58203125" style="12" customWidth="1"/>
    <col min="12570" max="12803" width="9" style="12"/>
    <col min="12804" max="12804" width="3.75" style="12" customWidth="1"/>
    <col min="12805" max="12805" width="7.58203125" style="12" customWidth="1"/>
    <col min="12806" max="12806" width="2.75" style="12" customWidth="1"/>
    <col min="12807" max="12807" width="4.08203125" style="12" customWidth="1"/>
    <col min="12808" max="12808" width="3.08203125" style="12" customWidth="1"/>
    <col min="12809" max="12809" width="4.33203125" style="12" customWidth="1"/>
    <col min="12810" max="12810" width="1.25" style="12" customWidth="1"/>
    <col min="12811" max="12811" width="2.58203125" style="12" customWidth="1"/>
    <col min="12812" max="12812" width="6.5" style="12" customWidth="1"/>
    <col min="12813" max="12813" width="3.25" style="12" customWidth="1"/>
    <col min="12814" max="12814" width="2.25" style="12" customWidth="1"/>
    <col min="12815" max="12815" width="5.83203125" style="12" customWidth="1"/>
    <col min="12816" max="12816" width="2.58203125" style="12" customWidth="1"/>
    <col min="12817" max="12817" width="3.25" style="12" customWidth="1"/>
    <col min="12818" max="12820" width="4.75" style="12" customWidth="1"/>
    <col min="12821" max="12821" width="4.25" style="12" customWidth="1"/>
    <col min="12822" max="12822" width="4.5" style="12" customWidth="1"/>
    <col min="12823" max="12823" width="3.5" style="12" customWidth="1"/>
    <col min="12824" max="12824" width="4.75" style="12" customWidth="1"/>
    <col min="12825" max="12825" width="3.58203125" style="12" customWidth="1"/>
    <col min="12826" max="13059" width="9" style="12"/>
    <col min="13060" max="13060" width="3.75" style="12" customWidth="1"/>
    <col min="13061" max="13061" width="7.58203125" style="12" customWidth="1"/>
    <col min="13062" max="13062" width="2.75" style="12" customWidth="1"/>
    <col min="13063" max="13063" width="4.08203125" style="12" customWidth="1"/>
    <col min="13064" max="13064" width="3.08203125" style="12" customWidth="1"/>
    <col min="13065" max="13065" width="4.33203125" style="12" customWidth="1"/>
    <col min="13066" max="13066" width="1.25" style="12" customWidth="1"/>
    <col min="13067" max="13067" width="2.58203125" style="12" customWidth="1"/>
    <col min="13068" max="13068" width="6.5" style="12" customWidth="1"/>
    <col min="13069" max="13069" width="3.25" style="12" customWidth="1"/>
    <col min="13070" max="13070" width="2.25" style="12" customWidth="1"/>
    <col min="13071" max="13071" width="5.83203125" style="12" customWidth="1"/>
    <col min="13072" max="13072" width="2.58203125" style="12" customWidth="1"/>
    <col min="13073" max="13073" width="3.25" style="12" customWidth="1"/>
    <col min="13074" max="13076" width="4.75" style="12" customWidth="1"/>
    <col min="13077" max="13077" width="4.25" style="12" customWidth="1"/>
    <col min="13078" max="13078" width="4.5" style="12" customWidth="1"/>
    <col min="13079" max="13079" width="3.5" style="12" customWidth="1"/>
    <col min="13080" max="13080" width="4.75" style="12" customWidth="1"/>
    <col min="13081" max="13081" width="3.58203125" style="12" customWidth="1"/>
    <col min="13082" max="13315" width="9" style="12"/>
    <col min="13316" max="13316" width="3.75" style="12" customWidth="1"/>
    <col min="13317" max="13317" width="7.58203125" style="12" customWidth="1"/>
    <col min="13318" max="13318" width="2.75" style="12" customWidth="1"/>
    <col min="13319" max="13319" width="4.08203125" style="12" customWidth="1"/>
    <col min="13320" max="13320" width="3.08203125" style="12" customWidth="1"/>
    <col min="13321" max="13321" width="4.33203125" style="12" customWidth="1"/>
    <col min="13322" max="13322" width="1.25" style="12" customWidth="1"/>
    <col min="13323" max="13323" width="2.58203125" style="12" customWidth="1"/>
    <col min="13324" max="13324" width="6.5" style="12" customWidth="1"/>
    <col min="13325" max="13325" width="3.25" style="12" customWidth="1"/>
    <col min="13326" max="13326" width="2.25" style="12" customWidth="1"/>
    <col min="13327" max="13327" width="5.83203125" style="12" customWidth="1"/>
    <col min="13328" max="13328" width="2.58203125" style="12" customWidth="1"/>
    <col min="13329" max="13329" width="3.25" style="12" customWidth="1"/>
    <col min="13330" max="13332" width="4.75" style="12" customWidth="1"/>
    <col min="13333" max="13333" width="4.25" style="12" customWidth="1"/>
    <col min="13334" max="13334" width="4.5" style="12" customWidth="1"/>
    <col min="13335" max="13335" width="3.5" style="12" customWidth="1"/>
    <col min="13336" max="13336" width="4.75" style="12" customWidth="1"/>
    <col min="13337" max="13337" width="3.58203125" style="12" customWidth="1"/>
    <col min="13338" max="13571" width="9" style="12"/>
    <col min="13572" max="13572" width="3.75" style="12" customWidth="1"/>
    <col min="13573" max="13573" width="7.58203125" style="12" customWidth="1"/>
    <col min="13574" max="13574" width="2.75" style="12" customWidth="1"/>
    <col min="13575" max="13575" width="4.08203125" style="12" customWidth="1"/>
    <col min="13576" max="13576" width="3.08203125" style="12" customWidth="1"/>
    <col min="13577" max="13577" width="4.33203125" style="12" customWidth="1"/>
    <col min="13578" max="13578" width="1.25" style="12" customWidth="1"/>
    <col min="13579" max="13579" width="2.58203125" style="12" customWidth="1"/>
    <col min="13580" max="13580" width="6.5" style="12" customWidth="1"/>
    <col min="13581" max="13581" width="3.25" style="12" customWidth="1"/>
    <col min="13582" max="13582" width="2.25" style="12" customWidth="1"/>
    <col min="13583" max="13583" width="5.83203125" style="12" customWidth="1"/>
    <col min="13584" max="13584" width="2.58203125" style="12" customWidth="1"/>
    <col min="13585" max="13585" width="3.25" style="12" customWidth="1"/>
    <col min="13586" max="13588" width="4.75" style="12" customWidth="1"/>
    <col min="13589" max="13589" width="4.25" style="12" customWidth="1"/>
    <col min="13590" max="13590" width="4.5" style="12" customWidth="1"/>
    <col min="13591" max="13591" width="3.5" style="12" customWidth="1"/>
    <col min="13592" max="13592" width="4.75" style="12" customWidth="1"/>
    <col min="13593" max="13593" width="3.58203125" style="12" customWidth="1"/>
    <col min="13594" max="13827" width="9" style="12"/>
    <col min="13828" max="13828" width="3.75" style="12" customWidth="1"/>
    <col min="13829" max="13829" width="7.58203125" style="12" customWidth="1"/>
    <col min="13830" max="13830" width="2.75" style="12" customWidth="1"/>
    <col min="13831" max="13831" width="4.08203125" style="12" customWidth="1"/>
    <col min="13832" max="13832" width="3.08203125" style="12" customWidth="1"/>
    <col min="13833" max="13833" width="4.33203125" style="12" customWidth="1"/>
    <col min="13834" max="13834" width="1.25" style="12" customWidth="1"/>
    <col min="13835" max="13835" width="2.58203125" style="12" customWidth="1"/>
    <col min="13836" max="13836" width="6.5" style="12" customWidth="1"/>
    <col min="13837" max="13837" width="3.25" style="12" customWidth="1"/>
    <col min="13838" max="13838" width="2.25" style="12" customWidth="1"/>
    <col min="13839" max="13839" width="5.83203125" style="12" customWidth="1"/>
    <col min="13840" max="13840" width="2.58203125" style="12" customWidth="1"/>
    <col min="13841" max="13841" width="3.25" style="12" customWidth="1"/>
    <col min="13842" max="13844" width="4.75" style="12" customWidth="1"/>
    <col min="13845" max="13845" width="4.25" style="12" customWidth="1"/>
    <col min="13846" max="13846" width="4.5" style="12" customWidth="1"/>
    <col min="13847" max="13847" width="3.5" style="12" customWidth="1"/>
    <col min="13848" max="13848" width="4.75" style="12" customWidth="1"/>
    <col min="13849" max="13849" width="3.58203125" style="12" customWidth="1"/>
    <col min="13850" max="14083" width="9" style="12"/>
    <col min="14084" max="14084" width="3.75" style="12" customWidth="1"/>
    <col min="14085" max="14085" width="7.58203125" style="12" customWidth="1"/>
    <col min="14086" max="14086" width="2.75" style="12" customWidth="1"/>
    <col min="14087" max="14087" width="4.08203125" style="12" customWidth="1"/>
    <col min="14088" max="14088" width="3.08203125" style="12" customWidth="1"/>
    <col min="14089" max="14089" width="4.33203125" style="12" customWidth="1"/>
    <col min="14090" max="14090" width="1.25" style="12" customWidth="1"/>
    <col min="14091" max="14091" width="2.58203125" style="12" customWidth="1"/>
    <col min="14092" max="14092" width="6.5" style="12" customWidth="1"/>
    <col min="14093" max="14093" width="3.25" style="12" customWidth="1"/>
    <col min="14094" max="14094" width="2.25" style="12" customWidth="1"/>
    <col min="14095" max="14095" width="5.83203125" style="12" customWidth="1"/>
    <col min="14096" max="14096" width="2.58203125" style="12" customWidth="1"/>
    <col min="14097" max="14097" width="3.25" style="12" customWidth="1"/>
    <col min="14098" max="14100" width="4.75" style="12" customWidth="1"/>
    <col min="14101" max="14101" width="4.25" style="12" customWidth="1"/>
    <col min="14102" max="14102" width="4.5" style="12" customWidth="1"/>
    <col min="14103" max="14103" width="3.5" style="12" customWidth="1"/>
    <col min="14104" max="14104" width="4.75" style="12" customWidth="1"/>
    <col min="14105" max="14105" width="3.58203125" style="12" customWidth="1"/>
    <col min="14106" max="14339" width="9" style="12"/>
    <col min="14340" max="14340" width="3.75" style="12" customWidth="1"/>
    <col min="14341" max="14341" width="7.58203125" style="12" customWidth="1"/>
    <col min="14342" max="14342" width="2.75" style="12" customWidth="1"/>
    <col min="14343" max="14343" width="4.08203125" style="12" customWidth="1"/>
    <col min="14344" max="14344" width="3.08203125" style="12" customWidth="1"/>
    <col min="14345" max="14345" width="4.33203125" style="12" customWidth="1"/>
    <col min="14346" max="14346" width="1.25" style="12" customWidth="1"/>
    <col min="14347" max="14347" width="2.58203125" style="12" customWidth="1"/>
    <col min="14348" max="14348" width="6.5" style="12" customWidth="1"/>
    <col min="14349" max="14349" width="3.25" style="12" customWidth="1"/>
    <col min="14350" max="14350" width="2.25" style="12" customWidth="1"/>
    <col min="14351" max="14351" width="5.83203125" style="12" customWidth="1"/>
    <col min="14352" max="14352" width="2.58203125" style="12" customWidth="1"/>
    <col min="14353" max="14353" width="3.25" style="12" customWidth="1"/>
    <col min="14354" max="14356" width="4.75" style="12" customWidth="1"/>
    <col min="14357" max="14357" width="4.25" style="12" customWidth="1"/>
    <col min="14358" max="14358" width="4.5" style="12" customWidth="1"/>
    <col min="14359" max="14359" width="3.5" style="12" customWidth="1"/>
    <col min="14360" max="14360" width="4.75" style="12" customWidth="1"/>
    <col min="14361" max="14361" width="3.58203125" style="12" customWidth="1"/>
    <col min="14362" max="14595" width="9" style="12"/>
    <col min="14596" max="14596" width="3.75" style="12" customWidth="1"/>
    <col min="14597" max="14597" width="7.58203125" style="12" customWidth="1"/>
    <col min="14598" max="14598" width="2.75" style="12" customWidth="1"/>
    <col min="14599" max="14599" width="4.08203125" style="12" customWidth="1"/>
    <col min="14600" max="14600" width="3.08203125" style="12" customWidth="1"/>
    <col min="14601" max="14601" width="4.33203125" style="12" customWidth="1"/>
    <col min="14602" max="14602" width="1.25" style="12" customWidth="1"/>
    <col min="14603" max="14603" width="2.58203125" style="12" customWidth="1"/>
    <col min="14604" max="14604" width="6.5" style="12" customWidth="1"/>
    <col min="14605" max="14605" width="3.25" style="12" customWidth="1"/>
    <col min="14606" max="14606" width="2.25" style="12" customWidth="1"/>
    <col min="14607" max="14607" width="5.83203125" style="12" customWidth="1"/>
    <col min="14608" max="14608" width="2.58203125" style="12" customWidth="1"/>
    <col min="14609" max="14609" width="3.25" style="12" customWidth="1"/>
    <col min="14610" max="14612" width="4.75" style="12" customWidth="1"/>
    <col min="14613" max="14613" width="4.25" style="12" customWidth="1"/>
    <col min="14614" max="14614" width="4.5" style="12" customWidth="1"/>
    <col min="14615" max="14615" width="3.5" style="12" customWidth="1"/>
    <col min="14616" max="14616" width="4.75" style="12" customWidth="1"/>
    <col min="14617" max="14617" width="3.58203125" style="12" customWidth="1"/>
    <col min="14618" max="14851" width="9" style="12"/>
    <col min="14852" max="14852" width="3.75" style="12" customWidth="1"/>
    <col min="14853" max="14853" width="7.58203125" style="12" customWidth="1"/>
    <col min="14854" max="14854" width="2.75" style="12" customWidth="1"/>
    <col min="14855" max="14855" width="4.08203125" style="12" customWidth="1"/>
    <col min="14856" max="14856" width="3.08203125" style="12" customWidth="1"/>
    <col min="14857" max="14857" width="4.33203125" style="12" customWidth="1"/>
    <col min="14858" max="14858" width="1.25" style="12" customWidth="1"/>
    <col min="14859" max="14859" width="2.58203125" style="12" customWidth="1"/>
    <col min="14860" max="14860" width="6.5" style="12" customWidth="1"/>
    <col min="14861" max="14861" width="3.25" style="12" customWidth="1"/>
    <col min="14862" max="14862" width="2.25" style="12" customWidth="1"/>
    <col min="14863" max="14863" width="5.83203125" style="12" customWidth="1"/>
    <col min="14864" max="14864" width="2.58203125" style="12" customWidth="1"/>
    <col min="14865" max="14865" width="3.25" style="12" customWidth="1"/>
    <col min="14866" max="14868" width="4.75" style="12" customWidth="1"/>
    <col min="14869" max="14869" width="4.25" style="12" customWidth="1"/>
    <col min="14870" max="14870" width="4.5" style="12" customWidth="1"/>
    <col min="14871" max="14871" width="3.5" style="12" customWidth="1"/>
    <col min="14872" max="14872" width="4.75" style="12" customWidth="1"/>
    <col min="14873" max="14873" width="3.58203125" style="12" customWidth="1"/>
    <col min="14874" max="15107" width="9" style="12"/>
    <col min="15108" max="15108" width="3.75" style="12" customWidth="1"/>
    <col min="15109" max="15109" width="7.58203125" style="12" customWidth="1"/>
    <col min="15110" max="15110" width="2.75" style="12" customWidth="1"/>
    <col min="15111" max="15111" width="4.08203125" style="12" customWidth="1"/>
    <col min="15112" max="15112" width="3.08203125" style="12" customWidth="1"/>
    <col min="15113" max="15113" width="4.33203125" style="12" customWidth="1"/>
    <col min="15114" max="15114" width="1.25" style="12" customWidth="1"/>
    <col min="15115" max="15115" width="2.58203125" style="12" customWidth="1"/>
    <col min="15116" max="15116" width="6.5" style="12" customWidth="1"/>
    <col min="15117" max="15117" width="3.25" style="12" customWidth="1"/>
    <col min="15118" max="15118" width="2.25" style="12" customWidth="1"/>
    <col min="15119" max="15119" width="5.83203125" style="12" customWidth="1"/>
    <col min="15120" max="15120" width="2.58203125" style="12" customWidth="1"/>
    <col min="15121" max="15121" width="3.25" style="12" customWidth="1"/>
    <col min="15122" max="15124" width="4.75" style="12" customWidth="1"/>
    <col min="15125" max="15125" width="4.25" style="12" customWidth="1"/>
    <col min="15126" max="15126" width="4.5" style="12" customWidth="1"/>
    <col min="15127" max="15127" width="3.5" style="12" customWidth="1"/>
    <col min="15128" max="15128" width="4.75" style="12" customWidth="1"/>
    <col min="15129" max="15129" width="3.58203125" style="12" customWidth="1"/>
    <col min="15130" max="15363" width="9" style="12"/>
    <col min="15364" max="15364" width="3.75" style="12" customWidth="1"/>
    <col min="15365" max="15365" width="7.58203125" style="12" customWidth="1"/>
    <col min="15366" max="15366" width="2.75" style="12" customWidth="1"/>
    <col min="15367" max="15367" width="4.08203125" style="12" customWidth="1"/>
    <col min="15368" max="15368" width="3.08203125" style="12" customWidth="1"/>
    <col min="15369" max="15369" width="4.33203125" style="12" customWidth="1"/>
    <col min="15370" max="15370" width="1.25" style="12" customWidth="1"/>
    <col min="15371" max="15371" width="2.58203125" style="12" customWidth="1"/>
    <col min="15372" max="15372" width="6.5" style="12" customWidth="1"/>
    <col min="15373" max="15373" width="3.25" style="12" customWidth="1"/>
    <col min="15374" max="15374" width="2.25" style="12" customWidth="1"/>
    <col min="15375" max="15375" width="5.83203125" style="12" customWidth="1"/>
    <col min="15376" max="15376" width="2.58203125" style="12" customWidth="1"/>
    <col min="15377" max="15377" width="3.25" style="12" customWidth="1"/>
    <col min="15378" max="15380" width="4.75" style="12" customWidth="1"/>
    <col min="15381" max="15381" width="4.25" style="12" customWidth="1"/>
    <col min="15382" max="15382" width="4.5" style="12" customWidth="1"/>
    <col min="15383" max="15383" width="3.5" style="12" customWidth="1"/>
    <col min="15384" max="15384" width="4.75" style="12" customWidth="1"/>
    <col min="15385" max="15385" width="3.58203125" style="12" customWidth="1"/>
    <col min="15386" max="15619" width="9" style="12"/>
    <col min="15620" max="15620" width="3.75" style="12" customWidth="1"/>
    <col min="15621" max="15621" width="7.58203125" style="12" customWidth="1"/>
    <col min="15622" max="15622" width="2.75" style="12" customWidth="1"/>
    <col min="15623" max="15623" width="4.08203125" style="12" customWidth="1"/>
    <col min="15624" max="15624" width="3.08203125" style="12" customWidth="1"/>
    <col min="15625" max="15625" width="4.33203125" style="12" customWidth="1"/>
    <col min="15626" max="15626" width="1.25" style="12" customWidth="1"/>
    <col min="15627" max="15627" width="2.58203125" style="12" customWidth="1"/>
    <col min="15628" max="15628" width="6.5" style="12" customWidth="1"/>
    <col min="15629" max="15629" width="3.25" style="12" customWidth="1"/>
    <col min="15630" max="15630" width="2.25" style="12" customWidth="1"/>
    <col min="15631" max="15631" width="5.83203125" style="12" customWidth="1"/>
    <col min="15632" max="15632" width="2.58203125" style="12" customWidth="1"/>
    <col min="15633" max="15633" width="3.25" style="12" customWidth="1"/>
    <col min="15634" max="15636" width="4.75" style="12" customWidth="1"/>
    <col min="15637" max="15637" width="4.25" style="12" customWidth="1"/>
    <col min="15638" max="15638" width="4.5" style="12" customWidth="1"/>
    <col min="15639" max="15639" width="3.5" style="12" customWidth="1"/>
    <col min="15640" max="15640" width="4.75" style="12" customWidth="1"/>
    <col min="15641" max="15641" width="3.58203125" style="12" customWidth="1"/>
    <col min="15642" max="15875" width="9" style="12"/>
    <col min="15876" max="15876" width="3.75" style="12" customWidth="1"/>
    <col min="15877" max="15877" width="7.58203125" style="12" customWidth="1"/>
    <col min="15878" max="15878" width="2.75" style="12" customWidth="1"/>
    <col min="15879" max="15879" width="4.08203125" style="12" customWidth="1"/>
    <col min="15880" max="15880" width="3.08203125" style="12" customWidth="1"/>
    <col min="15881" max="15881" width="4.33203125" style="12" customWidth="1"/>
    <col min="15882" max="15882" width="1.25" style="12" customWidth="1"/>
    <col min="15883" max="15883" width="2.58203125" style="12" customWidth="1"/>
    <col min="15884" max="15884" width="6.5" style="12" customWidth="1"/>
    <col min="15885" max="15885" width="3.25" style="12" customWidth="1"/>
    <col min="15886" max="15886" width="2.25" style="12" customWidth="1"/>
    <col min="15887" max="15887" width="5.83203125" style="12" customWidth="1"/>
    <col min="15888" max="15888" width="2.58203125" style="12" customWidth="1"/>
    <col min="15889" max="15889" width="3.25" style="12" customWidth="1"/>
    <col min="15890" max="15892" width="4.75" style="12" customWidth="1"/>
    <col min="15893" max="15893" width="4.25" style="12" customWidth="1"/>
    <col min="15894" max="15894" width="4.5" style="12" customWidth="1"/>
    <col min="15895" max="15895" width="3.5" style="12" customWidth="1"/>
    <col min="15896" max="15896" width="4.75" style="12" customWidth="1"/>
    <col min="15897" max="15897" width="3.58203125" style="12" customWidth="1"/>
    <col min="15898" max="16131" width="9" style="12"/>
    <col min="16132" max="16132" width="3.75" style="12" customWidth="1"/>
    <col min="16133" max="16133" width="7.58203125" style="12" customWidth="1"/>
    <col min="16134" max="16134" width="2.75" style="12" customWidth="1"/>
    <col min="16135" max="16135" width="4.08203125" style="12" customWidth="1"/>
    <col min="16136" max="16136" width="3.08203125" style="12" customWidth="1"/>
    <col min="16137" max="16137" width="4.33203125" style="12" customWidth="1"/>
    <col min="16138" max="16138" width="1.25" style="12" customWidth="1"/>
    <col min="16139" max="16139" width="2.58203125" style="12" customWidth="1"/>
    <col min="16140" max="16140" width="6.5" style="12" customWidth="1"/>
    <col min="16141" max="16141" width="3.25" style="12" customWidth="1"/>
    <col min="16142" max="16142" width="2.25" style="12" customWidth="1"/>
    <col min="16143" max="16143" width="5.83203125" style="12" customWidth="1"/>
    <col min="16144" max="16144" width="2.58203125" style="12" customWidth="1"/>
    <col min="16145" max="16145" width="3.25" style="12" customWidth="1"/>
    <col min="16146" max="16148" width="4.75" style="12" customWidth="1"/>
    <col min="16149" max="16149" width="4.25" style="12" customWidth="1"/>
    <col min="16150" max="16150" width="4.5" style="12" customWidth="1"/>
    <col min="16151" max="16151" width="3.5" style="12" customWidth="1"/>
    <col min="16152" max="16152" width="4.75" style="12" customWidth="1"/>
    <col min="16153" max="16153" width="3.58203125" style="12" customWidth="1"/>
    <col min="16154" max="16384" width="9" style="12"/>
  </cols>
  <sheetData>
    <row r="1" spans="1:25" x14ac:dyDescent="0.5">
      <c r="A1" s="12" t="s">
        <v>34</v>
      </c>
    </row>
    <row r="2" spans="1:25" ht="19.5" customHeight="1" x14ac:dyDescent="0.5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31"/>
      <c r="P2" s="188" t="s">
        <v>40</v>
      </c>
      <c r="Q2" s="188"/>
      <c r="R2" s="121"/>
      <c r="S2" s="14" t="s">
        <v>43</v>
      </c>
      <c r="T2" s="187"/>
      <c r="U2" s="187"/>
      <c r="V2" s="14" t="s">
        <v>42</v>
      </c>
      <c r="W2" s="187"/>
      <c r="X2" s="187"/>
      <c r="Y2" s="14" t="s">
        <v>41</v>
      </c>
    </row>
    <row r="3" spans="1:25" ht="12.75" customHeight="1" x14ac:dyDescent="0.5"/>
    <row r="4" spans="1:25" s="14" customFormat="1" ht="21" customHeight="1" x14ac:dyDescent="0.55000000000000004">
      <c r="A4" s="190" t="s">
        <v>19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</row>
    <row r="5" spans="1:25" s="14" customFormat="1" ht="21" customHeight="1" x14ac:dyDescent="0.55000000000000004">
      <c r="A5" s="191" t="s">
        <v>20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</row>
    <row r="7" spans="1:25" s="14" customFormat="1" ht="18" customHeight="1" x14ac:dyDescent="0.55000000000000004">
      <c r="N7" s="183" t="s">
        <v>152</v>
      </c>
    </row>
    <row r="8" spans="1:25" ht="18.649999999999999" customHeight="1" x14ac:dyDescent="0.5">
      <c r="H8" s="15"/>
      <c r="I8" s="192" t="s">
        <v>21</v>
      </c>
      <c r="J8" s="192"/>
      <c r="K8" s="192"/>
      <c r="L8" s="192"/>
      <c r="M8" s="16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6"/>
    </row>
    <row r="9" spans="1:25" ht="17.5" customHeight="1" x14ac:dyDescent="0.5">
      <c r="H9" s="32"/>
      <c r="I9" s="32"/>
      <c r="J9" s="32"/>
      <c r="K9" s="32"/>
      <c r="L9" s="32"/>
      <c r="M9" s="16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6"/>
    </row>
    <row r="10" spans="1:25" ht="18.649999999999999" customHeight="1" x14ac:dyDescent="0.5">
      <c r="H10" s="15"/>
      <c r="I10" s="192" t="s">
        <v>99</v>
      </c>
      <c r="J10" s="192"/>
      <c r="K10" s="192"/>
      <c r="L10" s="192"/>
      <c r="M10" s="14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4"/>
    </row>
    <row r="11" spans="1:25" ht="20.149999999999999" customHeight="1" x14ac:dyDescent="0.5">
      <c r="H11" s="32"/>
      <c r="I11" s="32"/>
      <c r="J11" s="32"/>
      <c r="K11" s="32"/>
      <c r="L11" s="32"/>
      <c r="M11" s="14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4"/>
    </row>
    <row r="12" spans="1:25" ht="25.5" customHeight="1" x14ac:dyDescent="0.5">
      <c r="H12" s="15"/>
      <c r="I12" s="192" t="s">
        <v>22</v>
      </c>
      <c r="J12" s="192"/>
      <c r="K12" s="192"/>
      <c r="L12" s="192"/>
      <c r="M12" s="14"/>
      <c r="N12" s="197" t="s">
        <v>47</v>
      </c>
      <c r="O12" s="197"/>
      <c r="P12" s="193"/>
      <c r="Q12" s="193"/>
      <c r="R12" s="193"/>
      <c r="S12" s="193"/>
      <c r="T12" s="193"/>
      <c r="U12" s="193"/>
      <c r="V12" s="193"/>
      <c r="W12" s="191"/>
      <c r="X12" s="191"/>
      <c r="Y12" s="191"/>
    </row>
    <row r="13" spans="1:25" ht="25.5" customHeight="1" x14ac:dyDescent="0.5">
      <c r="H13" s="17"/>
      <c r="L13" s="17"/>
      <c r="M13" s="14"/>
      <c r="N13" s="197" t="s">
        <v>23</v>
      </c>
      <c r="O13" s="197"/>
      <c r="P13" s="193"/>
      <c r="Q13" s="193"/>
      <c r="R13" s="193"/>
      <c r="S13" s="193"/>
      <c r="T13" s="193"/>
      <c r="U13" s="193"/>
      <c r="V13" s="193"/>
      <c r="W13" s="191"/>
      <c r="X13" s="191"/>
      <c r="Y13" s="191"/>
    </row>
    <row r="14" spans="1:25" ht="25.5" customHeight="1" x14ac:dyDescent="0.5">
      <c r="H14" s="15"/>
      <c r="Y14" s="14"/>
    </row>
    <row r="15" spans="1:25" x14ac:dyDescent="0.5"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ht="21" customHeight="1" x14ac:dyDescent="0.5">
      <c r="B16" s="189" t="s">
        <v>151</v>
      </c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"/>
    </row>
    <row r="17" spans="1:35" ht="21" customHeight="1" x14ac:dyDescent="0.5"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"/>
    </row>
    <row r="18" spans="1:35" ht="21" customHeight="1" x14ac:dyDescent="0.5">
      <c r="A18" s="1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20"/>
    </row>
    <row r="19" spans="1:35" ht="21" customHeight="1" x14ac:dyDescent="0.5"/>
    <row r="20" spans="1:35" s="18" customFormat="1" ht="21" customHeight="1" x14ac:dyDescent="0.5">
      <c r="B20" s="200" t="s">
        <v>44</v>
      </c>
      <c r="C20" s="200"/>
      <c r="D20" s="122"/>
      <c r="E20" s="18" t="s">
        <v>24</v>
      </c>
      <c r="F20" s="122"/>
      <c r="G20" s="18" t="s">
        <v>18</v>
      </c>
      <c r="H20" s="122"/>
      <c r="I20" s="18" t="s">
        <v>25</v>
      </c>
      <c r="J20" s="201"/>
      <c r="K20" s="201"/>
      <c r="L20" s="201"/>
      <c r="M20" s="18" t="s">
        <v>153</v>
      </c>
      <c r="N20" s="201"/>
      <c r="O20" s="201"/>
      <c r="P20" s="200" t="s">
        <v>35</v>
      </c>
      <c r="Q20" s="200"/>
      <c r="R20" s="200"/>
      <c r="S20" s="200"/>
      <c r="T20" s="200"/>
      <c r="U20" s="200"/>
      <c r="V20" s="200"/>
      <c r="W20" s="200"/>
      <c r="X20" s="200"/>
      <c r="Y20" s="200"/>
    </row>
    <row r="21" spans="1:35" ht="21" customHeight="1" x14ac:dyDescent="0.5">
      <c r="A21" s="196" t="s">
        <v>36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21"/>
      <c r="Y21" s="21"/>
    </row>
    <row r="22" spans="1:35" ht="16.5" customHeight="1" x14ac:dyDescent="0.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33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35" x14ac:dyDescent="0.5">
      <c r="A23" s="198" t="s">
        <v>26</v>
      </c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</row>
    <row r="24" spans="1:35" ht="12" customHeight="1" x14ac:dyDescent="0.5">
      <c r="G24" s="18"/>
      <c r="H24" s="18"/>
      <c r="I24" s="18"/>
      <c r="J24" s="18"/>
      <c r="K24" s="18"/>
      <c r="L24" s="18"/>
    </row>
    <row r="25" spans="1:35" s="14" customFormat="1" ht="12" customHeight="1" x14ac:dyDescent="0.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21"/>
      <c r="AA25" s="4"/>
      <c r="AB25" s="5"/>
      <c r="AC25" s="5"/>
      <c r="AD25" s="5"/>
      <c r="AE25" s="5"/>
      <c r="AF25" s="5"/>
      <c r="AG25" s="5"/>
      <c r="AH25" s="5"/>
      <c r="AI25" s="5"/>
    </row>
    <row r="26" spans="1:35" s="14" customFormat="1" ht="24" customHeight="1" x14ac:dyDescent="0.5">
      <c r="A26" s="22" t="s">
        <v>39</v>
      </c>
      <c r="B26" s="22"/>
      <c r="C26" s="18" t="s">
        <v>28</v>
      </c>
      <c r="D26" s="18"/>
      <c r="E26" s="18"/>
      <c r="F26" s="18"/>
      <c r="G26" s="18"/>
      <c r="H26" s="18"/>
      <c r="J26" s="18" t="s">
        <v>29</v>
      </c>
      <c r="L26" s="18"/>
      <c r="M26" s="18"/>
      <c r="N26" s="18"/>
      <c r="O26" s="18"/>
      <c r="P26" s="18"/>
      <c r="Q26" s="18"/>
      <c r="AA26" s="4"/>
      <c r="AB26" s="5"/>
      <c r="AC26" s="5"/>
      <c r="AD26" s="5"/>
      <c r="AE26" s="5"/>
      <c r="AF26" s="5"/>
      <c r="AG26" s="5"/>
      <c r="AH26" s="5"/>
      <c r="AI26" s="5"/>
    </row>
    <row r="27" spans="1:35" s="14" customFormat="1" ht="12" customHeight="1" x14ac:dyDescent="0.5">
      <c r="A27" s="18"/>
      <c r="B27" s="18"/>
      <c r="C27" s="18"/>
      <c r="D27" s="18"/>
      <c r="E27" s="18"/>
      <c r="F27" s="18"/>
      <c r="G27" s="18"/>
      <c r="H27" s="18"/>
      <c r="J27" s="18"/>
      <c r="L27" s="21"/>
      <c r="AA27" s="4"/>
      <c r="AB27" s="5"/>
      <c r="AC27" s="5"/>
      <c r="AD27" s="5"/>
      <c r="AE27" s="5"/>
      <c r="AF27" s="5"/>
      <c r="AG27" s="5"/>
      <c r="AH27" s="5"/>
      <c r="AI27" s="5"/>
    </row>
    <row r="28" spans="1:35" s="14" customFormat="1" ht="24" customHeight="1" x14ac:dyDescent="0.5">
      <c r="A28" s="22" t="s">
        <v>27</v>
      </c>
      <c r="B28" s="22"/>
      <c r="C28" s="196" t="s">
        <v>31</v>
      </c>
      <c r="D28" s="196"/>
      <c r="E28" s="196"/>
      <c r="F28" s="196"/>
      <c r="G28" s="196"/>
      <c r="H28" s="196"/>
      <c r="J28" s="23" t="s">
        <v>32</v>
      </c>
      <c r="L28" s="23"/>
      <c r="M28" s="23"/>
      <c r="N28" s="23"/>
      <c r="O28" s="23"/>
      <c r="P28" s="23"/>
      <c r="Q28" s="23"/>
      <c r="AA28" s="4"/>
      <c r="AB28" s="5"/>
      <c r="AC28" s="5"/>
      <c r="AD28" s="5"/>
      <c r="AE28" s="5"/>
      <c r="AF28" s="5"/>
      <c r="AG28" s="5"/>
      <c r="AH28" s="5"/>
      <c r="AI28" s="5"/>
    </row>
    <row r="29" spans="1:35" s="14" customFormat="1" ht="12" customHeight="1" x14ac:dyDescent="0.55000000000000004">
      <c r="AA29" s="4"/>
      <c r="AB29" s="5"/>
      <c r="AC29" s="5"/>
      <c r="AD29" s="5"/>
      <c r="AE29" s="5"/>
      <c r="AF29" s="5"/>
      <c r="AG29" s="5"/>
      <c r="AH29" s="5"/>
      <c r="AI29" s="5"/>
    </row>
    <row r="30" spans="1:35" s="14" customFormat="1" ht="24" customHeight="1" x14ac:dyDescent="0.5">
      <c r="A30" s="22" t="s">
        <v>30</v>
      </c>
      <c r="B30" s="22"/>
      <c r="C30" s="18" t="s">
        <v>33</v>
      </c>
      <c r="AA30" s="4"/>
      <c r="AB30" s="5"/>
      <c r="AC30" s="5"/>
      <c r="AD30" s="5"/>
      <c r="AE30" s="5"/>
      <c r="AF30" s="5"/>
      <c r="AG30" s="5"/>
      <c r="AH30" s="5"/>
      <c r="AI30" s="5"/>
    </row>
    <row r="31" spans="1:35" s="14" customFormat="1" ht="12" customHeight="1" x14ac:dyDescent="0.55000000000000004">
      <c r="AA31" s="4"/>
      <c r="AB31" s="5"/>
      <c r="AC31" s="5"/>
      <c r="AD31" s="5"/>
      <c r="AE31" s="5"/>
      <c r="AF31" s="5"/>
      <c r="AG31" s="5"/>
      <c r="AH31" s="5"/>
      <c r="AI31" s="5"/>
    </row>
    <row r="32" spans="1:35" s="14" customFormat="1" ht="21" customHeight="1" x14ac:dyDescent="0.55000000000000004">
      <c r="A32" s="24"/>
      <c r="B32" s="24"/>
      <c r="C32" s="185" t="s">
        <v>48</v>
      </c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24"/>
      <c r="T32" s="24"/>
      <c r="U32" s="24"/>
      <c r="V32" s="24"/>
      <c r="W32" s="24"/>
      <c r="X32" s="24"/>
      <c r="Y32" s="24"/>
      <c r="AA32" s="4"/>
      <c r="AB32" s="5"/>
      <c r="AC32" s="5"/>
      <c r="AD32" s="5"/>
      <c r="AE32" s="5"/>
      <c r="AF32" s="5"/>
      <c r="AG32" s="5"/>
      <c r="AH32" s="5"/>
      <c r="AI32" s="5"/>
    </row>
    <row r="33" spans="1:35" s="14" customFormat="1" ht="18" customHeight="1" x14ac:dyDescent="0.55000000000000004">
      <c r="A33" s="24"/>
      <c r="B33" s="24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24"/>
      <c r="T33" s="24"/>
      <c r="U33" s="24"/>
      <c r="V33" s="24"/>
      <c r="W33" s="24"/>
      <c r="X33" s="24"/>
      <c r="Y33" s="24"/>
      <c r="AA33" s="4"/>
      <c r="AB33" s="5"/>
      <c r="AC33" s="5"/>
      <c r="AD33" s="5"/>
      <c r="AE33" s="5"/>
      <c r="AF33" s="5"/>
      <c r="AG33" s="5"/>
      <c r="AH33" s="5"/>
      <c r="AI33" s="5"/>
    </row>
    <row r="34" spans="1:35" s="14" customFormat="1" ht="28.5" customHeight="1" x14ac:dyDescent="0.5500000000000000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AA34" s="4"/>
      <c r="AB34" s="5"/>
      <c r="AC34" s="5"/>
      <c r="AD34" s="5"/>
      <c r="AE34" s="5"/>
      <c r="AF34" s="5"/>
      <c r="AG34" s="5"/>
      <c r="AH34" s="5"/>
      <c r="AI34" s="5"/>
    </row>
    <row r="35" spans="1:35" s="14" customFormat="1" ht="20.25" customHeight="1" x14ac:dyDescent="0.55000000000000004">
      <c r="A35" s="24"/>
      <c r="B35" s="24"/>
      <c r="C35" s="185" t="s">
        <v>49</v>
      </c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24"/>
      <c r="T35" s="24"/>
      <c r="U35" s="24"/>
      <c r="V35" s="24"/>
      <c r="W35" s="24"/>
      <c r="X35" s="24"/>
      <c r="Y35" s="24"/>
      <c r="AA35" s="4"/>
      <c r="AB35" s="5"/>
      <c r="AC35" s="5"/>
      <c r="AD35" s="5"/>
      <c r="AE35" s="5"/>
      <c r="AF35" s="5"/>
      <c r="AG35" s="5"/>
      <c r="AH35" s="5"/>
      <c r="AI35" s="5"/>
    </row>
    <row r="36" spans="1:35" s="14" customFormat="1" ht="18.75" customHeight="1" x14ac:dyDescent="0.55000000000000004">
      <c r="A36" s="24"/>
      <c r="B36" s="24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24"/>
      <c r="T36" s="24"/>
      <c r="U36" s="24"/>
      <c r="V36" s="24"/>
      <c r="W36" s="24"/>
      <c r="X36" s="24"/>
      <c r="Y36" s="24"/>
    </row>
    <row r="37" spans="1:35" s="14" customFormat="1" x14ac:dyDescent="0.55000000000000004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</sheetData>
  <sheetProtection algorithmName="SHA-512" hashValue="L7JSYuOANInJZ/RLuWKHhg9r9U6M/nS+yJKhSigSA/CykgCwf6d212wq+TmM91wSVAjq2dmQQWZLueKyKGSlKg==" saltValue="/JglsSq+OEXLZ6Zhz9ZSKA==" spinCount="100000" sheet="1" objects="1" scenarios="1"/>
  <mergeCells count="26">
    <mergeCell ref="I12:L12"/>
    <mergeCell ref="N12:O12"/>
    <mergeCell ref="N13:O13"/>
    <mergeCell ref="P12:V12"/>
    <mergeCell ref="A23:Y23"/>
    <mergeCell ref="B18:X18"/>
    <mergeCell ref="P20:Y20"/>
    <mergeCell ref="B20:C20"/>
    <mergeCell ref="N20:O20"/>
    <mergeCell ref="J20:L20"/>
    <mergeCell ref="C35:R36"/>
    <mergeCell ref="C32:R33"/>
    <mergeCell ref="W2:X2"/>
    <mergeCell ref="T2:U2"/>
    <mergeCell ref="P2:Q2"/>
    <mergeCell ref="B16:X17"/>
    <mergeCell ref="A4:L4"/>
    <mergeCell ref="A5:K5"/>
    <mergeCell ref="I8:L8"/>
    <mergeCell ref="I10:L10"/>
    <mergeCell ref="P13:V13"/>
    <mergeCell ref="W12:Y13"/>
    <mergeCell ref="N8:X9"/>
    <mergeCell ref="N10:X11"/>
    <mergeCell ref="C28:H28"/>
    <mergeCell ref="A21:W21"/>
  </mergeCells>
  <phoneticPr fontId="1"/>
  <dataValidations count="5">
    <dataValidation allowBlank="1" showInputMessage="1" showErrorMessage="1" prompt="▶「履歴事項全部証明書」（個人の場合は「開業届」）と同じ表記(旧字体含む)で入力_x000a_▶英数字は「半角」で入力" sqref="N8:X9"/>
    <dataValidation allowBlank="1" showInputMessage="1" showErrorMessage="1" prompt="登記簿等の記載と同一に_x000a_（旧字体含む）" sqref="N10:X11"/>
    <dataValidation allowBlank="1" showInputMessage="1" showErrorMessage="1" prompt="▶「履歴事項全部証明書」と同一の役職名を入力_x000a_例）×代表取締役社長_x000a_      ○代表取締役_x000a_▶個人事業主は記入不要" sqref="P12"/>
    <dataValidation allowBlank="1" showInputMessage="1" showErrorMessage="1" prompt="登記簿等の記載と同一に(旧字体含む)" sqref="P13:V13"/>
    <dataValidation type="list" allowBlank="1" showInputMessage="1" showErrorMessage="1" sqref="J20:L20">
      <formula1>"３東中企助,４東中事経"</formula1>
    </dataValidation>
  </dataValidations>
  <printOptions horizontalCentered="1" verticalCentered="1"/>
  <pageMargins left="0.78740157480314965" right="0.62992125984251968" top="0.59055118110236227" bottom="0.78740157480314965" header="0.51181102362204722" footer="0.51181102362204722"/>
  <pageSetup paperSize="9" scale="99" orientation="portrait" r:id="rId1"/>
  <headerFooter alignWithMargins="0"/>
  <ignoredErrors>
    <ignoredError sqref="A26 A28 A3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showGridLines="0" view="pageBreakPreview" zoomScaleNormal="70" zoomScaleSheetLayoutView="100" workbookViewId="0">
      <selection activeCell="G10" sqref="G10:M10"/>
    </sheetView>
  </sheetViews>
  <sheetFormatPr defaultColWidth="9" defaultRowHeight="15" customHeight="1" x14ac:dyDescent="0.55000000000000004"/>
  <cols>
    <col min="1" max="1" width="2.25" style="25" customWidth="1"/>
    <col min="2" max="2" width="2.58203125" style="25" customWidth="1"/>
    <col min="3" max="3" width="10.08203125" style="25" customWidth="1"/>
    <col min="4" max="4" width="2.33203125" style="25" customWidth="1"/>
    <col min="5" max="5" width="9.75" style="25" customWidth="1"/>
    <col min="6" max="6" width="4.33203125" style="25" customWidth="1"/>
    <col min="7" max="7" width="3.75" style="25" customWidth="1"/>
    <col min="8" max="8" width="2.33203125" style="25" customWidth="1"/>
    <col min="9" max="9" width="3.75" style="25" customWidth="1"/>
    <col min="10" max="10" width="2.33203125" style="25" customWidth="1"/>
    <col min="11" max="11" width="3.75" style="25" customWidth="1"/>
    <col min="12" max="12" width="2.33203125" style="25" customWidth="1"/>
    <col min="13" max="13" width="2.83203125" style="25" customWidth="1"/>
    <col min="14" max="14" width="4.33203125" style="25" customWidth="1"/>
    <col min="15" max="15" width="3.75" style="25" customWidth="1"/>
    <col min="16" max="16" width="2.33203125" style="25" customWidth="1"/>
    <col min="17" max="17" width="3.75" style="25" customWidth="1"/>
    <col min="18" max="18" width="2.33203125" style="25" customWidth="1"/>
    <col min="19" max="19" width="3.75" style="26" customWidth="1"/>
    <col min="20" max="20" width="2.33203125" style="25" customWidth="1"/>
    <col min="21" max="16384" width="9" style="25"/>
  </cols>
  <sheetData>
    <row r="1" spans="1:20" ht="15" customHeight="1" x14ac:dyDescent="0.55000000000000004">
      <c r="A1" s="220" t="s">
        <v>37</v>
      </c>
      <c r="B1" s="220"/>
      <c r="C1" s="220"/>
      <c r="D1" s="220"/>
      <c r="E1" s="220"/>
      <c r="K1" s="184" t="s">
        <v>152</v>
      </c>
    </row>
    <row r="2" spans="1:20" ht="17" x14ac:dyDescent="0.55000000000000004"/>
    <row r="3" spans="1:20" ht="27.75" customHeight="1" x14ac:dyDescent="0.55000000000000004">
      <c r="A3" s="221" t="s">
        <v>141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</row>
    <row r="4" spans="1:20" ht="17.5" customHeight="1" x14ac:dyDescent="0.55000000000000004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spans="1:20" ht="17" x14ac:dyDescent="0.55000000000000004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20" ht="21" customHeight="1" x14ac:dyDescent="0.55000000000000004">
      <c r="A6" s="220" t="s">
        <v>143</v>
      </c>
      <c r="B6" s="220"/>
      <c r="C6" s="220"/>
      <c r="D6" s="220"/>
      <c r="E6" s="220"/>
      <c r="F6" s="28" t="s">
        <v>10</v>
      </c>
      <c r="G6" s="28"/>
      <c r="H6" s="28"/>
      <c r="I6" s="28"/>
      <c r="J6" s="28"/>
      <c r="K6" s="28"/>
      <c r="L6" s="28"/>
      <c r="N6" s="28"/>
      <c r="O6" s="28"/>
      <c r="P6" s="28"/>
      <c r="Q6" s="28"/>
      <c r="R6" s="28"/>
    </row>
    <row r="7" spans="1:20" ht="17" x14ac:dyDescent="0.55000000000000004">
      <c r="A7" s="29"/>
      <c r="B7" s="26"/>
      <c r="C7" s="26"/>
      <c r="E7" s="26"/>
      <c r="F7" s="26"/>
      <c r="G7" s="26"/>
      <c r="H7" s="26"/>
      <c r="I7" s="26"/>
      <c r="J7" s="26"/>
      <c r="K7" s="26"/>
      <c r="L7" s="26"/>
      <c r="N7" s="26"/>
      <c r="O7" s="26"/>
      <c r="P7" s="26"/>
      <c r="Q7" s="26"/>
      <c r="R7" s="26"/>
    </row>
    <row r="8" spans="1:20" ht="21" customHeight="1" x14ac:dyDescent="0.55000000000000004">
      <c r="A8" s="220" t="s">
        <v>144</v>
      </c>
      <c r="B8" s="220"/>
      <c r="C8" s="220"/>
      <c r="D8" s="220"/>
      <c r="E8" s="220"/>
      <c r="F8" s="52" t="s">
        <v>11</v>
      </c>
      <c r="G8" s="223"/>
      <c r="H8" s="223"/>
      <c r="I8" s="223"/>
      <c r="J8" s="223"/>
      <c r="K8" s="223"/>
      <c r="L8" s="223"/>
      <c r="M8" s="223"/>
      <c r="N8" s="52" t="s">
        <v>12</v>
      </c>
      <c r="O8" s="26"/>
      <c r="P8" s="26"/>
      <c r="Q8" s="26"/>
      <c r="R8" s="26"/>
    </row>
    <row r="9" spans="1:20" ht="17" x14ac:dyDescent="0.55000000000000004">
      <c r="A9" s="29"/>
      <c r="B9" s="26"/>
      <c r="C9" s="26"/>
      <c r="E9" s="26"/>
      <c r="F9" s="26"/>
      <c r="G9" s="26"/>
      <c r="H9" s="26"/>
      <c r="I9" s="26"/>
      <c r="J9" s="26"/>
      <c r="K9" s="26"/>
      <c r="L9" s="26"/>
      <c r="N9" s="26"/>
      <c r="O9" s="26"/>
      <c r="P9" s="26"/>
      <c r="Q9" s="26"/>
      <c r="R9" s="26"/>
    </row>
    <row r="10" spans="1:20" ht="21" customHeight="1" x14ac:dyDescent="0.55000000000000004">
      <c r="A10" s="220" t="s">
        <v>145</v>
      </c>
      <c r="B10" s="220"/>
      <c r="C10" s="220"/>
      <c r="D10" s="220"/>
      <c r="E10" s="220"/>
      <c r="F10" s="52" t="s">
        <v>11</v>
      </c>
      <c r="G10" s="223"/>
      <c r="H10" s="223"/>
      <c r="I10" s="223"/>
      <c r="J10" s="223"/>
      <c r="K10" s="223"/>
      <c r="L10" s="223"/>
      <c r="M10" s="223"/>
      <c r="N10" s="52" t="s">
        <v>12</v>
      </c>
      <c r="O10" s="26"/>
      <c r="P10" s="26"/>
      <c r="Q10" s="26"/>
      <c r="R10" s="26"/>
    </row>
    <row r="11" spans="1:20" ht="17" x14ac:dyDescent="0.55000000000000004">
      <c r="A11" s="98"/>
      <c r="B11" s="98"/>
      <c r="C11" s="98"/>
      <c r="D11" s="98"/>
      <c r="E11" s="98"/>
      <c r="F11" s="26"/>
      <c r="G11" s="26"/>
      <c r="H11" s="26"/>
      <c r="I11" s="26"/>
      <c r="J11" s="26"/>
      <c r="K11" s="26"/>
      <c r="L11" s="26"/>
      <c r="N11" s="26"/>
      <c r="O11" s="26"/>
      <c r="P11" s="26"/>
      <c r="Q11" s="26"/>
      <c r="R11" s="26"/>
    </row>
    <row r="12" spans="1:20" ht="21" customHeight="1" x14ac:dyDescent="0.55000000000000004">
      <c r="A12" s="220" t="s">
        <v>146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50"/>
      <c r="Q12" s="50"/>
      <c r="R12" s="50"/>
    </row>
    <row r="13" spans="1:20" ht="21" customHeight="1" x14ac:dyDescent="0.55000000000000004">
      <c r="A13" s="222" t="s">
        <v>50</v>
      </c>
      <c r="B13" s="222"/>
      <c r="C13" s="222"/>
      <c r="D13" s="222"/>
      <c r="E13" s="222"/>
      <c r="F13" s="29"/>
      <c r="G13" s="50"/>
      <c r="H13" s="50"/>
      <c r="I13" s="50"/>
      <c r="J13" s="50"/>
      <c r="K13" s="50"/>
      <c r="L13" s="50"/>
      <c r="M13" s="29"/>
      <c r="N13" s="29"/>
      <c r="O13" s="29"/>
      <c r="P13" s="50"/>
      <c r="Q13" s="50"/>
      <c r="R13" s="50"/>
    </row>
    <row r="14" spans="1:20" ht="17" x14ac:dyDescent="0.55000000000000004">
      <c r="A14" s="202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4"/>
    </row>
    <row r="15" spans="1:20" ht="17" x14ac:dyDescent="0.55000000000000004">
      <c r="A15" s="205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7"/>
    </row>
    <row r="16" spans="1:20" ht="17" x14ac:dyDescent="0.55000000000000004">
      <c r="A16" s="205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7"/>
    </row>
    <row r="17" spans="1:20" ht="17" x14ac:dyDescent="0.55000000000000004">
      <c r="A17" s="205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7"/>
    </row>
    <row r="18" spans="1:20" ht="17" x14ac:dyDescent="0.55000000000000004">
      <c r="A18" s="205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7"/>
    </row>
    <row r="19" spans="1:20" ht="17" x14ac:dyDescent="0.55000000000000004">
      <c r="A19" s="205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7"/>
    </row>
    <row r="20" spans="1:20" ht="17" x14ac:dyDescent="0.55000000000000004">
      <c r="A20" s="205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7"/>
    </row>
    <row r="21" spans="1:20" ht="17" x14ac:dyDescent="0.55000000000000004">
      <c r="A21" s="205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7"/>
    </row>
    <row r="22" spans="1:20" ht="17" x14ac:dyDescent="0.55000000000000004">
      <c r="A22" s="205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7"/>
    </row>
    <row r="23" spans="1:20" ht="17" x14ac:dyDescent="0.55000000000000004">
      <c r="A23" s="205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7"/>
    </row>
    <row r="24" spans="1:20" ht="17" x14ac:dyDescent="0.55000000000000004">
      <c r="A24" s="205"/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7"/>
    </row>
    <row r="25" spans="1:20" ht="17" x14ac:dyDescent="0.55000000000000004">
      <c r="A25" s="205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7"/>
    </row>
    <row r="26" spans="1:20" ht="17" x14ac:dyDescent="0.55000000000000004">
      <c r="A26" s="208"/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10"/>
    </row>
    <row r="27" spans="1:20" ht="17" x14ac:dyDescent="0.5500000000000000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1:20" ht="17" x14ac:dyDescent="0.55000000000000004">
      <c r="A28" s="222" t="s">
        <v>74</v>
      </c>
      <c r="B28" s="222"/>
      <c r="C28" s="222"/>
      <c r="D28" s="222"/>
      <c r="E28" s="222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</row>
    <row r="29" spans="1:20" ht="17" x14ac:dyDescent="0.55000000000000004">
      <c r="A29" s="211"/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3"/>
    </row>
    <row r="30" spans="1:20" ht="17" x14ac:dyDescent="0.55000000000000004">
      <c r="A30" s="214"/>
      <c r="B30" s="215"/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6"/>
    </row>
    <row r="31" spans="1:20" ht="17" x14ac:dyDescent="0.55000000000000004">
      <c r="A31" s="214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6"/>
    </row>
    <row r="32" spans="1:20" ht="17" x14ac:dyDescent="0.55000000000000004">
      <c r="A32" s="214"/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6"/>
    </row>
    <row r="33" spans="1:20" ht="17" x14ac:dyDescent="0.55000000000000004">
      <c r="A33" s="214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6"/>
    </row>
    <row r="34" spans="1:20" ht="17" x14ac:dyDescent="0.55000000000000004">
      <c r="A34" s="214"/>
      <c r="B34" s="215"/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6"/>
    </row>
    <row r="35" spans="1:20" ht="17" x14ac:dyDescent="0.55000000000000004">
      <c r="A35" s="214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6"/>
    </row>
    <row r="36" spans="1:20" ht="17" x14ac:dyDescent="0.55000000000000004">
      <c r="A36" s="214"/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6"/>
    </row>
    <row r="37" spans="1:20" ht="15" customHeight="1" x14ac:dyDescent="0.55000000000000004">
      <c r="A37" s="214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6"/>
    </row>
    <row r="38" spans="1:20" ht="15" customHeight="1" x14ac:dyDescent="0.55000000000000004">
      <c r="A38" s="214"/>
      <c r="B38" s="215"/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6"/>
    </row>
    <row r="39" spans="1:20" ht="15" customHeight="1" x14ac:dyDescent="0.55000000000000004">
      <c r="A39" s="214"/>
      <c r="B39" s="215"/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6"/>
    </row>
    <row r="40" spans="1:20" ht="15" customHeight="1" x14ac:dyDescent="0.55000000000000004">
      <c r="A40" s="214"/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6"/>
    </row>
    <row r="41" spans="1:20" ht="15" customHeight="1" x14ac:dyDescent="0.55000000000000004">
      <c r="A41" s="217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9"/>
    </row>
  </sheetData>
  <sheetProtection algorithmName="SHA-512" hashValue="CN1MzHtyz4xJIiCvu5oF5Jh5k3I+rFgmkbMWmWj4ZD3+SZOvq7KQOacXzMZHbC6RuRj7U2ppnPhZ9kdk1gQNyA==" saltValue="mik0AMw2J5leBS2sKfK7Fg==" spinCount="100000" sheet="1" objects="1" scenarios="1"/>
  <mergeCells count="12">
    <mergeCell ref="A14:T26"/>
    <mergeCell ref="A29:T41"/>
    <mergeCell ref="A1:E1"/>
    <mergeCell ref="A12:O12"/>
    <mergeCell ref="A6:E6"/>
    <mergeCell ref="A8:E8"/>
    <mergeCell ref="A10:E10"/>
    <mergeCell ref="A3:T3"/>
    <mergeCell ref="A28:E28"/>
    <mergeCell ref="A13:E13"/>
    <mergeCell ref="G8:M8"/>
    <mergeCell ref="G10:M10"/>
  </mergeCells>
  <phoneticPr fontId="1"/>
  <dataValidations count="2">
    <dataValidation allowBlank="1" showInputMessage="1" showErrorMessage="1" prompt="交付決定通知書に記載の助成予定額を記載してください" sqref="G8:M8"/>
    <dataValidation allowBlank="1" showInputMessage="1" showErrorMessage="1" prompt="助成事業の内容変更等で変更承認申請を行い、助成予定額が変更された場合のみご記載ください。" sqref="G10:M10"/>
  </dataValidations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9"/>
  <sheetViews>
    <sheetView showGridLines="0" view="pageBreakPreview" zoomScaleNormal="70" zoomScaleSheetLayoutView="100" workbookViewId="0">
      <selection activeCell="K12" sqref="K12"/>
    </sheetView>
  </sheetViews>
  <sheetFormatPr defaultRowHeight="18" x14ac:dyDescent="0.55000000000000004"/>
  <cols>
    <col min="1" max="1" width="13.33203125" customWidth="1"/>
    <col min="2" max="3" width="5.25" customWidth="1"/>
    <col min="4" max="6" width="10.58203125" customWidth="1"/>
    <col min="7" max="8" width="10.75" customWidth="1"/>
    <col min="9" max="10" width="5.4140625" customWidth="1"/>
    <col min="11" max="11" width="16.4140625" customWidth="1"/>
    <col min="12" max="12" width="13.08203125" customWidth="1"/>
    <col min="26" max="32" width="9" style="89"/>
  </cols>
  <sheetData>
    <row r="1" spans="1:33" x14ac:dyDescent="0.5">
      <c r="A1" s="123" t="s">
        <v>142</v>
      </c>
      <c r="B1" s="124"/>
      <c r="C1" s="124"/>
      <c r="D1" s="124"/>
      <c r="E1" s="125"/>
      <c r="F1" s="124"/>
      <c r="G1" s="124"/>
      <c r="H1" s="124"/>
      <c r="I1" s="124"/>
      <c r="J1" s="124"/>
      <c r="K1" s="124"/>
    </row>
    <row r="2" spans="1:33" ht="32.25" customHeight="1" x14ac:dyDescent="0.55000000000000004">
      <c r="A2" s="324" t="s">
        <v>128</v>
      </c>
      <c r="B2" s="324"/>
      <c r="C2" s="324"/>
      <c r="D2" s="324"/>
      <c r="E2" s="324"/>
      <c r="F2" s="324"/>
      <c r="G2" s="324"/>
      <c r="H2" s="324"/>
      <c r="I2" s="324"/>
      <c r="J2" s="170"/>
      <c r="K2" s="124"/>
      <c r="Z2" s="105"/>
      <c r="AA2" s="105"/>
      <c r="AB2" s="105"/>
      <c r="AC2" s="105"/>
      <c r="AD2" s="105"/>
      <c r="AE2" s="105"/>
      <c r="AF2" s="105"/>
      <c r="AG2" s="104"/>
    </row>
    <row r="3" spans="1:33" ht="19.5" customHeight="1" x14ac:dyDescent="0.5">
      <c r="A3" s="126"/>
      <c r="B3" s="126"/>
      <c r="C3" s="126"/>
      <c r="D3" s="126"/>
      <c r="E3" s="126"/>
      <c r="F3" s="126"/>
      <c r="G3" s="127"/>
      <c r="H3" s="124"/>
      <c r="J3" s="176" t="s">
        <v>15</v>
      </c>
      <c r="K3" s="124"/>
      <c r="Z3" s="105"/>
      <c r="AA3" s="105"/>
      <c r="AB3" s="105"/>
      <c r="AC3" s="105"/>
      <c r="AD3" s="105"/>
      <c r="AE3" s="105"/>
      <c r="AF3" s="105"/>
      <c r="AG3" s="104"/>
    </row>
    <row r="4" spans="1:33" ht="20.149999999999999" customHeight="1" x14ac:dyDescent="0.5">
      <c r="A4" s="345" t="s">
        <v>54</v>
      </c>
      <c r="B4" s="244"/>
      <c r="C4" s="244"/>
      <c r="D4" s="244"/>
      <c r="E4" s="244"/>
      <c r="F4" s="244"/>
      <c r="G4" s="244"/>
      <c r="H4" s="244"/>
      <c r="I4" s="244"/>
      <c r="J4" s="346"/>
      <c r="K4" s="128"/>
      <c r="Z4" s="106"/>
      <c r="AA4" s="106" t="s">
        <v>92</v>
      </c>
      <c r="AB4" s="106" t="s">
        <v>93</v>
      </c>
      <c r="AC4" s="106" t="s">
        <v>94</v>
      </c>
      <c r="AD4" s="106" t="s">
        <v>95</v>
      </c>
      <c r="AE4" s="106" t="s">
        <v>96</v>
      </c>
      <c r="AF4" s="106" t="s">
        <v>97</v>
      </c>
      <c r="AG4" s="104"/>
    </row>
    <row r="5" spans="1:33" ht="20.149999999999999" customHeight="1" x14ac:dyDescent="0.55000000000000004">
      <c r="A5" s="173"/>
      <c r="B5" s="347" t="s">
        <v>87</v>
      </c>
      <c r="C5" s="348"/>
      <c r="D5" s="174" t="s">
        <v>88</v>
      </c>
      <c r="E5" s="174" t="s">
        <v>89</v>
      </c>
      <c r="F5" s="174" t="s">
        <v>90</v>
      </c>
      <c r="G5" s="174" t="s">
        <v>91</v>
      </c>
      <c r="H5" s="175" t="s">
        <v>111</v>
      </c>
      <c r="I5" s="337" t="s">
        <v>112</v>
      </c>
      <c r="J5" s="338"/>
      <c r="K5" s="129"/>
      <c r="L5" s="89"/>
      <c r="M5" s="89"/>
      <c r="Z5" s="106" t="s">
        <v>58</v>
      </c>
      <c r="AA5" s="107">
        <f>IF(AND('付表2別紙1 展示会経費'!$A$5="⑥",'付表2別紙1 展示会経費'!$B$5="小間"),'付表2別紙1 展示会経費'!$I$5,0)+IF(AND('付表2別紙1 展示会経費'!$A$10="⑥",'付表2別紙1 展示会経費'!$B$10="小間"),'付表2別紙1 展示会経費'!$I$10,0)+IF(AND('付表2別紙1 展示会経費'!$A$15="⑥",'付表2別紙1 展示会経費'!$B$15="小間"),'付表2別紙1 展示会経費'!$I$15,0)+IF(AND('付表2別紙1 展示会経費'!$A$20="⑥",'付表2別紙1 展示会経費'!$B$20="小間"),'付表2別紙1 展示会経費'!$I$20,0)+IF(AND('付表2別紙1 展示会経費'!$A$25="⑥",'付表2別紙1 展示会経費'!$B$25="小間"),'付表2別紙1 展示会経費'!$I$25,0)+IF(AND('付表2別紙1 展示会経費'!$A$30="⑥",'付表2別紙1 展示会経費'!$B$30="小間"),'付表2別紙1 展示会経費'!$I$30,0)+IF(AND('付表2別紙1 展示会経費'!$A$35="⑥",'付表2別紙1 展示会経費'!$B$35="小間"),'付表2別紙1 展示会経費'!$I$35,0)+IF(AND('付表2別紙1 展示会経費'!$A$40="⑥",'付表2別紙1 展示会経費'!$B$40="小間"),'付表2別紙1 展示会経費'!$I$40,0)+IF(AND('付表2別紙1 展示会経費'!$A$54="⑥",'付表2別紙1 展示会経費'!$B$54="小間"),'付表2別紙1 展示会経費'!$I$54,0)+IF(AND('付表2別紙1 展示会経費'!$A$59="⑥",'付表2別紙1 展示会経費'!$B$59="小間"),'付表2別紙1 展示会経費'!$I$59,0)+IF(AND('付表2別紙1 展示会経費'!$A$64="⑥",'付表2別紙1 展示会経費'!$B$64="小間"),'付表2別紙1 展示会経費'!$I$64,0)+IF(AND('付表2別紙1 展示会経費'!$A$69="⑥",'付表2別紙1 展示会経費'!$B$69="小間"),'付表2別紙1 展示会経費'!$I$69,0)+IF(AND('付表2別紙1 展示会経費'!$A$74="⑥",'付表2別紙1 展示会経費'!$B$74="小間"),'付表2別紙1 展示会経費'!$I$74,0)+IF(AND('付表2別紙1 展示会経費'!$A$79="⑥",'付表2別紙1 展示会経費'!$B$79="小間"),'付表2別紙1 展示会経費'!$I$79,0)+IF(AND('付表2別紙1 展示会経費'!$A$84="⑥",'付表2別紙1 展示会経費'!$B$84="小間"),'付表2別紙1 展示会経費'!$I$84,0)+IF(AND('付表2別紙1 展示会経費'!$A$89="⑥",'付表2別紙1 展示会経費'!$B$89="小間"),'付表2別紙1 展示会経費'!$I$89,0)+IF(AND('付表2別紙1 展示会経費'!$A$103="⑥",'付表2別紙1 展示会経費'!$B$103="小間"),'付表2別紙1 展示会経費'!$I$103,0)+IF(AND('付表2別紙1 展示会経費'!$A$108="⑥",'付表2別紙1 展示会経費'!$B$108="小間"),'付表2別紙1 展示会経費'!$I$108,0)+IF(AND('付表2別紙1 展示会経費'!$A$113="⑥",'付表2別紙1 展示会経費'!$B$113="小間"),'付表2別紙1 展示会経費'!$I$113,0)+IF(AND('付表2別紙1 展示会経費'!$A$118="⑥",'付表2別紙1 展示会経費'!$B$118="小間"),'付表2別紙1 展示会経費'!$I$118,0)+IF(AND('付表2別紙1 展示会経費'!$A$123="⑥",'付表2別紙1 展示会経費'!$B$123="小間"),'付表2別紙1 展示会経費'!$I$123,0)+IF(AND('付表2別紙1 展示会経費'!$A$128="⑥",'付表2別紙1 展示会経費'!$B$128="小間"),'付表2別紙1 展示会経費'!$I$128,0)+IF(AND('付表2別紙1 展示会経費'!$A$133="⑥",'付表2別紙1 展示会経費'!$B$133="小間"),'付表2別紙1 展示会経費'!$I$133,0)+IF(AND('付表2別紙1 展示会経費'!$A$138="⑥",'付表2別紙1 展示会経費'!$B$138="小間"),'付表2別紙1 展示会経費'!$I$138,0)</f>
        <v>0</v>
      </c>
      <c r="AB5" s="107">
        <f>IF(AND('付表2別紙1 展示会経費'!$A$5="⑦",'付表2別紙1 展示会経費'!$B$5="小間"),'付表2別紙1 展示会経費'!$I$5,0)+IF(AND('付表2別紙1 展示会経費'!$A$10="⑦",'付表2別紙1 展示会経費'!$B$10="小間"),'付表2別紙1 展示会経費'!$I$10,0)+IF(AND('付表2別紙1 展示会経費'!$A$15="⑦",'付表2別紙1 展示会経費'!$B$15="小間"),'付表2別紙1 展示会経費'!$I$15,0)+IF(AND('付表2別紙1 展示会経費'!$A$20="⑦",'付表2別紙1 展示会経費'!$B$20="小間"),'付表2別紙1 展示会経費'!$I$20,0)+IF(AND('付表2別紙1 展示会経費'!$A$25="⑦",'付表2別紙1 展示会経費'!$B$25="小間"),'付表2別紙1 展示会経費'!$I$25,0)+IF(AND('付表2別紙1 展示会経費'!$A$30="⑦",'付表2別紙1 展示会経費'!$B$30="小間"),'付表2別紙1 展示会経費'!$I$30,0)+IF(AND('付表2別紙1 展示会経費'!$A$35="⑦",'付表2別紙1 展示会経費'!$B$35="小間"),'付表2別紙1 展示会経費'!$I$35,0)+IF(AND('付表2別紙1 展示会経費'!$A$40="⑦",'付表2別紙1 展示会経費'!$B$40="小間"),'付表2別紙1 展示会経費'!$I$40,0)+IF(AND('付表2別紙1 展示会経費'!$A$54="⑦",'付表2別紙1 展示会経費'!$B$54="小間"),'付表2別紙1 展示会経費'!$I$54,0)+IF(AND('付表2別紙1 展示会経費'!$A$59="⑦",'付表2別紙1 展示会経費'!$B$59="小間"),'付表2別紙1 展示会経費'!$I$59,0)+IF(AND('付表2別紙1 展示会経費'!$A$64="⑦",'付表2別紙1 展示会経費'!$B$64="小間"),'付表2別紙1 展示会経費'!$I$64,0)+IF(AND('付表2別紙1 展示会経費'!$A$69="⑦",'付表2別紙1 展示会経費'!$B$69="小間"),'付表2別紙1 展示会経費'!$I$69,0)+IF(AND('付表2別紙1 展示会経費'!$A$74="⑦",'付表2別紙1 展示会経費'!$B$74="小間"),'付表2別紙1 展示会経費'!$I$74,0)+IF(AND('付表2別紙1 展示会経費'!$A$79="⑦",'付表2別紙1 展示会経費'!$B$79="小間"),'付表2別紙1 展示会経費'!$I$79,0)+IF(AND('付表2別紙1 展示会経費'!$A$84="⑦",'付表2別紙1 展示会経費'!$B$84="小間"),'付表2別紙1 展示会経費'!$I$84,0)+IF(AND('付表2別紙1 展示会経費'!$A$89="⑦",'付表2別紙1 展示会経費'!$B$89="小間"),'付表2別紙1 展示会経費'!$I$89,0)+IF(AND('付表2別紙1 展示会経費'!$A$103="⑦",'付表2別紙1 展示会経費'!$B$103="小間"),'付表2別紙1 展示会経費'!$I$103,0)+IF(AND('付表2別紙1 展示会経費'!$A$108="⑦",'付表2別紙1 展示会経費'!$B$108="小間"),'付表2別紙1 展示会経費'!$I$108,0)+IF(AND('付表2別紙1 展示会経費'!$A$113="⑦",'付表2別紙1 展示会経費'!$B$113="小間"),'付表2別紙1 展示会経費'!$I$113,0)+IF(AND('付表2別紙1 展示会経費'!$A$118="⑦",'付表2別紙1 展示会経費'!$B$118="小間"),'付表2別紙1 展示会経費'!$I$118,0)+IF(AND('付表2別紙1 展示会経費'!$A$123="⑦",'付表2別紙1 展示会経費'!$B$123="小間"),'付表2別紙1 展示会経費'!$I$123,0)+IF(AND('付表2別紙1 展示会経費'!$A$128="⑦",'付表2別紙1 展示会経費'!$B$128="小間"),'付表2別紙1 展示会経費'!$I$128,0)+IF(AND('付表2別紙1 展示会経費'!$A$133="⑦",'付表2別紙1 展示会経費'!$B$133="小間"),'付表2別紙1 展示会経費'!$I$133,0)+IF(AND('付表2別紙1 展示会経費'!$A$138="⑦",'付表2別紙1 展示会経費'!$B$138="小間"),'付表2別紙1 展示会経費'!$I$138,0)</f>
        <v>0</v>
      </c>
      <c r="AC5" s="107">
        <f>IF(AND('付表2別紙1 展示会経費'!$A$5="⑧",'付表2別紙1 展示会経費'!$B$5="小間"),'付表2別紙1 展示会経費'!$I$5,0)+IF(AND('付表2別紙1 展示会経費'!$A$10="⑧",'付表2別紙1 展示会経費'!$B$10="小間"),'付表2別紙1 展示会経費'!$I$10,0)+IF(AND('付表2別紙1 展示会経費'!$A$15="⑧",'付表2別紙1 展示会経費'!$B$15="小間"),'付表2別紙1 展示会経費'!$I$15,0)+IF(AND('付表2別紙1 展示会経費'!$A$20="⑧",'付表2別紙1 展示会経費'!$B$20="小間"),'付表2別紙1 展示会経費'!$I$20,0)+IF(AND('付表2別紙1 展示会経費'!$A$25="⑧",'付表2別紙1 展示会経費'!$B$25="小間"),'付表2別紙1 展示会経費'!$I$25,0)+IF(AND('付表2別紙1 展示会経費'!$A$30="⑧",'付表2別紙1 展示会経費'!$B$30="小間"),'付表2別紙1 展示会経費'!$I$30,0)+IF(AND('付表2別紙1 展示会経費'!$A$35="⑧",'付表2別紙1 展示会経費'!$B$35="小間"),'付表2別紙1 展示会経費'!$I$35,0)+IF(AND('付表2別紙1 展示会経費'!$A$40="⑧",'付表2別紙1 展示会経費'!$B$40="小間"),'付表2別紙1 展示会経費'!$I$40,0)+IF(AND('付表2別紙1 展示会経費'!$A$54="⑧",'付表2別紙1 展示会経費'!$B$54="小間"),'付表2別紙1 展示会経費'!$I$54,0)+IF(AND('付表2別紙1 展示会経費'!$A$59="⑧",'付表2別紙1 展示会経費'!$B$59="小間"),'付表2別紙1 展示会経費'!$I$59,0)+IF(AND('付表2別紙1 展示会経費'!$A$64="⑧",'付表2別紙1 展示会経費'!$B$64="小間"),'付表2別紙1 展示会経費'!$I$64,0)+IF(AND('付表2別紙1 展示会経費'!$A$69="⑧",'付表2別紙1 展示会経費'!$B$69="小間"),'付表2別紙1 展示会経費'!$I$69,0)+IF(AND('付表2別紙1 展示会経費'!$A$74="⑧",'付表2別紙1 展示会経費'!$B$74="小間"),'付表2別紙1 展示会経費'!$I$74,0)+IF(AND('付表2別紙1 展示会経費'!$A$79="⑧",'付表2別紙1 展示会経費'!$B$79="小間"),'付表2別紙1 展示会経費'!$I$79,0)+IF(AND('付表2別紙1 展示会経費'!$A$84="⑧",'付表2別紙1 展示会経費'!$B$84="小間"),'付表2別紙1 展示会経費'!$I$84,0)+IF(AND('付表2別紙1 展示会経費'!$A$89="⑧",'付表2別紙1 展示会経費'!$B$89="小間"),'付表2別紙1 展示会経費'!$I$89,0)+IF(AND('付表2別紙1 展示会経費'!$A$103="⑧",'付表2別紙1 展示会経費'!$B$103="小間"),'付表2別紙1 展示会経費'!$I$103,0)+IF(AND('付表2別紙1 展示会経費'!$A$108="⑧",'付表2別紙1 展示会経費'!$B$108="小間"),'付表2別紙1 展示会経費'!$I$108,0)+IF(AND('付表2別紙1 展示会経費'!$A$113="⑧",'付表2別紙1 展示会経費'!$B$113="小間"),'付表2別紙1 展示会経費'!$I$113,0)+IF(AND('付表2別紙1 展示会経費'!$A$118="⑧",'付表2別紙1 展示会経費'!$B$118="小間"),'付表2別紙1 展示会経費'!$I$118,0)+IF(AND('付表2別紙1 展示会経費'!$A$123="⑧",'付表2別紙1 展示会経費'!$B$123="小間"),'付表2別紙1 展示会経費'!$I$123,0)+IF(AND('付表2別紙1 展示会経費'!$A$128="⑧",'付表2別紙1 展示会経費'!$B$128="小間"),'付表2別紙1 展示会経費'!$I$128,0)+IF(AND('付表2別紙1 展示会経費'!$A$133="⑧",'付表2別紙1 展示会経費'!$B$133="小間"),'付表2別紙1 展示会経費'!$I$133,0)+IF(AND('付表2別紙1 展示会経費'!$A$138="⑧",'付表2別紙1 展示会経費'!$B$138="小間"),'付表2別紙1 展示会経費'!$I$138,0)</f>
        <v>0</v>
      </c>
      <c r="AD5" s="107">
        <f>IF(AND('付表2別紙1 展示会経費'!$A$5="⑨",'付表2別紙1 展示会経費'!$B$5="小間"),'付表2別紙1 展示会経費'!$I$5,0)+IF(AND('付表2別紙1 展示会経費'!$A$10="⑨",'付表2別紙1 展示会経費'!$B$10="小間"),'付表2別紙1 展示会経費'!$I$10,0)+IF(AND('付表2別紙1 展示会経費'!$A$15="⑨",'付表2別紙1 展示会経費'!$B$15="小間"),'付表2別紙1 展示会経費'!$I$15,0)+IF(AND('付表2別紙1 展示会経費'!$A$20="⑨",'付表2別紙1 展示会経費'!$B$20="小間"),'付表2別紙1 展示会経費'!$I$20,0)+IF(AND('付表2別紙1 展示会経費'!$A$25="⑨",'付表2別紙1 展示会経費'!$B$25="小間"),'付表2別紙1 展示会経費'!$I$25,0)+IF(AND('付表2別紙1 展示会経費'!$A$30="⑨",'付表2別紙1 展示会経費'!$B$30="小間"),'付表2別紙1 展示会経費'!$I$30,0)+IF(AND('付表2別紙1 展示会経費'!$A$35="⑨",'付表2別紙1 展示会経費'!$B$35="小間"),'付表2別紙1 展示会経費'!$I$35,0)+IF(AND('付表2別紙1 展示会経費'!$A$40="⑨",'付表2別紙1 展示会経費'!$B$40="小間"),'付表2別紙1 展示会経費'!$I$40,0)+IF(AND('付表2別紙1 展示会経費'!$A$54="⑨",'付表2別紙1 展示会経費'!$B$54="小間"),'付表2別紙1 展示会経費'!$I$54,0)+IF(AND('付表2別紙1 展示会経費'!$A$59="⑨",'付表2別紙1 展示会経費'!$B$59="小間"),'付表2別紙1 展示会経費'!$I$59,0)+IF(AND('付表2別紙1 展示会経費'!$A$64="⑨",'付表2別紙1 展示会経費'!$B$64="小間"),'付表2別紙1 展示会経費'!$I$64,0)+IF(AND('付表2別紙1 展示会経費'!$A$69="⑨",'付表2別紙1 展示会経費'!$B$69="小間"),'付表2別紙1 展示会経費'!$I$69,0)+IF(AND('付表2別紙1 展示会経費'!$A$74="⑨",'付表2別紙1 展示会経費'!$B$74="小間"),'付表2別紙1 展示会経費'!$I$74,0)+IF(AND('付表2別紙1 展示会経費'!$A$79="⑨",'付表2別紙1 展示会経費'!$B$79="小間"),'付表2別紙1 展示会経費'!$I$79,0)+IF(AND('付表2別紙1 展示会経費'!$A$84="⑨",'付表2別紙1 展示会経費'!$B$84="小間"),'付表2別紙1 展示会経費'!$I$84,0)+IF(AND('付表2別紙1 展示会経費'!$A$89="⑨",'付表2別紙1 展示会経費'!$B$89="小間"),'付表2別紙1 展示会経費'!$I$89,0)+IF(AND('付表2別紙1 展示会経費'!$A$103="⑨",'付表2別紙1 展示会経費'!$B$103="小間"),'付表2別紙1 展示会経費'!$I$103,0)+IF(AND('付表2別紙1 展示会経費'!$A$108="⑨",'付表2別紙1 展示会経費'!$B$108="小間"),'付表2別紙1 展示会経費'!$I$108,0)+IF(AND('付表2別紙1 展示会経費'!$A$113="⑨",'付表2別紙1 展示会経費'!$B$113="小間"),'付表2別紙1 展示会経費'!$I$113,0)+IF(AND('付表2別紙1 展示会経費'!$A$118="⑨",'付表2別紙1 展示会経費'!$B$118="小間"),'付表2別紙1 展示会経費'!$I$118,0)+IF(AND('付表2別紙1 展示会経費'!$A$123="⑨",'付表2別紙1 展示会経費'!$B$123="小間"),'付表2別紙1 展示会経費'!$I$123,0)+IF(AND('付表2別紙1 展示会経費'!$A$128="⑨",'付表2別紙1 展示会経費'!$B$128="小間"),'付表2別紙1 展示会経費'!$I$128,0)+IF(AND('付表2別紙1 展示会経費'!$A$133="⑨",'付表2別紙1 展示会経費'!$B$133="小間"),'付表2別紙1 展示会経費'!$I$133,0)+IF(AND('付表2別紙1 展示会経費'!$A$138="⑨",'付表2別紙1 展示会経費'!$B$138="小間"),'付表2別紙1 展示会経費'!$I$138,0)</f>
        <v>0</v>
      </c>
      <c r="AE5" s="107">
        <f>IF(AND('付表2別紙1 展示会経費'!$A$5="⑩",'付表2別紙1 展示会経費'!$B$5="小間"),'付表2別紙1 展示会経費'!$I$5,0)+IF(AND('付表2別紙1 展示会経費'!$A$10="⑩",'付表2別紙1 展示会経費'!$B$10="小間"),'付表2別紙1 展示会経費'!$I$10,0)+IF(AND('付表2別紙1 展示会経費'!$A$15="⑩",'付表2別紙1 展示会経費'!$B$15="小間"),'付表2別紙1 展示会経費'!$I$15,0)+IF(AND('付表2別紙1 展示会経費'!$A$20="⑩",'付表2別紙1 展示会経費'!$B$20="小間"),'付表2別紙1 展示会経費'!$I$20,0)+IF(AND('付表2別紙1 展示会経費'!$A$25="⑩",'付表2別紙1 展示会経費'!$B$25="小間"),'付表2別紙1 展示会経費'!$I$25,0)+IF(AND('付表2別紙1 展示会経費'!$A$30="⑩",'付表2別紙1 展示会経費'!$B$30="小間"),'付表2別紙1 展示会経費'!$I$30,0)+IF(AND('付表2別紙1 展示会経費'!$A$35="⑩",'付表2別紙1 展示会経費'!$B$35="小間"),'付表2別紙1 展示会経費'!$I$35,0)+IF(AND('付表2別紙1 展示会経費'!$A$40="⑩",'付表2別紙1 展示会経費'!$B$40="小間"),'付表2別紙1 展示会経費'!$I$40,0)+IF(AND('付表2別紙1 展示会経費'!$A$54="⑩",'付表2別紙1 展示会経費'!$B$54="小間"),'付表2別紙1 展示会経費'!$I$54,0)+IF(AND('付表2別紙1 展示会経費'!$A$59="⑩",'付表2別紙1 展示会経費'!$B$59="小間"),'付表2別紙1 展示会経費'!$I$59,0)+IF(AND('付表2別紙1 展示会経費'!$A$64="⑩",'付表2別紙1 展示会経費'!$B$64="小間"),'付表2別紙1 展示会経費'!$I$64,0)+IF(AND('付表2別紙1 展示会経費'!$A$69="⑩",'付表2別紙1 展示会経費'!$B$69="小間"),'付表2別紙1 展示会経費'!$I$69,0)+IF(AND('付表2別紙1 展示会経費'!$A$74="⑩",'付表2別紙1 展示会経費'!$B$74="小間"),'付表2別紙1 展示会経費'!$I$74,0)+IF(AND('付表2別紙1 展示会経費'!$A$79="⑩",'付表2別紙1 展示会経費'!$B$79="小間"),'付表2別紙1 展示会経費'!$I$79,0)+IF(AND('付表2別紙1 展示会経費'!$A$84="⑩",'付表2別紙1 展示会経費'!$B$84="小間"),'付表2別紙1 展示会経費'!$I$84,0)+IF(AND('付表2別紙1 展示会経費'!$A$89="⑩",'付表2別紙1 展示会経費'!$B$89="小間"),'付表2別紙1 展示会経費'!$I$89,0)+IF(AND('付表2別紙1 展示会経費'!$A$103="⑩",'付表2別紙1 展示会経費'!$B$103="小間"),'付表2別紙1 展示会経費'!$I$103,0)+IF(AND('付表2別紙1 展示会経費'!$A$108="⑩",'付表2別紙1 展示会経費'!$B$108="小間"),'付表2別紙1 展示会経費'!$I$108,0)+IF(AND('付表2別紙1 展示会経費'!$A$113="⑩",'付表2別紙1 展示会経費'!$B$113="小間"),'付表2別紙1 展示会経費'!$I$113,0)+IF(AND('付表2別紙1 展示会経費'!$A$118="⑩",'付表2別紙1 展示会経費'!$B$118="小間"),'付表2別紙1 展示会経費'!$I$118,0)+IF(AND('付表2別紙1 展示会経費'!$A$123="⑩",'付表2別紙1 展示会経費'!$B$123="小間"),'付表2別紙1 展示会経費'!$I$123,0)+IF(AND('付表2別紙1 展示会経費'!$A$128="⑩",'付表2別紙1 展示会経費'!$B$128="小間"),'付表2別紙1 展示会経費'!$I$128,0)+IF(AND('付表2別紙1 展示会経費'!$A$133="⑩",'付表2別紙1 展示会経費'!$B$133="小間"),'付表2別紙1 展示会経費'!$I$133,0)+IF(AND('付表2別紙1 展示会経費'!$A$138="⑩",'付表2別紙1 展示会経費'!$B$138="小間"),'付表2別紙1 展示会経費'!$I$138,0)</f>
        <v>0</v>
      </c>
      <c r="AF5" s="107">
        <f>IF(AND('付表2別紙1 展示会経費'!$A$5="",'付表2別紙1 展示会経費'!$B$5="小間"),'付表2別紙1 展示会経費'!$I$5,0)+IF(AND('付表2別紙1 展示会経費'!$A$10="",'付表2別紙1 展示会経費'!$B$10="小間"),'付表2別紙1 展示会経費'!$I$10,0)+IF(AND('付表2別紙1 展示会経費'!$A$15="",'付表2別紙1 展示会経費'!$B$15="小間"),'付表2別紙1 展示会経費'!$I$15,0)+IF(AND('付表2別紙1 展示会経費'!$A$20="",'付表2別紙1 展示会経費'!$B$20="小間"),'付表2別紙1 展示会経費'!$I$20,0)+IF(AND('付表2別紙1 展示会経費'!$A$25="",'付表2別紙1 展示会経費'!$B$25="小間"),'付表2別紙1 展示会経費'!$I$25,0)+IF(AND('付表2別紙1 展示会経費'!$A$30="",'付表2別紙1 展示会経費'!$B$30="小間"),'付表2別紙1 展示会経費'!$I$30,0)+IF(AND('付表2別紙1 展示会経費'!$A$35="",'付表2別紙1 展示会経費'!$B$35="小間"),'付表2別紙1 展示会経費'!$I$35,0)+IF(AND('付表2別紙1 展示会経費'!$A$40="",'付表2別紙1 展示会経費'!$B$40="小間"),'付表2別紙1 展示会経費'!$I$40,0)+IF(AND('付表2別紙1 展示会経費'!$A$54="",'付表2別紙1 展示会経費'!$B$54="小間"),'付表2別紙1 展示会経費'!$I$54,0)+IF(AND('付表2別紙1 展示会経費'!$A$59="",'付表2別紙1 展示会経費'!$B$59="小間"),'付表2別紙1 展示会経費'!$I$59,0)+IF(AND('付表2別紙1 展示会経費'!$A$64="",'付表2別紙1 展示会経費'!$B$64="小間"),'付表2別紙1 展示会経費'!$I$64,0)+IF(AND('付表2別紙1 展示会経費'!$A$69="",'付表2別紙1 展示会経費'!$B$69="小間"),'付表2別紙1 展示会経費'!$I$69,0)+IF(AND('付表2別紙1 展示会経費'!$A$74="",'付表2別紙1 展示会経費'!$B$74="小間"),'付表2別紙1 展示会経費'!$I$74,0)+IF(AND('付表2別紙1 展示会経費'!$A$79="",'付表2別紙1 展示会経費'!$B$79="小間"),'付表2別紙1 展示会経費'!$I$79,0)+IF(AND('付表2別紙1 展示会経費'!$A$84="",'付表2別紙1 展示会経費'!$B$84="小間"),'付表2別紙1 展示会経費'!$I$84,0)+IF(AND('付表2別紙1 展示会経費'!$A$89="",'付表2別紙1 展示会経費'!$B$89="小間"),'付表2別紙1 展示会経費'!$I$89,0)+IF(AND('付表2別紙1 展示会経費'!$A$103="",'付表2別紙1 展示会経費'!$B$103="小間"),'付表2別紙1 展示会経費'!$I$103,0)+IF(AND('付表2別紙1 展示会経費'!$A$108="",'付表2別紙1 展示会経費'!$B$108="小間"),'付表2別紙1 展示会経費'!$I$108,0)+IF(AND('付表2別紙1 展示会経費'!$A$113="",'付表2別紙1 展示会経費'!$B$113="小間"),'付表2別紙1 展示会経費'!$I$113,0)+IF(AND('付表2別紙1 展示会経費'!$A$118="",'付表2別紙1 展示会経費'!$B$118="小間"),'付表2別紙1 展示会経費'!$I$118,0)+IF(AND('付表2別紙1 展示会経費'!$A$123="",'付表2別紙1 展示会経費'!$B$123="小間"),'付表2別紙1 展示会経費'!$I$123,0)+IF(AND('付表2別紙1 展示会経費'!$A$128="",'付表2別紙1 展示会経費'!$B$128="小間"),'付表2別紙1 展示会経費'!$I$128,0)+IF(AND('付表2別紙1 展示会経費'!$A$133="",'付表2別紙1 展示会経費'!$B$133="小間"),'付表2別紙1 展示会経費'!$I$133,0)+IF(AND('付表2別紙1 展示会経費'!$A$138="",'付表2別紙1 展示会経費'!$B$138="小間"),'付表2別紙1 展示会経費'!$I$138,0)</f>
        <v>0</v>
      </c>
      <c r="AG5" s="104"/>
    </row>
    <row r="6" spans="1:33" ht="20.149999999999999" customHeight="1" x14ac:dyDescent="0.5">
      <c r="A6" s="130" t="s">
        <v>65</v>
      </c>
      <c r="B6" s="238">
        <f>IF(AND('付表2別紙1 展示会経費'!$A$5="①",'付表2別紙1 展示会経費'!$B$5="小間"),'付表2別紙1 展示会経費'!$I$5,0)+IF(AND('付表2別紙1 展示会経費'!$A$10="①",'付表2別紙1 展示会経費'!$B$10="小間"),'付表2別紙1 展示会経費'!$I$10,0)+IF(AND('付表2別紙1 展示会経費'!$A$15="①",'付表2別紙1 展示会経費'!$B$15="小間"),'付表2別紙1 展示会経費'!$I$15,0)+IF(AND('付表2別紙1 展示会経費'!$A$20="①",'付表2別紙1 展示会経費'!$B$20="小間"),'付表2別紙1 展示会経費'!$I$20,0)+IF(AND('付表2別紙1 展示会経費'!$A$25="①",'付表2別紙1 展示会経費'!$B$25="小間"),'付表2別紙1 展示会経費'!$I$25,0)+IF(AND('付表2別紙1 展示会経費'!$A$30="①",'付表2別紙1 展示会経費'!$B$30="小間"),'付表2別紙1 展示会経費'!$I$30,0)+IF(AND('付表2別紙1 展示会経費'!$A$35="①",'付表2別紙1 展示会経費'!$B$35="小間"),'付表2別紙1 展示会経費'!$I$35,0)+IF(AND('付表2別紙1 展示会経費'!$A$40="①",'付表2別紙1 展示会経費'!$B$40="小間"),'付表2別紙1 展示会経費'!$I$40,0)+IF(AND('付表2別紙1 展示会経費'!$A$54="①",'付表2別紙1 展示会経費'!$B$54="小間"),'付表2別紙1 展示会経費'!$I$54,0)+IF(AND('付表2別紙1 展示会経費'!$A$59="①",'付表2別紙1 展示会経費'!$B$59="小間"),'付表2別紙1 展示会経費'!$I$59,0)+IF(AND('付表2別紙1 展示会経費'!$A$64="①",'付表2別紙1 展示会経費'!$B$64="小間"),'付表2別紙1 展示会経費'!$I$64,0)+IF(AND('付表2別紙1 展示会経費'!$A$69="①",'付表2別紙1 展示会経費'!$B$69="小間"),'付表2別紙1 展示会経費'!$I$69,0)+IF(AND('付表2別紙1 展示会経費'!$A$74="①",'付表2別紙1 展示会経費'!$B$74="小間"),'付表2別紙1 展示会経費'!$I$74,0)+IF(AND('付表2別紙1 展示会経費'!$A$79="①",'付表2別紙1 展示会経費'!$B$79="小間"),'付表2別紙1 展示会経費'!$I$79,0)+IF(AND('付表2別紙1 展示会経費'!$A$84="①",'付表2別紙1 展示会経費'!$B$84="小間"),'付表2別紙1 展示会経費'!$I$84,0)+IF(AND('付表2別紙1 展示会経費'!$A$89="①",'付表2別紙1 展示会経費'!$B$89="小間"),'付表2別紙1 展示会経費'!$I$89,0)+IF(AND('付表2別紙1 展示会経費'!$A$103="①",'付表2別紙1 展示会経費'!$B$103="小間"),'付表2別紙1 展示会経費'!$I$103,0)+IF(AND('付表2別紙1 展示会経費'!$A$108="①",'付表2別紙1 展示会経費'!$B$108="小間"),'付表2別紙1 展示会経費'!$I$108,0)+IF(AND('付表2別紙1 展示会経費'!$A$113="①",'付表2別紙1 展示会経費'!$B$113="小間"),'付表2別紙1 展示会経費'!$I$113,0)+IF(AND('付表2別紙1 展示会経費'!$A$118="①",'付表2別紙1 展示会経費'!$B$118="小間"),'付表2別紙1 展示会経費'!$I$118,0)+IF(AND('付表2別紙1 展示会経費'!$A$123="①",'付表2別紙1 展示会経費'!$B$123="小間"),'付表2別紙1 展示会経費'!$I$123,0)+IF(AND('付表2別紙1 展示会経費'!$A$128="①",'付表2別紙1 展示会経費'!$B$128="小間"),'付表2別紙1 展示会経費'!$I$128,0)+IF(AND('付表2別紙1 展示会経費'!$A$133="①",'付表2別紙1 展示会経費'!$B$133="小間"),'付表2別紙1 展示会経費'!$I$133,0)+IF(AND('付表2別紙1 展示会経費'!$A$138="①",'付表2別紙1 展示会経費'!$B$138="小間"),'付表2別紙1 展示会経費'!$I$138,0)</f>
        <v>0</v>
      </c>
      <c r="C6" s="239"/>
      <c r="D6" s="131">
        <f>IF(AND('付表2別紙1 展示会経費'!$A$5="②",'付表2別紙1 展示会経費'!$B$5="小間"),'付表2別紙1 展示会経費'!$I$5,0)+IF(AND('付表2別紙1 展示会経費'!$A$10="②",'付表2別紙1 展示会経費'!$B$10="小間"),'付表2別紙1 展示会経費'!$I$10,0)+IF(AND('付表2別紙1 展示会経費'!$A$15="②",'付表2別紙1 展示会経費'!$B$15="小間"),'付表2別紙1 展示会経費'!$I$15,0)+IF(AND('付表2別紙1 展示会経費'!$A$20="②",'付表2別紙1 展示会経費'!$B$20="小間"),'付表2別紙1 展示会経費'!$I$20,0)+IF(AND('付表2別紙1 展示会経費'!$A$25="②",'付表2別紙1 展示会経費'!$B$25="小間"),'付表2別紙1 展示会経費'!$I$25,0)+IF(AND('付表2別紙1 展示会経費'!$A$30="②",'付表2別紙1 展示会経費'!$B$30="小間"),'付表2別紙1 展示会経費'!$I$30,0)+IF(AND('付表2別紙1 展示会経費'!$A$35="②",'付表2別紙1 展示会経費'!$B$35="小間"),'付表2別紙1 展示会経費'!$I$35,0)+IF(AND('付表2別紙1 展示会経費'!$A$40="②",'付表2別紙1 展示会経費'!$B$40="小間"),'付表2別紙1 展示会経費'!$I$40,0)+IF(AND('付表2別紙1 展示会経費'!$A$54="②",'付表2別紙1 展示会経費'!$B$54="小間"),'付表2別紙1 展示会経費'!$I$54,0)+IF(AND('付表2別紙1 展示会経費'!$A$59="②",'付表2別紙1 展示会経費'!$B$59="小間"),'付表2別紙1 展示会経費'!$I$59,0)+IF(AND('付表2別紙1 展示会経費'!$A$64="②",'付表2別紙1 展示会経費'!$B$64="小間"),'付表2別紙1 展示会経費'!$I$64,0)+IF(AND('付表2別紙1 展示会経費'!$A$69="②",'付表2別紙1 展示会経費'!$B$69="小間"),'付表2別紙1 展示会経費'!$I$69,0)+IF(AND('付表2別紙1 展示会経費'!$A$74="②",'付表2別紙1 展示会経費'!$B$74="小間"),'付表2別紙1 展示会経費'!$I$74,0)+IF(AND('付表2別紙1 展示会経費'!$A$79="②",'付表2別紙1 展示会経費'!$B$79="小間"),'付表2別紙1 展示会経費'!$I$79,0)+IF(AND('付表2別紙1 展示会経費'!$A$84="②",'付表2別紙1 展示会経費'!$B$84="小間"),'付表2別紙1 展示会経費'!$I$84,0)+IF(AND('付表2別紙1 展示会経費'!$A$89="②",'付表2別紙1 展示会経費'!$B$89="小間"),'付表2別紙1 展示会経費'!$I$89,0)+IF(AND('付表2別紙1 展示会経費'!$A$103="②",'付表2別紙1 展示会経費'!$B$103="小間"),'付表2別紙1 展示会経費'!$I$103,0)+IF(AND('付表2別紙1 展示会経費'!$A$108="②",'付表2別紙1 展示会経費'!$B$108="小間"),'付表2別紙1 展示会経費'!$I$108,0)+IF(AND('付表2別紙1 展示会経費'!$A$113="②",'付表2別紙1 展示会経費'!$B$113="小間"),'付表2別紙1 展示会経費'!$I$113,0)+IF(AND('付表2別紙1 展示会経費'!$A$118="②",'付表2別紙1 展示会経費'!$B$118="小間"),'付表2別紙1 展示会経費'!$I$118,0)+IF(AND('付表2別紙1 展示会経費'!$A$123="②",'付表2別紙1 展示会経費'!$B$123="小間"),'付表2別紙1 展示会経費'!$I$123,0)+IF(AND('付表2別紙1 展示会経費'!$A$128="②",'付表2別紙1 展示会経費'!$B$128="小間"),'付表2別紙1 展示会経費'!$I$128,0)+IF(AND('付表2別紙1 展示会経費'!$A$133="②",'付表2別紙1 展示会経費'!$B$133="小間"),'付表2別紙1 展示会経費'!$I$133,0)+IF(AND('付表2別紙1 展示会経費'!$A$138="②",'付表2別紙1 展示会経費'!$B$138="小間"),'付表2別紙1 展示会経費'!$I$138,0)</f>
        <v>0</v>
      </c>
      <c r="E6" s="131">
        <f>IF(AND('付表2別紙1 展示会経費'!$A$5="③",'付表2別紙1 展示会経費'!$B$5="小間"),'付表2別紙1 展示会経費'!$I$5,0)+IF(AND('付表2別紙1 展示会経費'!$A$10="③",'付表2別紙1 展示会経費'!$B$10="小間"),'付表2別紙1 展示会経費'!$I$10,0)+IF(AND('付表2別紙1 展示会経費'!$A$15="③",'付表2別紙1 展示会経費'!$B$15="小間"),'付表2別紙1 展示会経費'!$I$15,0)+IF(AND('付表2別紙1 展示会経費'!$A$20="③",'付表2別紙1 展示会経費'!$B$20="小間"),'付表2別紙1 展示会経費'!$I$20,0)+IF(AND('付表2別紙1 展示会経費'!$A$25="③",'付表2別紙1 展示会経費'!$B$25="小間"),'付表2別紙1 展示会経費'!$I$25,0)+IF(AND('付表2別紙1 展示会経費'!$A$30="③",'付表2別紙1 展示会経費'!$B$30="小間"),'付表2別紙1 展示会経費'!$I$30,0)+IF(AND('付表2別紙1 展示会経費'!$A$35="③",'付表2別紙1 展示会経費'!$B$35="小間"),'付表2別紙1 展示会経費'!$I$35,0)+IF(AND('付表2別紙1 展示会経費'!$A$40="③",'付表2別紙1 展示会経費'!$B$40="小間"),'付表2別紙1 展示会経費'!$I$40,0)+IF(AND('付表2別紙1 展示会経費'!$A$54="③",'付表2別紙1 展示会経費'!$B$54="小間"),'付表2別紙1 展示会経費'!$I$54,0)+IF(AND('付表2別紙1 展示会経費'!$A$59="③",'付表2別紙1 展示会経費'!$B$59="小間"),'付表2別紙1 展示会経費'!$I$59,0)+IF(AND('付表2別紙1 展示会経費'!$A$64="③",'付表2別紙1 展示会経費'!$B$64="小間"),'付表2別紙1 展示会経費'!$I$64,0)+IF(AND('付表2別紙1 展示会経費'!$A$69="③",'付表2別紙1 展示会経費'!$B$69="小間"),'付表2別紙1 展示会経費'!$I$69,0)+IF(AND('付表2別紙1 展示会経費'!$A$74="③",'付表2別紙1 展示会経費'!$B$74="小間"),'付表2別紙1 展示会経費'!$I$74,0)+IF(AND('付表2別紙1 展示会経費'!$A$79="③",'付表2別紙1 展示会経費'!$B$79="小間"),'付表2別紙1 展示会経費'!$I$79,0)+IF(AND('付表2別紙1 展示会経費'!$A$84="③",'付表2別紙1 展示会経費'!$B$84="小間"),'付表2別紙1 展示会経費'!$I$84,0)+IF(AND('付表2別紙1 展示会経費'!$A$89="③",'付表2別紙1 展示会経費'!$B$89="小間"),'付表2別紙1 展示会経費'!$I$89,0)+IF(AND('付表2別紙1 展示会経費'!$A$103="③",'付表2別紙1 展示会経費'!$B$103="小間"),'付表2別紙1 展示会経費'!$I$103,0)+IF(AND('付表2別紙1 展示会経費'!$A$108="③",'付表2別紙1 展示会経費'!$B$108="小間"),'付表2別紙1 展示会経費'!$I$108,0)+IF(AND('付表2別紙1 展示会経費'!$A$113="③",'付表2別紙1 展示会経費'!$B$113="小間"),'付表2別紙1 展示会経費'!$I$113,0)+IF(AND('付表2別紙1 展示会経費'!$A$118="③",'付表2別紙1 展示会経費'!$B$118="小間"),'付表2別紙1 展示会経費'!$I$118,0)+IF(AND('付表2別紙1 展示会経費'!$A$123="③",'付表2別紙1 展示会経費'!$B$123="小間"),'付表2別紙1 展示会経費'!$I$123,0)+IF(AND('付表2別紙1 展示会経費'!$A$128="③",'付表2別紙1 展示会経費'!$B$128="小間"),'付表2別紙1 展示会経費'!$I$128,0)+IF(AND('付表2別紙1 展示会経費'!$A$133="③",'付表2別紙1 展示会経費'!$B$133="小間"),'付表2別紙1 展示会経費'!$I$133,0)+IF(AND('付表2別紙1 展示会経費'!$A$138="③",'付表2別紙1 展示会経費'!$B$138="小間"),'付表2別紙1 展示会経費'!$I$138,0)</f>
        <v>0</v>
      </c>
      <c r="F6" s="131">
        <f>IF(AND('付表2別紙1 展示会経費'!$A$5="④",'付表2別紙1 展示会経費'!$B$5="小間"),'付表2別紙1 展示会経費'!$I$5,0)+IF(AND('付表2別紙1 展示会経費'!$A$10="④",'付表2別紙1 展示会経費'!$B$10="小間"),'付表2別紙1 展示会経費'!$I$10,0)+IF(AND('付表2別紙1 展示会経費'!$A$15="④",'付表2別紙1 展示会経費'!$B$15="小間"),'付表2別紙1 展示会経費'!$I$15,0)+IF(AND('付表2別紙1 展示会経費'!$A$20="④",'付表2別紙1 展示会経費'!$B$20="小間"),'付表2別紙1 展示会経費'!$I$20,0)+IF(AND('付表2別紙1 展示会経費'!$A$25="④",'付表2別紙1 展示会経費'!$B$25="小間"),'付表2別紙1 展示会経費'!$I$25,0)+IF(AND('付表2別紙1 展示会経費'!$A$30="④",'付表2別紙1 展示会経費'!$B$30="小間"),'付表2別紙1 展示会経費'!$I$30,0)+IF(AND('付表2別紙1 展示会経費'!$A$35="④",'付表2別紙1 展示会経費'!$B$35="小間"),'付表2別紙1 展示会経費'!$I$35,0)+IF(AND('付表2別紙1 展示会経費'!$A$40="④",'付表2別紙1 展示会経費'!$B$40="小間"),'付表2別紙1 展示会経費'!$I$40,0)+IF(AND('付表2別紙1 展示会経費'!$A$54="④",'付表2別紙1 展示会経費'!$B$54="小間"),'付表2別紙1 展示会経費'!$I$54,0)+IF(AND('付表2別紙1 展示会経費'!$A$59="④",'付表2別紙1 展示会経費'!$B$59="小間"),'付表2別紙1 展示会経費'!$I$59,0)+IF(AND('付表2別紙1 展示会経費'!$A$64="④",'付表2別紙1 展示会経費'!$B$64="小間"),'付表2別紙1 展示会経費'!$I$64,0)+IF(AND('付表2別紙1 展示会経費'!$A$69="④",'付表2別紙1 展示会経費'!$B$69="小間"),'付表2別紙1 展示会経費'!$I$69,0)+IF(AND('付表2別紙1 展示会経費'!$A$74="④",'付表2別紙1 展示会経費'!$B$74="小間"),'付表2別紙1 展示会経費'!$I$74,0)+IF(AND('付表2別紙1 展示会経費'!$A$79="④",'付表2別紙1 展示会経費'!$B$79="小間"),'付表2別紙1 展示会経費'!$I$79,0)+IF(AND('付表2別紙1 展示会経費'!$A$84="④",'付表2別紙1 展示会経費'!$B$84="小間"),'付表2別紙1 展示会経費'!$I$84,0)+IF(AND('付表2別紙1 展示会経費'!$A$89="④",'付表2別紙1 展示会経費'!$B$89="小間"),'付表2別紙1 展示会経費'!$I$89,0)+IF(AND('付表2別紙1 展示会経費'!$A$103="④",'付表2別紙1 展示会経費'!$B$103="小間"),'付表2別紙1 展示会経費'!$I$103,0)+IF(AND('付表2別紙1 展示会経費'!$A$108="④",'付表2別紙1 展示会経費'!$B$108="小間"),'付表2別紙1 展示会経費'!$I$108,0)+IF(AND('付表2別紙1 展示会経費'!$A$113="④",'付表2別紙1 展示会経費'!$B$113="小間"),'付表2別紙1 展示会経費'!$I$113,0)+IF(AND('付表2別紙1 展示会経費'!$A$118="④",'付表2別紙1 展示会経費'!$B$118="小間"),'付表2別紙1 展示会経費'!$I$118,0)+IF(AND('付表2別紙1 展示会経費'!$A$123="④",'付表2別紙1 展示会経費'!$B$123="小間"),'付表2別紙1 展示会経費'!$I$123,0)+IF(AND('付表2別紙1 展示会経費'!$A$128="④",'付表2別紙1 展示会経費'!$B$128="小間"),'付表2別紙1 展示会経費'!$I$128,0)+IF(AND('付表2別紙1 展示会経費'!$A$133="④",'付表2別紙1 展示会経費'!$B$133="小間"),'付表2別紙1 展示会経費'!$I$133,0)+IF(AND('付表2別紙1 展示会経費'!$A$138="④",'付表2別紙1 展示会経費'!$B$138="小間"),'付表2別紙1 展示会経費'!$I$138,0)</f>
        <v>0</v>
      </c>
      <c r="G6" s="131">
        <f>IF(AND('付表2別紙1 展示会経費'!$A$5="⑤",'付表2別紙1 展示会経費'!$B$5="小間"),'付表2別紙1 展示会経費'!$I$5,0)+IF(AND('付表2別紙1 展示会経費'!$A$10="⑤",'付表2別紙1 展示会経費'!$B$10="小間"),'付表2別紙1 展示会経費'!$I$10,0)+IF(AND('付表2別紙1 展示会経費'!$A$15="⑤",'付表2別紙1 展示会経費'!$B$15="小間"),'付表2別紙1 展示会経費'!$I$15,0)+IF(AND('付表2別紙1 展示会経費'!$A$20="⑤",'付表2別紙1 展示会経費'!$B$20="小間"),'付表2別紙1 展示会経費'!$I$20,0)+IF(AND('付表2別紙1 展示会経費'!$A$25="⑤",'付表2別紙1 展示会経費'!$B$25="小間"),'付表2別紙1 展示会経費'!$I$25,0)+IF(AND('付表2別紙1 展示会経費'!$A$30="⑤",'付表2別紙1 展示会経費'!$B$30="小間"),'付表2別紙1 展示会経費'!$I$30,0)+IF(AND('付表2別紙1 展示会経費'!$A$35="⑤",'付表2別紙1 展示会経費'!$B$35="小間"),'付表2別紙1 展示会経費'!$I$35,0)+IF(AND('付表2別紙1 展示会経費'!$A$40="⑤",'付表2別紙1 展示会経費'!$B$40="小間"),'付表2別紙1 展示会経費'!$I$40,0)+IF(AND('付表2別紙1 展示会経費'!$A$54="⑤",'付表2別紙1 展示会経費'!$B$54="小間"),'付表2別紙1 展示会経費'!$I$54,0)+IF(AND('付表2別紙1 展示会経費'!$A$59="⑤",'付表2別紙1 展示会経費'!$B$59="小間"),'付表2別紙1 展示会経費'!$I$59,0)+IF(AND('付表2別紙1 展示会経費'!$A$64="⑤",'付表2別紙1 展示会経費'!$B$64="小間"),'付表2別紙1 展示会経費'!$I$64,0)+IF(AND('付表2別紙1 展示会経費'!$A$69="⑤",'付表2別紙1 展示会経費'!$B$69="小間"),'付表2別紙1 展示会経費'!$I$69,0)+IF(AND('付表2別紙1 展示会経費'!$A$74="⑤",'付表2別紙1 展示会経費'!$B$74="小間"),'付表2別紙1 展示会経費'!$I$74,0)+IF(AND('付表2別紙1 展示会経費'!$A$79="⑤",'付表2別紙1 展示会経費'!$B$79="小間"),'付表2別紙1 展示会経費'!$I$79,0)+IF(AND('付表2別紙1 展示会経費'!$A$84="⑤",'付表2別紙1 展示会経費'!$B$84="小間"),'付表2別紙1 展示会経費'!$I$84,0)+IF(AND('付表2別紙1 展示会経費'!$A$89="⑤",'付表2別紙1 展示会経費'!$B$89="小間"),'付表2別紙1 展示会経費'!$I$89,0)+IF(AND('付表2別紙1 展示会経費'!$A$103="⑤",'付表2別紙1 展示会経費'!$B$103="小間"),'付表2別紙1 展示会経費'!$I$103,0)+IF(AND('付表2別紙1 展示会経費'!$A$108="⑤",'付表2別紙1 展示会経費'!$B$108="小間"),'付表2別紙1 展示会経費'!$I$108,0)+IF(AND('付表2別紙1 展示会経費'!$A$113="⑤",'付表2別紙1 展示会経費'!$B$113="小間"),'付表2別紙1 展示会経費'!$I$113,0)+IF(AND('付表2別紙1 展示会経費'!$A$118="⑤",'付表2別紙1 展示会経費'!$B$118="小間"),'付表2別紙1 展示会経費'!$I$118,0)+IF(AND('付表2別紙1 展示会経費'!$A$123="⑤",'付表2別紙1 展示会経費'!$B$123="小間"),'付表2別紙1 展示会経費'!$I$123,0)+IF(AND('付表2別紙1 展示会経費'!$A$128="⑤",'付表2別紙1 展示会経費'!$B$128="小間"),'付表2別紙1 展示会経費'!$I$128,0)+IF(AND('付表2別紙1 展示会経費'!$A$133="⑤",'付表2別紙1 展示会経費'!$B$133="小間"),'付表2別紙1 展示会経費'!$I$133,0)+IF(AND('付表2別紙1 展示会経費'!$A$138="⑤",'付表2別紙1 展示会経費'!$B$138="小間"),'付表2別紙1 展示会経費'!$I$138,0)</f>
        <v>0</v>
      </c>
      <c r="H6" s="172">
        <f>SUM($AA$5:$AF$5)</f>
        <v>0</v>
      </c>
      <c r="I6" s="339">
        <f>SUM(B6:H6)</f>
        <v>0</v>
      </c>
      <c r="J6" s="340"/>
      <c r="K6" s="135"/>
      <c r="Z6" s="106" t="s">
        <v>98</v>
      </c>
      <c r="AA6" s="107">
        <f>IF(AND('付表2別紙1 展示会経費'!$A$5="⑥",'付表2別紙1 展示会経費'!$B$5="オンライン"),'付表2別紙1 展示会経費'!$I$5,0)+IF(AND('付表2別紙1 展示会経費'!$A$10="⑥",'付表2別紙1 展示会経費'!$B$10="オンライン"),'付表2別紙1 展示会経費'!$I$10,0)+IF(AND('付表2別紙1 展示会経費'!$A$15="⑥",'付表2別紙1 展示会経費'!$B$15="オンライン"),'付表2別紙1 展示会経費'!$I$15,0)+IF(AND('付表2別紙1 展示会経費'!$A$20="⑥",'付表2別紙1 展示会経費'!$B$20="オンライン"),'付表2別紙1 展示会経費'!$I$20,0)+IF(AND('付表2別紙1 展示会経費'!$A$25="⑥",'付表2別紙1 展示会経費'!$B$25="オンライン"),'付表2別紙1 展示会経費'!$I$25,0)+IF(AND('付表2別紙1 展示会経費'!$A$30="⑥",'付表2別紙1 展示会経費'!$B$30="オンライン"),'付表2別紙1 展示会経費'!$I$30,0)+IF(AND('付表2別紙1 展示会経費'!$A$35="⑥",'付表2別紙1 展示会経費'!$B$35="オンライン"),'付表2別紙1 展示会経費'!$I$35,0)+IF(AND('付表2別紙1 展示会経費'!$A$40="⑥",'付表2別紙1 展示会経費'!$B$40="オンライン"),'付表2別紙1 展示会経費'!$I$40,0)+IF(AND('付表2別紙1 展示会経費'!$A$54="⑥",'付表2別紙1 展示会経費'!$B$54="オンライン"),'付表2別紙1 展示会経費'!$I$54,0)+IF(AND('付表2別紙1 展示会経費'!$A$59="⑥",'付表2別紙1 展示会経費'!$B$59="オンライン"),'付表2別紙1 展示会経費'!$I$59,0)+IF(AND('付表2別紙1 展示会経費'!$A$64="⑥",'付表2別紙1 展示会経費'!$B$64="オンライン"),'付表2別紙1 展示会経費'!$I$64,0)+IF(AND('付表2別紙1 展示会経費'!$A$69="⑥",'付表2別紙1 展示会経費'!$B$69="オンライン"),'付表2別紙1 展示会経費'!$I$69,0)+IF(AND('付表2別紙1 展示会経費'!$A$74="⑥",'付表2別紙1 展示会経費'!$B$74="オンライン"),'付表2別紙1 展示会経費'!$I$74,0)+IF(AND('付表2別紙1 展示会経費'!$A$79="⑥",'付表2別紙1 展示会経費'!$B$79="オンライン"),'付表2別紙1 展示会経費'!$I$79,0)+IF(AND('付表2別紙1 展示会経費'!$A$84="⑥",'付表2別紙1 展示会経費'!$B$84="オンライン"),'付表2別紙1 展示会経費'!$I$84,0)+IF(AND('付表2別紙1 展示会経費'!$A$89="⑥",'付表2別紙1 展示会経費'!$B$89="オンライン"),'付表2別紙1 展示会経費'!$I$89,0)+IF(AND('付表2別紙1 展示会経費'!$A$103="⑥",'付表2別紙1 展示会経費'!$B$103="オンライン"),'付表2別紙1 展示会経費'!$I$103,0)+IF(AND('付表2別紙1 展示会経費'!$A$108="⑥",'付表2別紙1 展示会経費'!$B$108="オンライン"),'付表2別紙1 展示会経費'!$I$108,0)+IF(AND('付表2別紙1 展示会経費'!$A$113="⑥",'付表2別紙1 展示会経費'!$B$113="オンライン"),'付表2別紙1 展示会経費'!$I$113,0)+IF(AND('付表2別紙1 展示会経費'!$A$118="⑥",'付表2別紙1 展示会経費'!$B$118="オンライン"),'付表2別紙1 展示会経費'!$I$118,0)+IF(AND('付表2別紙1 展示会経費'!$A$123="⑥",'付表2別紙1 展示会経費'!$B$123="オンライン"),'付表2別紙1 展示会経費'!$I$123,0)+IF(AND('付表2別紙1 展示会経費'!$A$128="⑥",'付表2別紙1 展示会経費'!$B$128="オンライン"),'付表2別紙1 展示会経費'!$I$128,0)+IF(AND('付表2別紙1 展示会経費'!$A$133="⑥",'付表2別紙1 展示会経費'!$B$133="オンライン"),'付表2別紙1 展示会経費'!$I$133,0)+IF(AND('付表2別紙1 展示会経費'!$A$138="⑥",'付表2別紙1 展示会経費'!$B$138="オンライン"),'付表2別紙1 展示会経費'!$I$138,0)</f>
        <v>0</v>
      </c>
      <c r="AB6" s="107">
        <f>IF(AND('付表2別紙1 展示会経費'!$A$5="⑦",'付表2別紙1 展示会経費'!$B$5="オンライン"),'付表2別紙1 展示会経費'!$I$5,0)+IF(AND('付表2別紙1 展示会経費'!$A$10="⑦",'付表2別紙1 展示会経費'!$B$10="オンライン"),'付表2別紙1 展示会経費'!$I$10,0)+IF(AND('付表2別紙1 展示会経費'!$A$15="⑦",'付表2別紙1 展示会経費'!$B$15="オンライン"),'付表2別紙1 展示会経費'!$I$15,0)+IF(AND('付表2別紙1 展示会経費'!$A$20="⑦",'付表2別紙1 展示会経費'!$B$20="オンライン"),'付表2別紙1 展示会経費'!$I$20,0)+IF(AND('付表2別紙1 展示会経費'!$A$25="⑦",'付表2別紙1 展示会経費'!$B$25="オンライン"),'付表2別紙1 展示会経費'!$I$25,0)+IF(AND('付表2別紙1 展示会経費'!$A$30="⑦",'付表2別紙1 展示会経費'!$B$30="オンライン"),'付表2別紙1 展示会経費'!$I$30,0)+IF(AND('付表2別紙1 展示会経費'!$A$35="⑦",'付表2別紙1 展示会経費'!$B$35="オンライン"),'付表2別紙1 展示会経費'!$I$35,0)+IF(AND('付表2別紙1 展示会経費'!$A$40="⑦",'付表2別紙1 展示会経費'!$B$40="オンライン"),'付表2別紙1 展示会経費'!$I$40,0)+IF(AND('付表2別紙1 展示会経費'!$A$54="⑦",'付表2別紙1 展示会経費'!$B$54="オンライン"),'付表2別紙1 展示会経費'!$I$54,0)+IF(AND('付表2別紙1 展示会経費'!$A$59="⑦",'付表2別紙1 展示会経費'!$B$59="オンライン"),'付表2別紙1 展示会経費'!$I$59,0)+IF(AND('付表2別紙1 展示会経費'!$A$64="⑦",'付表2別紙1 展示会経費'!$B$64="オンライン"),'付表2別紙1 展示会経費'!$I$64,0)+IF(AND('付表2別紙1 展示会経費'!$A$69="⑦",'付表2別紙1 展示会経費'!$B$69="オンライン"),'付表2別紙1 展示会経費'!$I$69,0)+IF(AND('付表2別紙1 展示会経費'!$A$74="⑦",'付表2別紙1 展示会経費'!$B$74="オンライン"),'付表2別紙1 展示会経費'!$I$74,0)+IF(AND('付表2別紙1 展示会経費'!$A$79="⑦",'付表2別紙1 展示会経費'!$B$79="オンライン"),'付表2別紙1 展示会経費'!$I$79,0)+IF(AND('付表2別紙1 展示会経費'!$A$84="⑦",'付表2別紙1 展示会経費'!$B$84="オンライン"),'付表2別紙1 展示会経費'!$I$84,0)+IF(AND('付表2別紙1 展示会経費'!$A$89="⑦",'付表2別紙1 展示会経費'!$B$89="オンライン"),'付表2別紙1 展示会経費'!$I$89,0)+IF(AND('付表2別紙1 展示会経費'!$A$103="⑦",'付表2別紙1 展示会経費'!$B$103="オンライン"),'付表2別紙1 展示会経費'!$I$103,0)+IF(AND('付表2別紙1 展示会経費'!$A$108="⑦",'付表2別紙1 展示会経費'!$B$108="オンライン"),'付表2別紙1 展示会経費'!$I$108,0)+IF(AND('付表2別紙1 展示会経費'!$A$113="⑦",'付表2別紙1 展示会経費'!$B$113="オンライン"),'付表2別紙1 展示会経費'!$I$113,0)+IF(AND('付表2別紙1 展示会経費'!$A$118="⑦",'付表2別紙1 展示会経費'!$B$118="オンライン"),'付表2別紙1 展示会経費'!$I$118,0)+IF(AND('付表2別紙1 展示会経費'!$A$123="⑦",'付表2別紙1 展示会経費'!$B$123="オンライン"),'付表2別紙1 展示会経費'!$I$123,0)+IF(AND('付表2別紙1 展示会経費'!$A$128="⑦",'付表2別紙1 展示会経費'!$B$128="オンライン"),'付表2別紙1 展示会経費'!$I$128,0)+IF(AND('付表2別紙1 展示会経費'!$A$133="⑦",'付表2別紙1 展示会経費'!$B$133="オンライン"),'付表2別紙1 展示会経費'!$I$133,0)+IF(AND('付表2別紙1 展示会経費'!$A$138="⑦",'付表2別紙1 展示会経費'!$B$138="オンライン"),'付表2別紙1 展示会経費'!$I$138,0)</f>
        <v>0</v>
      </c>
      <c r="AC6" s="107">
        <f>IF(AND('付表2別紙1 展示会経費'!$A$5="⑧",'付表2別紙1 展示会経費'!$B$5="オンライン"),'付表2別紙1 展示会経費'!$I$5,0)+IF(AND('付表2別紙1 展示会経費'!$A$10="⑧",'付表2別紙1 展示会経費'!$B$10="オンライン"),'付表2別紙1 展示会経費'!$I$10,0)+IF(AND('付表2別紙1 展示会経費'!$A$15="⑧",'付表2別紙1 展示会経費'!$B$15="オンライン"),'付表2別紙1 展示会経費'!$I$15,0)+IF(AND('付表2別紙1 展示会経費'!$A$20="⑧",'付表2別紙1 展示会経費'!$B$20="オンライン"),'付表2別紙1 展示会経費'!$I$20,0)+IF(AND('付表2別紙1 展示会経費'!$A$25="⑧",'付表2別紙1 展示会経費'!$B$25="オンライン"),'付表2別紙1 展示会経費'!$I$25,0)+IF(AND('付表2別紙1 展示会経費'!$A$30="⑧",'付表2別紙1 展示会経費'!$B$30="オンライン"),'付表2別紙1 展示会経費'!$I$30,0)+IF(AND('付表2別紙1 展示会経費'!$A$35="⑧",'付表2別紙1 展示会経費'!$B$35="オンライン"),'付表2別紙1 展示会経費'!$I$35,0)+IF(AND('付表2別紙1 展示会経費'!$A$40="⑧",'付表2別紙1 展示会経費'!$B$40="オンライン"),'付表2別紙1 展示会経費'!$I$40,0)+IF(AND('付表2別紙1 展示会経費'!$A$54="⑧",'付表2別紙1 展示会経費'!$B$54="オンライン"),'付表2別紙1 展示会経費'!$I$54,0)+IF(AND('付表2別紙1 展示会経費'!$A$59="⑧",'付表2別紙1 展示会経費'!$B$59="オンライン"),'付表2別紙1 展示会経費'!$I$59,0)+IF(AND('付表2別紙1 展示会経費'!$A$64="⑧",'付表2別紙1 展示会経費'!$B$64="オンライン"),'付表2別紙1 展示会経費'!$I$64,0)+IF(AND('付表2別紙1 展示会経費'!$A$69="⑧",'付表2別紙1 展示会経費'!$B$69="オンライン"),'付表2別紙1 展示会経費'!$I$69,0)+IF(AND('付表2別紙1 展示会経費'!$A$74="⑧",'付表2別紙1 展示会経費'!$B$74="オンライン"),'付表2別紙1 展示会経費'!$I$74,0)+IF(AND('付表2別紙1 展示会経費'!$A$79="⑧",'付表2別紙1 展示会経費'!$B$79="オンライン"),'付表2別紙1 展示会経費'!$I$79,0)+IF(AND('付表2別紙1 展示会経費'!$A$84="⑧",'付表2別紙1 展示会経費'!$B$84="オンライン"),'付表2別紙1 展示会経費'!$I$84,0)+IF(AND('付表2別紙1 展示会経費'!$A$89="⑧",'付表2別紙1 展示会経費'!$B$89="オンライン"),'付表2別紙1 展示会経費'!$I$89,0)+IF(AND('付表2別紙1 展示会経費'!$A$103="⑧",'付表2別紙1 展示会経費'!$B$103="オンライン"),'付表2別紙1 展示会経費'!$I$103,0)+IF(AND('付表2別紙1 展示会経費'!$A$108="⑧",'付表2別紙1 展示会経費'!$B$108="オンライン"),'付表2別紙1 展示会経費'!$I$108,0)+IF(AND('付表2別紙1 展示会経費'!$A$113="⑧",'付表2別紙1 展示会経費'!$B$113="オンライン"),'付表2別紙1 展示会経費'!$I$113,0)+IF(AND('付表2別紙1 展示会経費'!$A$118="⑧",'付表2別紙1 展示会経費'!$B$118="オンライン"),'付表2別紙1 展示会経費'!$I$118,0)+IF(AND('付表2別紙1 展示会経費'!$A$123="⑧",'付表2別紙1 展示会経費'!$B$123="オンライン"),'付表2別紙1 展示会経費'!$I$123,0)+IF(AND('付表2別紙1 展示会経費'!$A$128="⑧",'付表2別紙1 展示会経費'!$B$128="オンライン"),'付表2別紙1 展示会経費'!$I$128,0)+IF(AND('付表2別紙1 展示会経費'!$A$133="⑧",'付表2別紙1 展示会経費'!$B$133="オンライン"),'付表2別紙1 展示会経費'!$I$133,0)+IF(AND('付表2別紙1 展示会経費'!$A$138="⑧",'付表2別紙1 展示会経費'!$B$138="オンライン"),'付表2別紙1 展示会経費'!$I$138,0)</f>
        <v>0</v>
      </c>
      <c r="AD6" s="107">
        <f>IF(AND('付表2別紙1 展示会経費'!$A$5="⑨",'付表2別紙1 展示会経費'!$B$5="オンライン"),'付表2別紙1 展示会経費'!$I$5,0)+IF(AND('付表2別紙1 展示会経費'!$A$10="⑨",'付表2別紙1 展示会経費'!$B$10="オンライン"),'付表2別紙1 展示会経費'!$I$10,0)+IF(AND('付表2別紙1 展示会経費'!$A$15="⑨",'付表2別紙1 展示会経費'!$B$15="オンライン"),'付表2別紙1 展示会経費'!$I$15,0)+IF(AND('付表2別紙1 展示会経費'!$A$20="⑨",'付表2別紙1 展示会経費'!$B$20="オンライン"),'付表2別紙1 展示会経費'!$I$20,0)+IF(AND('付表2別紙1 展示会経費'!$A$25="⑨",'付表2別紙1 展示会経費'!$B$25="オンライン"),'付表2別紙1 展示会経費'!$I$25,0)+IF(AND('付表2別紙1 展示会経費'!$A$30="⑨",'付表2別紙1 展示会経費'!$B$30="オンライン"),'付表2別紙1 展示会経費'!$I$30,0)+IF(AND('付表2別紙1 展示会経費'!$A$35="⑨",'付表2別紙1 展示会経費'!$B$35="オンライン"),'付表2別紙1 展示会経費'!$I$35,0)+IF(AND('付表2別紙1 展示会経費'!$A$40="⑨",'付表2別紙1 展示会経費'!$B$40="オンライン"),'付表2別紙1 展示会経費'!$I$40,0)+IF(AND('付表2別紙1 展示会経費'!$A$54="⑨",'付表2別紙1 展示会経費'!$B$54="オンライン"),'付表2別紙1 展示会経費'!$I$54,0)+IF(AND('付表2別紙1 展示会経費'!$A$59="⑨",'付表2別紙1 展示会経費'!$B$59="オンライン"),'付表2別紙1 展示会経費'!$I$59,0)+IF(AND('付表2別紙1 展示会経費'!$A$64="⑨",'付表2別紙1 展示会経費'!$B$64="オンライン"),'付表2別紙1 展示会経費'!$I$64,0)+IF(AND('付表2別紙1 展示会経費'!$A$69="⑨",'付表2別紙1 展示会経費'!$B$69="オンライン"),'付表2別紙1 展示会経費'!$I$69,0)+IF(AND('付表2別紙1 展示会経費'!$A$74="⑨",'付表2別紙1 展示会経費'!$B$74="オンライン"),'付表2別紙1 展示会経費'!$I$74,0)+IF(AND('付表2別紙1 展示会経費'!$A$79="⑨",'付表2別紙1 展示会経費'!$B$79="オンライン"),'付表2別紙1 展示会経費'!$I$79,0)+IF(AND('付表2別紙1 展示会経費'!$A$84="⑨",'付表2別紙1 展示会経費'!$B$84="オンライン"),'付表2別紙1 展示会経費'!$I$84,0)+IF(AND('付表2別紙1 展示会経費'!$A$89="⑨",'付表2別紙1 展示会経費'!$B$89="オンライン"),'付表2別紙1 展示会経費'!$I$89,0)+IF(AND('付表2別紙1 展示会経費'!$A$103="⑨",'付表2別紙1 展示会経費'!$B$103="オンライン"),'付表2別紙1 展示会経費'!$I$103,0)+IF(AND('付表2別紙1 展示会経費'!$A$108="⑨",'付表2別紙1 展示会経費'!$B$108="オンライン"),'付表2別紙1 展示会経費'!$I$108,0)+IF(AND('付表2別紙1 展示会経費'!$A$113="⑨",'付表2別紙1 展示会経費'!$B$113="オンライン"),'付表2別紙1 展示会経費'!$I$113,0)+IF(AND('付表2別紙1 展示会経費'!$A$118="⑨",'付表2別紙1 展示会経費'!$B$118="オンライン"),'付表2別紙1 展示会経費'!$I$118,0)+IF(AND('付表2別紙1 展示会経費'!$A$123="⑨",'付表2別紙1 展示会経費'!$B$123="オンライン"),'付表2別紙1 展示会経費'!$I$123,0)+IF(AND('付表2別紙1 展示会経費'!$A$128="⑨",'付表2別紙1 展示会経費'!$B$128="オンライン"),'付表2別紙1 展示会経費'!$I$128,0)+IF(AND('付表2別紙1 展示会経費'!$A$133="⑨",'付表2別紙1 展示会経費'!$B$133="オンライン"),'付表2別紙1 展示会経費'!$I$133,0)+IF(AND('付表2別紙1 展示会経費'!$A$138="⑨",'付表2別紙1 展示会経費'!$B$138="オンライン"),'付表2別紙1 展示会経費'!$I$138,0)</f>
        <v>0</v>
      </c>
      <c r="AE6" s="107">
        <f>IF(AND('付表2別紙1 展示会経費'!$A$5="⑩",'付表2別紙1 展示会経費'!$B$5="オンライン"),'付表2別紙1 展示会経費'!$I$5,0)+IF(AND('付表2別紙1 展示会経費'!$A$10="⑩",'付表2別紙1 展示会経費'!$B$10="オンライン"),'付表2別紙1 展示会経費'!$I$10,0)+IF(AND('付表2別紙1 展示会経費'!$A$15="⑩",'付表2別紙1 展示会経費'!$B$15="オンライン"),'付表2別紙1 展示会経費'!$I$15,0)+IF(AND('付表2別紙1 展示会経費'!$A$20="⑩",'付表2別紙1 展示会経費'!$B$20="オンライン"),'付表2別紙1 展示会経費'!$I$20,0)+IF(AND('付表2別紙1 展示会経費'!$A$25="⑩",'付表2別紙1 展示会経費'!$B$25="オンライン"),'付表2別紙1 展示会経費'!$I$25,0)+IF(AND('付表2別紙1 展示会経費'!$A$30="⑩",'付表2別紙1 展示会経費'!$B$30="オンライン"),'付表2別紙1 展示会経費'!$I$30,0)+IF(AND('付表2別紙1 展示会経費'!$A$35="⑩",'付表2別紙1 展示会経費'!$B$35="オンライン"),'付表2別紙1 展示会経費'!$I$35,0)+IF(AND('付表2別紙1 展示会経費'!$A$40="⑩",'付表2別紙1 展示会経費'!$B$40="オンライン"),'付表2別紙1 展示会経費'!$I$40,0)+IF(AND('付表2別紙1 展示会経費'!$A$54="⑩",'付表2別紙1 展示会経費'!$B$54="オンライン"),'付表2別紙1 展示会経費'!$I$54,0)+IF(AND('付表2別紙1 展示会経費'!$A$59="⑩",'付表2別紙1 展示会経費'!$B$59="オンライン"),'付表2別紙1 展示会経費'!$I$59,0)+IF(AND('付表2別紙1 展示会経費'!$A$64="⑩",'付表2別紙1 展示会経費'!$B$64="オンライン"),'付表2別紙1 展示会経費'!$I$64,0)+IF(AND('付表2別紙1 展示会経費'!$A$69="⑩",'付表2別紙1 展示会経費'!$B$69="オンライン"),'付表2別紙1 展示会経費'!$I$69,0)+IF(AND('付表2別紙1 展示会経費'!$A$74="⑩",'付表2別紙1 展示会経費'!$B$74="オンライン"),'付表2別紙1 展示会経費'!$I$74,0)+IF(AND('付表2別紙1 展示会経費'!$A$79="⑩",'付表2別紙1 展示会経費'!$B$79="オンライン"),'付表2別紙1 展示会経費'!$I$79,0)+IF(AND('付表2別紙1 展示会経費'!$A$84="⑩",'付表2別紙1 展示会経費'!$B$84="オンライン"),'付表2別紙1 展示会経費'!$I$84,0)+IF(AND('付表2別紙1 展示会経費'!$A$89="⑩",'付表2別紙1 展示会経費'!$B$89="オンライン"),'付表2別紙1 展示会経費'!$I$89,0)+IF(AND('付表2別紙1 展示会経費'!$A$103="⑩",'付表2別紙1 展示会経費'!$B$103="オンライン"),'付表2別紙1 展示会経費'!$I$103,0)+IF(AND('付表2別紙1 展示会経費'!$A$108="⑩",'付表2別紙1 展示会経費'!$B$108="オンライン"),'付表2別紙1 展示会経費'!$I$108,0)+IF(AND('付表2別紙1 展示会経費'!$A$113="⑩",'付表2別紙1 展示会経費'!$B$113="オンライン"),'付表2別紙1 展示会経費'!$I$113,0)+IF(AND('付表2別紙1 展示会経費'!$A$118="⑩",'付表2別紙1 展示会経費'!$B$118="オンライン"),'付表2別紙1 展示会経費'!$I$118,0)+IF(AND('付表2別紙1 展示会経費'!$A$123="⑩",'付表2別紙1 展示会経費'!$B$123="オンライン"),'付表2別紙1 展示会経費'!$I$123,0)+IF(AND('付表2別紙1 展示会経費'!$A$128="⑩",'付表2別紙1 展示会経費'!$B$128="オンライン"),'付表2別紙1 展示会経費'!$I$128,0)+IF(AND('付表2別紙1 展示会経費'!$A$133="⑩",'付表2別紙1 展示会経費'!$B$133="オンライン"),'付表2別紙1 展示会経費'!$I$133,0)+IF(AND('付表2別紙1 展示会経費'!$A$138="⑩",'付表2別紙1 展示会経費'!$B$138="オンライン"),'付表2別紙1 展示会経費'!$I$138,0)</f>
        <v>0</v>
      </c>
      <c r="AF6" s="107">
        <f>IF(AND('付表2別紙1 展示会経費'!$A$5="",'付表2別紙1 展示会経費'!$B$5="オンライン"),'付表2別紙1 展示会経費'!$I$5,0)+IF(AND('付表2別紙1 展示会経費'!$A$10="",'付表2別紙1 展示会経費'!$B$10="オンライン"),'付表2別紙1 展示会経費'!$I$10,0)+IF(AND('付表2別紙1 展示会経費'!$A$15="",'付表2別紙1 展示会経費'!$B$15="オンライン"),'付表2別紙1 展示会経費'!$I$15,0)+IF(AND('付表2別紙1 展示会経費'!$A$20="",'付表2別紙1 展示会経費'!$B$20="オンライン"),'付表2別紙1 展示会経費'!$I$20,0)+IF(AND('付表2別紙1 展示会経費'!$A$25="",'付表2別紙1 展示会経費'!$B$25="オンライン"),'付表2別紙1 展示会経費'!$I$25,0)+IF(AND('付表2別紙1 展示会経費'!$A$30="",'付表2別紙1 展示会経費'!$B$30="オンライン"),'付表2別紙1 展示会経費'!$I$30,0)+IF(AND('付表2別紙1 展示会経費'!$A$35="",'付表2別紙1 展示会経費'!$B$35="オンライン"),'付表2別紙1 展示会経費'!$I$35,0)+IF(AND('付表2別紙1 展示会経費'!$A$40="",'付表2別紙1 展示会経費'!$B$40="オンライン"),'付表2別紙1 展示会経費'!$I$40,0)+IF(AND('付表2別紙1 展示会経費'!$A$54="",'付表2別紙1 展示会経費'!$B$54="オンライン"),'付表2別紙1 展示会経費'!$I$54,0)+IF(AND('付表2別紙1 展示会経費'!$A$59="",'付表2別紙1 展示会経費'!$B$59="オンライン"),'付表2別紙1 展示会経費'!$I$59,0)+IF(AND('付表2別紙1 展示会経費'!$A$64="",'付表2別紙1 展示会経費'!$B$64="オンライン"),'付表2別紙1 展示会経費'!$I$64,0)+IF(AND('付表2別紙1 展示会経費'!$A$69="",'付表2別紙1 展示会経費'!$B$69="オンライン"),'付表2別紙1 展示会経費'!$I$69,0)+IF(AND('付表2別紙1 展示会経費'!$A$74="",'付表2別紙1 展示会経費'!$B$74="オンライン"),'付表2別紙1 展示会経費'!$I$74,0)+IF(AND('付表2別紙1 展示会経費'!$A$79="",'付表2別紙1 展示会経費'!$B$79="オンライン"),'付表2別紙1 展示会経費'!$I$79,0)+IF(AND('付表2別紙1 展示会経費'!$A$84="",'付表2別紙1 展示会経費'!$B$84="オンライン"),'付表2別紙1 展示会経費'!$I$84,0)+IF(AND('付表2別紙1 展示会経費'!$A$89="",'付表2別紙1 展示会経費'!$B$89="オンライン"),'付表2別紙1 展示会経費'!$I$89,0)+IF(AND('付表2別紙1 展示会経費'!$A$103="",'付表2別紙1 展示会経費'!$B$103="オンライン"),'付表2別紙1 展示会経費'!$I$103,0)+IF(AND('付表2別紙1 展示会経費'!$A$108="",'付表2別紙1 展示会経費'!$B$108="オンライン"),'付表2別紙1 展示会経費'!$I$108,0)+IF(AND('付表2別紙1 展示会経費'!$A$113="",'付表2別紙1 展示会経費'!$B$113="オンライン"),'付表2別紙1 展示会経費'!$I$113,0)+IF(AND('付表2別紙1 展示会経費'!$A$118="",'付表2別紙1 展示会経費'!$B$118="オンライン"),'付表2別紙1 展示会経費'!$I$118,0)+IF(AND('付表2別紙1 展示会経費'!$A$123="",'付表2別紙1 展示会経費'!$B$123="オンライン"),'付表2別紙1 展示会経費'!$I$123,0)+IF(AND('付表2別紙1 展示会経費'!$A$128="",'付表2別紙1 展示会経費'!$B$128="オンライン"),'付表2別紙1 展示会経費'!$I$128,0)+IF(AND('付表2別紙1 展示会経費'!$A$133="",'付表2別紙1 展示会経費'!$B$133="オンライン"),'付表2別紙1 展示会経費'!$I$133,0)+IF(AND('付表2別紙1 展示会経費'!$A$138="",'付表2別紙1 展示会経費'!$B$138="オンライン"),'付表2別紙1 展示会経費'!$I$138,0)</f>
        <v>0</v>
      </c>
      <c r="AG6" s="104"/>
    </row>
    <row r="7" spans="1:33" ht="20.149999999999999" customHeight="1" x14ac:dyDescent="0.5">
      <c r="A7" s="130" t="s">
        <v>66</v>
      </c>
      <c r="B7" s="238">
        <f>IF(AND('付表2別紙1 展示会経費'!$A$5="①",'付表2別紙1 展示会経費'!$B$5="オンライン"),'付表2別紙1 展示会経費'!$I$5,0)+IF(AND('付表2別紙1 展示会経費'!$A$10="①",'付表2別紙1 展示会経費'!$B$10="オンライン"),'付表2別紙1 展示会経費'!$I$10,0)+IF(AND('付表2別紙1 展示会経費'!$A$15="①",'付表2別紙1 展示会経費'!$B$15="オンライン"),'付表2別紙1 展示会経費'!$I$15,0)+IF(AND('付表2別紙1 展示会経費'!$A$20="①",'付表2別紙1 展示会経費'!$B$20="オンライン"),'付表2別紙1 展示会経費'!$I$20,0)+IF(AND('付表2別紙1 展示会経費'!$A$25="①",'付表2別紙1 展示会経費'!$B$25="オンライン"),'付表2別紙1 展示会経費'!$I$25,0)+IF(AND('付表2別紙1 展示会経費'!$A$30="①",'付表2別紙1 展示会経費'!$B$30="オンライン"),'付表2別紙1 展示会経費'!$I$30,0)+IF(AND('付表2別紙1 展示会経費'!$A$35="①",'付表2別紙1 展示会経費'!$B$35="オンライン"),'付表2別紙1 展示会経費'!$I$35,0)+IF(AND('付表2別紙1 展示会経費'!$A$40="①",'付表2別紙1 展示会経費'!$B$40="オンライン"),'付表2別紙1 展示会経費'!$I$40,0)+IF(AND('付表2別紙1 展示会経費'!$A$54="①",'付表2別紙1 展示会経費'!$B$54="オンライン"),'付表2別紙1 展示会経費'!$I$54,0)+IF(AND('付表2別紙1 展示会経費'!$A$59="①",'付表2別紙1 展示会経費'!$B$59="オンライン"),'付表2別紙1 展示会経費'!$I$59,0)+IF(AND('付表2別紙1 展示会経費'!$A$64="①",'付表2別紙1 展示会経費'!$B$64="オンライン"),'付表2別紙1 展示会経費'!$I$64,0)+IF(AND('付表2別紙1 展示会経費'!$A$69="①",'付表2別紙1 展示会経費'!$B$69="オンライン"),'付表2別紙1 展示会経費'!$I$69,0)+IF(AND('付表2別紙1 展示会経費'!$A$74="①",'付表2別紙1 展示会経費'!$B$74="オンライン"),'付表2別紙1 展示会経費'!$I$74,0)+IF(AND('付表2別紙1 展示会経費'!$A$79="①",'付表2別紙1 展示会経費'!$B$79="オンライン"),'付表2別紙1 展示会経費'!$I$79,0)+IF(AND('付表2別紙1 展示会経費'!$A$84="①",'付表2別紙1 展示会経費'!$B$84="オンライン"),'付表2別紙1 展示会経費'!$I$84,0)+IF(AND('付表2別紙1 展示会経費'!$A$89="①",'付表2別紙1 展示会経費'!$B$89="オンライン"),'付表2別紙1 展示会経費'!$I$89,0)+IF(AND('付表2別紙1 展示会経費'!$A$103="①",'付表2別紙1 展示会経費'!$B$103="オンライン"),'付表2別紙1 展示会経費'!$I$103,0)+IF(AND('付表2別紙1 展示会経費'!$A$108="①",'付表2別紙1 展示会経費'!$B$108="オンライン"),'付表2別紙1 展示会経費'!$I$108,0)+IF(AND('付表2別紙1 展示会経費'!$A$113="①",'付表2別紙1 展示会経費'!$B$113="オンライン"),'付表2別紙1 展示会経費'!$I$113,0)+IF(AND('付表2別紙1 展示会経費'!$A$118="①",'付表2別紙1 展示会経費'!$B$118="オンライン"),'付表2別紙1 展示会経費'!$I$118,0)+IF(AND('付表2別紙1 展示会経費'!$A$123="①",'付表2別紙1 展示会経費'!$B$123="オンライン"),'付表2別紙1 展示会経費'!$I$123,0)+IF(AND('付表2別紙1 展示会経費'!$A$128="①",'付表2別紙1 展示会経費'!$B$128="オンライン"),'付表2別紙1 展示会経費'!$I$128,0)+IF(AND('付表2別紙1 展示会経費'!$A$133="①",'付表2別紙1 展示会経費'!$B$133="オンライン"),'付表2別紙1 展示会経費'!$I$133,0)+IF(AND('付表2別紙1 展示会経費'!$A$138="①",'付表2別紙1 展示会経費'!$B$138="オンライン"),'付表2別紙1 展示会経費'!$I$138,0)</f>
        <v>0</v>
      </c>
      <c r="C7" s="239"/>
      <c r="D7" s="131">
        <f>IF(AND('付表2別紙1 展示会経費'!$A$5="②",'付表2別紙1 展示会経費'!$B$5="オンライン"),'付表2別紙1 展示会経費'!$I$5,0)+IF(AND('付表2別紙1 展示会経費'!$A$10="②",'付表2別紙1 展示会経費'!$B$10="オンライン"),'付表2別紙1 展示会経費'!$I$10,0)+IF(AND('付表2別紙1 展示会経費'!$A$15="②",'付表2別紙1 展示会経費'!$B$15="オンライン"),'付表2別紙1 展示会経費'!$I$15,0)+IF(AND('付表2別紙1 展示会経費'!$A$20="②",'付表2別紙1 展示会経費'!$B$20="オンライン"),'付表2別紙1 展示会経費'!$I$20,0)+IF(AND('付表2別紙1 展示会経費'!$A$25="②",'付表2別紙1 展示会経費'!$B$25="オンライン"),'付表2別紙1 展示会経費'!$I$25,0)+IF(AND('付表2別紙1 展示会経費'!$A$30="②",'付表2別紙1 展示会経費'!$B$30="オンライン"),'付表2別紙1 展示会経費'!$I$30,0)+IF(AND('付表2別紙1 展示会経費'!$A$35="②",'付表2別紙1 展示会経費'!$B$35="オンライン"),'付表2別紙1 展示会経費'!$I$35,0)+IF(AND('付表2別紙1 展示会経費'!$A$40="②",'付表2別紙1 展示会経費'!$B$40="オンライン"),'付表2別紙1 展示会経費'!$I$40,0)+IF(AND('付表2別紙1 展示会経費'!$A$54="②",'付表2別紙1 展示会経費'!$B$54="オンライン"),'付表2別紙1 展示会経費'!$I$54,0)+IF(AND('付表2別紙1 展示会経費'!$A$59="②",'付表2別紙1 展示会経費'!$B$59="オンライン"),'付表2別紙1 展示会経費'!$I$59,0)+IF(AND('付表2別紙1 展示会経費'!$A$64="②",'付表2別紙1 展示会経費'!$B$64="オンライン"),'付表2別紙1 展示会経費'!$I$64,0)+IF(AND('付表2別紙1 展示会経費'!$A$69="②",'付表2別紙1 展示会経費'!$B$69="オンライン"),'付表2別紙1 展示会経費'!$I$69,0)+IF(AND('付表2別紙1 展示会経費'!$A$74="②",'付表2別紙1 展示会経費'!$B$74="オンライン"),'付表2別紙1 展示会経費'!$I$74,0)+IF(AND('付表2別紙1 展示会経費'!$A$79="②",'付表2別紙1 展示会経費'!$B$79="オンライン"),'付表2別紙1 展示会経費'!$I$79,0)+IF(AND('付表2別紙1 展示会経費'!$A$84="②",'付表2別紙1 展示会経費'!$B$84="オンライン"),'付表2別紙1 展示会経費'!$I$84,0)+IF(AND('付表2別紙1 展示会経費'!$A$89="②",'付表2別紙1 展示会経費'!$B$89="オンライン"),'付表2別紙1 展示会経費'!$I$89,0)+IF(AND('付表2別紙1 展示会経費'!$A$103="②",'付表2別紙1 展示会経費'!$B$103="オンライン"),'付表2別紙1 展示会経費'!$I$103,0)+IF(AND('付表2別紙1 展示会経費'!$A$108="②",'付表2別紙1 展示会経費'!$B$108="オンライン"),'付表2別紙1 展示会経費'!$I$108,0)+IF(AND('付表2別紙1 展示会経費'!$A$113="②",'付表2別紙1 展示会経費'!$B$113="オンライン"),'付表2別紙1 展示会経費'!$I$113,0)+IF(AND('付表2別紙1 展示会経費'!$A$118="②",'付表2別紙1 展示会経費'!$B$118="オンライン"),'付表2別紙1 展示会経費'!$I$118,0)+IF(AND('付表2別紙1 展示会経費'!$A$123="②",'付表2別紙1 展示会経費'!$B$123="オンライン"),'付表2別紙1 展示会経費'!$I$123,0)+IF(AND('付表2別紙1 展示会経費'!$A$128="②",'付表2別紙1 展示会経費'!$B$128="オンライン"),'付表2別紙1 展示会経費'!$I$128,0)+IF(AND('付表2別紙1 展示会経費'!$A$133="②",'付表2別紙1 展示会経費'!$B$133="オンライン"),'付表2別紙1 展示会経費'!$I$133,0)+IF(AND('付表2別紙1 展示会経費'!$A$138="②",'付表2別紙1 展示会経費'!$B$138="オンライン"),'付表2別紙1 展示会経費'!$I$138,0)</f>
        <v>0</v>
      </c>
      <c r="E7" s="131">
        <f>IF(AND('付表2別紙1 展示会経費'!$A$5="③",'付表2別紙1 展示会経費'!$B$5="オンライン"),'付表2別紙1 展示会経費'!$I$5,0)+IF(AND('付表2別紙1 展示会経費'!$A$10="③",'付表2別紙1 展示会経費'!$B$10="オンライン"),'付表2別紙1 展示会経費'!$I$10,0)+IF(AND('付表2別紙1 展示会経費'!$A$15="③",'付表2別紙1 展示会経費'!$B$15="オンライン"),'付表2別紙1 展示会経費'!$I$15,0)+IF(AND('付表2別紙1 展示会経費'!$A$20="③",'付表2別紙1 展示会経費'!$B$20="オンライン"),'付表2別紙1 展示会経費'!$I$20,0)+IF(AND('付表2別紙1 展示会経費'!$A$25="③",'付表2別紙1 展示会経費'!$B$25="オンライン"),'付表2別紙1 展示会経費'!$I$25,0)+IF(AND('付表2別紙1 展示会経費'!$A$30="③",'付表2別紙1 展示会経費'!$B$30="オンライン"),'付表2別紙1 展示会経費'!$I$30,0)+IF(AND('付表2別紙1 展示会経費'!$A$35="③",'付表2別紙1 展示会経費'!$B$35="オンライン"),'付表2別紙1 展示会経費'!$I$35,0)+IF(AND('付表2別紙1 展示会経費'!$A$40="③",'付表2別紙1 展示会経費'!$B$40="オンライン"),'付表2別紙1 展示会経費'!$I$40,0)+IF(AND('付表2別紙1 展示会経費'!$A$54="③",'付表2別紙1 展示会経費'!$B$54="オンライン"),'付表2別紙1 展示会経費'!$I$54,0)+IF(AND('付表2別紙1 展示会経費'!$A$59="③",'付表2別紙1 展示会経費'!$B$59="オンライン"),'付表2別紙1 展示会経費'!$I$59,0)+IF(AND('付表2別紙1 展示会経費'!$A$64="③",'付表2別紙1 展示会経費'!$B$64="オンライン"),'付表2別紙1 展示会経費'!$I$64,0)+IF(AND('付表2別紙1 展示会経費'!$A$69="③",'付表2別紙1 展示会経費'!$B$69="オンライン"),'付表2別紙1 展示会経費'!$I$69,0)+IF(AND('付表2別紙1 展示会経費'!$A$74="③",'付表2別紙1 展示会経費'!$B$74="オンライン"),'付表2別紙1 展示会経費'!$I$74,0)+IF(AND('付表2別紙1 展示会経費'!$A$79="③",'付表2別紙1 展示会経費'!$B$79="オンライン"),'付表2別紙1 展示会経費'!$I$79,0)+IF(AND('付表2別紙1 展示会経費'!$A$84="③",'付表2別紙1 展示会経費'!$B$84="オンライン"),'付表2別紙1 展示会経費'!$I$84,0)+IF(AND('付表2別紙1 展示会経費'!$A$89="③",'付表2別紙1 展示会経費'!$B$89="オンライン"),'付表2別紙1 展示会経費'!$I$89,0)+IF(AND('付表2別紙1 展示会経費'!$A$103="③",'付表2別紙1 展示会経費'!$B$103="オンライン"),'付表2別紙1 展示会経費'!$I$103,0)+IF(AND('付表2別紙1 展示会経費'!$A$108="③",'付表2別紙1 展示会経費'!$B$108="オンライン"),'付表2別紙1 展示会経費'!$I$108,0)+IF(AND('付表2別紙1 展示会経費'!$A$113="③",'付表2別紙1 展示会経費'!$B$113="オンライン"),'付表2別紙1 展示会経費'!$I$113,0)+IF(AND('付表2別紙1 展示会経費'!$A$118="③",'付表2別紙1 展示会経費'!$B$118="オンライン"),'付表2別紙1 展示会経費'!$I$118,0)+IF(AND('付表2別紙1 展示会経費'!$A$123="③",'付表2別紙1 展示会経費'!$B$123="オンライン"),'付表2別紙1 展示会経費'!$I$123,0)+IF(AND('付表2別紙1 展示会経費'!$A$128="③",'付表2別紙1 展示会経費'!$B$128="オンライン"),'付表2別紙1 展示会経費'!$I$128,0)+IF(AND('付表2別紙1 展示会経費'!$A$133="③",'付表2別紙1 展示会経費'!$B$133="オンライン"),'付表2別紙1 展示会経費'!$I$133,0)+IF(AND('付表2別紙1 展示会経費'!$A$138="③",'付表2別紙1 展示会経費'!$B$138="オンライン"),'付表2別紙1 展示会経費'!$I$138,0)</f>
        <v>0</v>
      </c>
      <c r="F7" s="133">
        <f>IF(AND('付表2別紙1 展示会経費'!$A$5="④",'付表2別紙1 展示会経費'!$B$5="オンライン"),'付表2別紙1 展示会経費'!$I$5,0)+IF(AND('付表2別紙1 展示会経費'!$A$10="④",'付表2別紙1 展示会経費'!$B$10="オンライン"),'付表2別紙1 展示会経費'!$I$10,0)+IF(AND('付表2別紙1 展示会経費'!$A$15="④",'付表2別紙1 展示会経費'!$B$15="オンライン"),'付表2別紙1 展示会経費'!$I$15,0)+IF(AND('付表2別紙1 展示会経費'!$A$20="④",'付表2別紙1 展示会経費'!$B$20="オンライン"),'付表2別紙1 展示会経費'!$I$20,0)+IF(AND('付表2別紙1 展示会経費'!$A$25="④",'付表2別紙1 展示会経費'!$B$25="オンライン"),'付表2別紙1 展示会経費'!$I$25,0)+IF(AND('付表2別紙1 展示会経費'!$A$30="④",'付表2別紙1 展示会経費'!$B$30="オンライン"),'付表2別紙1 展示会経費'!$I$30,0)+IF(AND('付表2別紙1 展示会経費'!$A$35="④",'付表2別紙1 展示会経費'!$B$35="オンライン"),'付表2別紙1 展示会経費'!$I$35,0)+IF(AND('付表2別紙1 展示会経費'!$A$40="④",'付表2別紙1 展示会経費'!$B$40="オンライン"),'付表2別紙1 展示会経費'!$I$40,0)+IF(AND('付表2別紙1 展示会経費'!$A$54="④",'付表2別紙1 展示会経費'!$B$54="オンライン"),'付表2別紙1 展示会経費'!$I$54,0)+IF(AND('付表2別紙1 展示会経費'!$A$59="④",'付表2別紙1 展示会経費'!$B$59="オンライン"),'付表2別紙1 展示会経費'!$I$59,0)+IF(AND('付表2別紙1 展示会経費'!$A$64="④",'付表2別紙1 展示会経費'!$B$64="オンライン"),'付表2別紙1 展示会経費'!$I$64,0)+IF(AND('付表2別紙1 展示会経費'!$A$69="④",'付表2別紙1 展示会経費'!$B$69="オンライン"),'付表2別紙1 展示会経費'!$I$69,0)+IF(AND('付表2別紙1 展示会経費'!$A$74="④",'付表2別紙1 展示会経費'!$B$74="オンライン"),'付表2別紙1 展示会経費'!$I$74,0)+IF(AND('付表2別紙1 展示会経費'!$A$79="④",'付表2別紙1 展示会経費'!$B$79="オンライン"),'付表2別紙1 展示会経費'!$I$79,0)+IF(AND('付表2別紙1 展示会経費'!$A$84="④",'付表2別紙1 展示会経費'!$B$84="オンライン"),'付表2別紙1 展示会経費'!$I$84,0)+IF(AND('付表2別紙1 展示会経費'!$A$89="④",'付表2別紙1 展示会経費'!$B$89="オンライン"),'付表2別紙1 展示会経費'!$I$89,0)+IF(AND('付表2別紙1 展示会経費'!$A$103="④",'付表2別紙1 展示会経費'!$B$103="オンライン"),'付表2別紙1 展示会経費'!$I$103,0)+IF(AND('付表2別紙1 展示会経費'!$A$108="④",'付表2別紙1 展示会経費'!$B$108="オンライン"),'付表2別紙1 展示会経費'!$I$108,0)+IF(AND('付表2別紙1 展示会経費'!$A$113="④",'付表2別紙1 展示会経費'!$B$113="オンライン"),'付表2別紙1 展示会経費'!$I$113,0)+IF(AND('付表2別紙1 展示会経費'!$A$118="④",'付表2別紙1 展示会経費'!$B$118="オンライン"),'付表2別紙1 展示会経費'!$I$118,0)+IF(AND('付表2別紙1 展示会経費'!$A$123="④",'付表2別紙1 展示会経費'!$B$123="オンライン"),'付表2別紙1 展示会経費'!$I$123,0)+IF(AND('付表2別紙1 展示会経費'!$A$128="④",'付表2別紙1 展示会経費'!$B$128="オンライン"),'付表2別紙1 展示会経費'!$I$128,0)+IF(AND('付表2別紙1 展示会経費'!$A$133="④",'付表2別紙1 展示会経費'!$B$133="オンライン"),'付表2別紙1 展示会経費'!$I$133,0)+IF(AND('付表2別紙1 展示会経費'!$A$138="④",'付表2別紙1 展示会経費'!$B$138="オンライン"),'付表2別紙1 展示会経費'!$I$138,0)</f>
        <v>0</v>
      </c>
      <c r="G7" s="134">
        <f>IF(AND('付表2別紙1 展示会経費'!$A$5="⑤",'付表2別紙1 展示会経費'!$B$5="オンライン"),'付表2別紙1 展示会経費'!$I$5,0)+IF(AND('付表2別紙1 展示会経費'!$A$10="⑤",'付表2別紙1 展示会経費'!$B$10="オンライン"),'付表2別紙1 展示会経費'!$I$10,0)+IF(AND('付表2別紙1 展示会経費'!$A$15="⑤",'付表2別紙1 展示会経費'!$B$15="オンライン"),'付表2別紙1 展示会経費'!$I$15,0)+IF(AND('付表2別紙1 展示会経費'!$A$20="⑤",'付表2別紙1 展示会経費'!$B$20="オンライン"),'付表2別紙1 展示会経費'!$I$20,0)+IF(AND('付表2別紙1 展示会経費'!$A$25="⑤",'付表2別紙1 展示会経費'!$B$25="オンライン"),'付表2別紙1 展示会経費'!$I$25,0)+IF(AND('付表2別紙1 展示会経費'!$A$30="⑤",'付表2別紙1 展示会経費'!$B$30="オンライン"),'付表2別紙1 展示会経費'!$I$30,0)+IF(AND('付表2別紙1 展示会経費'!$A$35="⑤",'付表2別紙1 展示会経費'!$B$35="オンライン"),'付表2別紙1 展示会経費'!$I$35,0)+IF(AND('付表2別紙1 展示会経費'!$A$40="⑤",'付表2別紙1 展示会経費'!$B$40="オンライン"),'付表2別紙1 展示会経費'!$I$40,0)+IF(AND('付表2別紙1 展示会経費'!$A$54="⑤",'付表2別紙1 展示会経費'!$B$54="オンライン"),'付表2別紙1 展示会経費'!$I$54,0)+IF(AND('付表2別紙1 展示会経費'!$A$59="⑤",'付表2別紙1 展示会経費'!$B$59="オンライン"),'付表2別紙1 展示会経費'!$I$59,0)+IF(AND('付表2別紙1 展示会経費'!$A$64="⑤",'付表2別紙1 展示会経費'!$B$64="オンライン"),'付表2別紙1 展示会経費'!$I$64,0)+IF(AND('付表2別紙1 展示会経費'!$A$69="⑤",'付表2別紙1 展示会経費'!$B$69="オンライン"),'付表2別紙1 展示会経費'!$I$69,0)+IF(AND('付表2別紙1 展示会経費'!$A$74="⑤",'付表2別紙1 展示会経費'!$B$74="オンライン"),'付表2別紙1 展示会経費'!$I$74,0)+IF(AND('付表2別紙1 展示会経費'!$A$79="⑤",'付表2別紙1 展示会経費'!$B$79="オンライン"),'付表2別紙1 展示会経費'!$I$79,0)+IF(AND('付表2別紙1 展示会経費'!$A$84="⑤",'付表2別紙1 展示会経費'!$B$84="オンライン"),'付表2別紙1 展示会経費'!$I$84,0)+IF(AND('付表2別紙1 展示会経費'!$A$89="⑤",'付表2別紙1 展示会経費'!$B$89="オンライン"),'付表2別紙1 展示会経費'!$I$89,0)+IF(AND('付表2別紙1 展示会経費'!$A$103="⑤",'付表2別紙1 展示会経費'!$B$103="オンライン"),'付表2別紙1 展示会経費'!$I$103,0)+IF(AND('付表2別紙1 展示会経費'!$A$108="⑤",'付表2別紙1 展示会経費'!$B$108="オンライン"),'付表2別紙1 展示会経費'!$I$108,0)+IF(AND('付表2別紙1 展示会経費'!$A$113="⑤",'付表2別紙1 展示会経費'!$B$113="オンライン"),'付表2別紙1 展示会経費'!$I$113,0)+IF(AND('付表2別紙1 展示会経費'!$A$118="⑤",'付表2別紙1 展示会経費'!$B$118="オンライン"),'付表2別紙1 展示会経費'!$I$118,0)+IF(AND('付表2別紙1 展示会経費'!$A$123="⑤",'付表2別紙1 展示会経費'!$B$123="オンライン"),'付表2別紙1 展示会経費'!$I$123,0)+IF(AND('付表2別紙1 展示会経費'!$A$128="⑤",'付表2別紙1 展示会経費'!$B$128="オンライン"),'付表2別紙1 展示会経費'!$I$128,0)+IF(AND('付表2別紙1 展示会経費'!$A$133="⑤",'付表2別紙1 展示会経費'!$B$133="オンライン"),'付表2別紙1 展示会経費'!$I$133,0)+IF(AND('付表2別紙1 展示会経費'!$A$138="⑤",'付表2別紙1 展示会経費'!$B$138="オンライン"),'付表2別紙1 展示会経費'!$I$138,0)</f>
        <v>0</v>
      </c>
      <c r="H7" s="132">
        <f>SUM($AA$6:$AF$6)</f>
        <v>0</v>
      </c>
      <c r="I7" s="339">
        <f t="shared" ref="I7:I10" si="0">SUM(B7:H7)</f>
        <v>0</v>
      </c>
      <c r="J7" s="340"/>
      <c r="K7" s="135"/>
      <c r="Z7" s="106" t="s">
        <v>77</v>
      </c>
      <c r="AA7" s="107">
        <f>IF(AND('付表2別紙1 展示会経費'!$A$5="⑥",'付表2別紙1 展示会経費'!$B$5="装飾"),'付表2別紙1 展示会経費'!$I$5,0)+IF(AND('付表2別紙1 展示会経費'!$A$10="⑥",'付表2別紙1 展示会経費'!$B$10="装飾"),'付表2別紙1 展示会経費'!$I$10,0)+IF(AND('付表2別紙1 展示会経費'!$A$15="⑥",'付表2別紙1 展示会経費'!$B$15="装飾"),'付表2別紙1 展示会経費'!$I$15,0)+IF(AND('付表2別紙1 展示会経費'!$A$20="⑥",'付表2別紙1 展示会経費'!$B$20="装飾"),'付表2別紙1 展示会経費'!$I$20,0)+IF(AND('付表2別紙1 展示会経費'!$A$25="⑥",'付表2別紙1 展示会経費'!$B$25="装飾"),'付表2別紙1 展示会経費'!$I$25,0)+IF(AND('付表2別紙1 展示会経費'!$A$30="⑥",'付表2別紙1 展示会経費'!$B$30="装飾"),'付表2別紙1 展示会経費'!$I$30,0)+IF(AND('付表2別紙1 展示会経費'!$A$35="⑥",'付表2別紙1 展示会経費'!$B$35="装飾"),'付表2別紙1 展示会経費'!$I$35,0)+IF(AND('付表2別紙1 展示会経費'!$A$40="⑥",'付表2別紙1 展示会経費'!$B$40="装飾"),'付表2別紙1 展示会経費'!$I$40,0)+IF(AND('付表2別紙1 展示会経費'!$A$54="⑥",'付表2別紙1 展示会経費'!$B$54="装飾"),'付表2別紙1 展示会経費'!$I$54,0)+IF(AND('付表2別紙1 展示会経費'!$A$59="⑥",'付表2別紙1 展示会経費'!$B$59="装飾"),'付表2別紙1 展示会経費'!$I$59,0)+IF(AND('付表2別紙1 展示会経費'!$A$64="⑥",'付表2別紙1 展示会経費'!$B$64="装飾"),'付表2別紙1 展示会経費'!$I$64,0)+IF(AND('付表2別紙1 展示会経費'!$A$69="⑥",'付表2別紙1 展示会経費'!$B$69="装飾"),'付表2別紙1 展示会経費'!$I$69,0)+IF(AND('付表2別紙1 展示会経費'!$A$74="⑥",'付表2別紙1 展示会経費'!$B$74="装飾"),'付表2別紙1 展示会経費'!$I$74,0)+IF(AND('付表2別紙1 展示会経費'!$A$79="⑥",'付表2別紙1 展示会経費'!$B$79="装飾"),'付表2別紙1 展示会経費'!$I$79,0)+IF(AND('付表2別紙1 展示会経費'!$A$84="⑥",'付表2別紙1 展示会経費'!$B$84="装飾"),'付表2別紙1 展示会経費'!$I$84,0)+IF(AND('付表2別紙1 展示会経費'!$A$89="⑥",'付表2別紙1 展示会経費'!$B$89="装飾"),'付表2別紙1 展示会経費'!$I$89,0)+IF(AND('付表2別紙1 展示会経費'!$A$103="⑥",'付表2別紙1 展示会経費'!$B$103="装飾"),'付表2別紙1 展示会経費'!$I$103,0)+IF(AND('付表2別紙1 展示会経費'!$A$108="⑥",'付表2別紙1 展示会経費'!$B$108="装飾"),'付表2別紙1 展示会経費'!$I$108,0)+IF(AND('付表2別紙1 展示会経費'!$A$113="⑥",'付表2別紙1 展示会経費'!$B$113="装飾"),'付表2別紙1 展示会経費'!$I$113,0)+IF(AND('付表2別紙1 展示会経費'!$A$118="⑥",'付表2別紙1 展示会経費'!$B$118="装飾"),'付表2別紙1 展示会経費'!$I$118,0)+IF(AND('付表2別紙1 展示会経費'!$A$123="⑥",'付表2別紙1 展示会経費'!$B$123="装飾"),'付表2別紙1 展示会経費'!$I$123,0)+IF(AND('付表2別紙1 展示会経費'!$A$128="⑥",'付表2別紙1 展示会経費'!$B$128="装飾"),'付表2別紙1 展示会経費'!$I$128,0)+IF(AND('付表2別紙1 展示会経費'!$A$133="⑥",'付表2別紙1 展示会経費'!$B$133="装飾"),'付表2別紙1 展示会経費'!$I$133,0)+IF(AND('付表2別紙1 展示会経費'!$A$138="⑥",'付表2別紙1 展示会経費'!$B$138="装飾"),'付表2別紙1 展示会経費'!$I$138,0)</f>
        <v>0</v>
      </c>
      <c r="AB7" s="107">
        <f>IF(AND('付表2別紙1 展示会経費'!$A$5="⑦",'付表2別紙1 展示会経費'!$B$5="装飾"),'付表2別紙1 展示会経費'!$I$5,0)+IF(AND('付表2別紙1 展示会経費'!$A$10="⑦",'付表2別紙1 展示会経費'!$B$10="装飾"),'付表2別紙1 展示会経費'!$I$10,0)+IF(AND('付表2別紙1 展示会経費'!$A$15="⑦",'付表2別紙1 展示会経費'!$B$15="装飾"),'付表2別紙1 展示会経費'!$I$15,0)+IF(AND('付表2別紙1 展示会経費'!$A$20="⑦",'付表2別紙1 展示会経費'!$B$20="装飾"),'付表2別紙1 展示会経費'!$I$20,0)+IF(AND('付表2別紙1 展示会経費'!$A$25="⑦",'付表2別紙1 展示会経費'!$B$25="装飾"),'付表2別紙1 展示会経費'!$I$25,0)+IF(AND('付表2別紙1 展示会経費'!$A$30="⑦",'付表2別紙1 展示会経費'!$B$30="装飾"),'付表2別紙1 展示会経費'!$I$30,0)+IF(AND('付表2別紙1 展示会経費'!$A$35="⑦",'付表2別紙1 展示会経費'!$B$35="装飾"),'付表2別紙1 展示会経費'!$I$35,0)+IF(AND('付表2別紙1 展示会経費'!$A$40="⑦",'付表2別紙1 展示会経費'!$B$40="装飾"),'付表2別紙1 展示会経費'!$I$40,0)+IF(AND('付表2別紙1 展示会経費'!$A$54="⑦",'付表2別紙1 展示会経費'!$B$54="装飾"),'付表2別紙1 展示会経費'!$I$54,0)+IF(AND('付表2別紙1 展示会経費'!$A$59="⑦",'付表2別紙1 展示会経費'!$B$59="装飾"),'付表2別紙1 展示会経費'!$I$59,0)+IF(AND('付表2別紙1 展示会経費'!$A$64="⑦",'付表2別紙1 展示会経費'!$B$64="装飾"),'付表2別紙1 展示会経費'!$I$64,0)+IF(AND('付表2別紙1 展示会経費'!$A$69="⑦",'付表2別紙1 展示会経費'!$B$69="装飾"),'付表2別紙1 展示会経費'!$I$69,0)+IF(AND('付表2別紙1 展示会経費'!$A$74="⑦",'付表2別紙1 展示会経費'!$B$74="装飾"),'付表2別紙1 展示会経費'!$I$74,0)+IF(AND('付表2別紙1 展示会経費'!$A$79="⑦",'付表2別紙1 展示会経費'!$B$79="装飾"),'付表2別紙1 展示会経費'!$I$79,0)+IF(AND('付表2別紙1 展示会経費'!$A$84="⑦",'付表2別紙1 展示会経費'!$B$84="装飾"),'付表2別紙1 展示会経費'!$I$84,0)+IF(AND('付表2別紙1 展示会経費'!$A$89="⑦",'付表2別紙1 展示会経費'!$B$89="装飾"),'付表2別紙1 展示会経費'!$I$89,0)+IF(AND('付表2別紙1 展示会経費'!$A$103="⑦",'付表2別紙1 展示会経費'!$B$103="装飾"),'付表2別紙1 展示会経費'!$I$103,0)+IF(AND('付表2別紙1 展示会経費'!$A$108="⑦",'付表2別紙1 展示会経費'!$B$108="装飾"),'付表2別紙1 展示会経費'!$I$108,0)+IF(AND('付表2別紙1 展示会経費'!$A$113="⑦",'付表2別紙1 展示会経費'!$B$113="装飾"),'付表2別紙1 展示会経費'!$I$113,0)+IF(AND('付表2別紙1 展示会経費'!$A$118="⑦",'付表2別紙1 展示会経費'!$B$118="装飾"),'付表2別紙1 展示会経費'!$I$118,0)+IF(AND('付表2別紙1 展示会経費'!$A$123="⑦",'付表2別紙1 展示会経費'!$B$123="装飾"),'付表2別紙1 展示会経費'!$I$123,0)+IF(AND('付表2別紙1 展示会経費'!$A$128="⑦",'付表2別紙1 展示会経費'!$B$128="装飾"),'付表2別紙1 展示会経費'!$I$128,0)+IF(AND('付表2別紙1 展示会経費'!$A$133="⑦",'付表2別紙1 展示会経費'!$B$133="装飾"),'付表2別紙1 展示会経費'!$I$133,0)+IF(AND('付表2別紙1 展示会経費'!$A$138="⑦",'付表2別紙1 展示会経費'!$B$138="装飾"),'付表2別紙1 展示会経費'!$I$138,0)</f>
        <v>0</v>
      </c>
      <c r="AC7" s="107">
        <f>IF(AND('付表2別紙1 展示会経費'!$A$5="⑧",'付表2別紙1 展示会経費'!$B$5="装飾"),'付表2別紙1 展示会経費'!$I$5,0)+IF(AND('付表2別紙1 展示会経費'!$A$10="⑧",'付表2別紙1 展示会経費'!$B$10="装飾"),'付表2別紙1 展示会経費'!$I$10,0)+IF(AND('付表2別紙1 展示会経費'!$A$15="⑧",'付表2別紙1 展示会経費'!$B$15="装飾"),'付表2別紙1 展示会経費'!$I$15,0)+IF(AND('付表2別紙1 展示会経費'!$A$20="⑧",'付表2別紙1 展示会経費'!$B$20="装飾"),'付表2別紙1 展示会経費'!$I$20,0)+IF(AND('付表2別紙1 展示会経費'!$A$25="⑧",'付表2別紙1 展示会経費'!$B$25="装飾"),'付表2別紙1 展示会経費'!$I$25,0)+IF(AND('付表2別紙1 展示会経費'!$A$30="⑧",'付表2別紙1 展示会経費'!$B$30="装飾"),'付表2別紙1 展示会経費'!$I$30,0)+IF(AND('付表2別紙1 展示会経費'!$A$35="⑧",'付表2別紙1 展示会経費'!$B$35="装飾"),'付表2別紙1 展示会経費'!$I$35,0)+IF(AND('付表2別紙1 展示会経費'!$A$40="⑧",'付表2別紙1 展示会経費'!$B$40="装飾"),'付表2別紙1 展示会経費'!$I$40,0)+IF(AND('付表2別紙1 展示会経費'!$A$54="⑧",'付表2別紙1 展示会経費'!$B$54="装飾"),'付表2別紙1 展示会経費'!$I$54,0)+IF(AND('付表2別紙1 展示会経費'!$A$59="⑧",'付表2別紙1 展示会経費'!$B$59="装飾"),'付表2別紙1 展示会経費'!$I$59,0)+IF(AND('付表2別紙1 展示会経費'!$A$64="⑧",'付表2別紙1 展示会経費'!$B$64="装飾"),'付表2別紙1 展示会経費'!$I$64,0)+IF(AND('付表2別紙1 展示会経費'!$A$69="⑧",'付表2別紙1 展示会経費'!$B$69="装飾"),'付表2別紙1 展示会経費'!$I$69,0)+IF(AND('付表2別紙1 展示会経費'!$A$74="⑧",'付表2別紙1 展示会経費'!$B$74="装飾"),'付表2別紙1 展示会経費'!$I$74,0)+IF(AND('付表2別紙1 展示会経費'!$A$79="⑧",'付表2別紙1 展示会経費'!$B$79="装飾"),'付表2別紙1 展示会経費'!$I$79,0)+IF(AND('付表2別紙1 展示会経費'!$A$84="⑧",'付表2別紙1 展示会経費'!$B$84="装飾"),'付表2別紙1 展示会経費'!$I$84,0)+IF(AND('付表2別紙1 展示会経費'!$A$89="⑧",'付表2別紙1 展示会経費'!$B$89="装飾"),'付表2別紙1 展示会経費'!$I$89,0)+IF(AND('付表2別紙1 展示会経費'!$A$103="⑧",'付表2別紙1 展示会経費'!$B$103="装飾"),'付表2別紙1 展示会経費'!$I$103,0)+IF(AND('付表2別紙1 展示会経費'!$A$108="⑧",'付表2別紙1 展示会経費'!$B$108="装飾"),'付表2別紙1 展示会経費'!$I$108,0)+IF(AND('付表2別紙1 展示会経費'!$A$113="⑧",'付表2別紙1 展示会経費'!$B$113="装飾"),'付表2別紙1 展示会経費'!$I$113,0)+IF(AND('付表2別紙1 展示会経費'!$A$118="⑧",'付表2別紙1 展示会経費'!$B$118="装飾"),'付表2別紙1 展示会経費'!$I$118,0)+IF(AND('付表2別紙1 展示会経費'!$A$123="⑧",'付表2別紙1 展示会経費'!$B$123="装飾"),'付表2別紙1 展示会経費'!$I$123,0)+IF(AND('付表2別紙1 展示会経費'!$A$128="⑧",'付表2別紙1 展示会経費'!$B$128="装飾"),'付表2別紙1 展示会経費'!$I$128,0)+IF(AND('付表2別紙1 展示会経費'!$A$133="⑧",'付表2別紙1 展示会経費'!$B$133="装飾"),'付表2別紙1 展示会経費'!$I$133,0)+IF(AND('付表2別紙1 展示会経費'!$A$138="⑧",'付表2別紙1 展示会経費'!$B$138="装飾"),'付表2別紙1 展示会経費'!$I$138,0)</f>
        <v>0</v>
      </c>
      <c r="AD7" s="107">
        <f>IF(AND('付表2別紙1 展示会経費'!$A$5="⑨",'付表2別紙1 展示会経費'!$B$5="装飾"),'付表2別紙1 展示会経費'!$I$5,0)+IF(AND('付表2別紙1 展示会経費'!$A$10="⑨",'付表2別紙1 展示会経費'!$B$10="装飾"),'付表2別紙1 展示会経費'!$I$10,0)+IF(AND('付表2別紙1 展示会経費'!$A$15="⑨",'付表2別紙1 展示会経費'!$B$15="装飾"),'付表2別紙1 展示会経費'!$I$15,0)+IF(AND('付表2別紙1 展示会経費'!$A$20="⑨",'付表2別紙1 展示会経費'!$B$20="装飾"),'付表2別紙1 展示会経費'!$I$20,0)+IF(AND('付表2別紙1 展示会経費'!$A$25="⑨",'付表2別紙1 展示会経費'!$B$25="装飾"),'付表2別紙1 展示会経費'!$I$25,0)+IF(AND('付表2別紙1 展示会経費'!$A$30="⑨",'付表2別紙1 展示会経費'!$B$30="装飾"),'付表2別紙1 展示会経費'!$I$30,0)+IF(AND('付表2別紙1 展示会経費'!$A$35="⑨",'付表2別紙1 展示会経費'!$B$35="装飾"),'付表2別紙1 展示会経費'!$I$35,0)+IF(AND('付表2別紙1 展示会経費'!$A$40="⑨",'付表2別紙1 展示会経費'!$B$40="装飾"),'付表2別紙1 展示会経費'!$I$40,0)+IF(AND('付表2別紙1 展示会経費'!$A$54="⑨",'付表2別紙1 展示会経費'!$B$54="装飾"),'付表2別紙1 展示会経費'!$I$54,0)+IF(AND('付表2別紙1 展示会経費'!$A$59="⑨",'付表2別紙1 展示会経費'!$B$59="装飾"),'付表2別紙1 展示会経費'!$I$59,0)+IF(AND('付表2別紙1 展示会経費'!$A$64="⑨",'付表2別紙1 展示会経費'!$B$64="装飾"),'付表2別紙1 展示会経費'!$I$64,0)+IF(AND('付表2別紙1 展示会経費'!$A$69="⑨",'付表2別紙1 展示会経費'!$B$69="装飾"),'付表2別紙1 展示会経費'!$I$69,0)+IF(AND('付表2別紙1 展示会経費'!$A$74="⑨",'付表2別紙1 展示会経費'!$B$74="装飾"),'付表2別紙1 展示会経費'!$I$74,0)+IF(AND('付表2別紙1 展示会経費'!$A$79="⑨",'付表2別紙1 展示会経費'!$B$79="装飾"),'付表2別紙1 展示会経費'!$I$79,0)+IF(AND('付表2別紙1 展示会経費'!$A$84="⑨",'付表2別紙1 展示会経費'!$B$84="装飾"),'付表2別紙1 展示会経費'!$I$84,0)+IF(AND('付表2別紙1 展示会経費'!$A$89="⑨",'付表2別紙1 展示会経費'!$B$89="装飾"),'付表2別紙1 展示会経費'!$I$89,0)+IF(AND('付表2別紙1 展示会経費'!$A$103="⑨",'付表2別紙1 展示会経費'!$B$103="装飾"),'付表2別紙1 展示会経費'!$I$103,0)+IF(AND('付表2別紙1 展示会経費'!$A$108="⑨",'付表2別紙1 展示会経費'!$B$108="装飾"),'付表2別紙1 展示会経費'!$I$108,0)+IF(AND('付表2別紙1 展示会経費'!$A$113="⑨",'付表2別紙1 展示会経費'!$B$113="装飾"),'付表2別紙1 展示会経費'!$I$113,0)+IF(AND('付表2別紙1 展示会経費'!$A$118="⑨",'付表2別紙1 展示会経費'!$B$118="装飾"),'付表2別紙1 展示会経費'!$I$118,0)+IF(AND('付表2別紙1 展示会経費'!$A$123="⑨",'付表2別紙1 展示会経費'!$B$123="装飾"),'付表2別紙1 展示会経費'!$I$123,0)+IF(AND('付表2別紙1 展示会経費'!$A$128="⑨",'付表2別紙1 展示会経費'!$B$128="装飾"),'付表2別紙1 展示会経費'!$I$128,0)+IF(AND('付表2別紙1 展示会経費'!$A$133="⑨",'付表2別紙1 展示会経費'!$B$133="装飾"),'付表2別紙1 展示会経費'!$I$133,0)+IF(AND('付表2別紙1 展示会経費'!$A$138="⑨",'付表2別紙1 展示会経費'!$B$138="装飾"),'付表2別紙1 展示会経費'!$I$138,0)</f>
        <v>0</v>
      </c>
      <c r="AE7" s="107">
        <f>IF(AND('付表2別紙1 展示会経費'!$A$5="⑩",'付表2別紙1 展示会経費'!$B$5="装飾"),'付表2別紙1 展示会経費'!$I$5,0)+IF(AND('付表2別紙1 展示会経費'!$A$10="⑩",'付表2別紙1 展示会経費'!$B$10="装飾"),'付表2別紙1 展示会経費'!$I$10,0)+IF(AND('付表2別紙1 展示会経費'!$A$15="⑩",'付表2別紙1 展示会経費'!$B$15="装飾"),'付表2別紙1 展示会経費'!$I$15,0)+IF(AND('付表2別紙1 展示会経費'!$A$20="⑩",'付表2別紙1 展示会経費'!$B$20="装飾"),'付表2別紙1 展示会経費'!$I$20,0)+IF(AND('付表2別紙1 展示会経費'!$A$25="⑩",'付表2別紙1 展示会経費'!$B$25="装飾"),'付表2別紙1 展示会経費'!$I$25,0)+IF(AND('付表2別紙1 展示会経費'!$A$30="⑩",'付表2別紙1 展示会経費'!$B$30="装飾"),'付表2別紙1 展示会経費'!$I$30,0)+IF(AND('付表2別紙1 展示会経費'!$A$35="⑩",'付表2別紙1 展示会経費'!$B$35="装飾"),'付表2別紙1 展示会経費'!$I$35,0)+IF(AND('付表2別紙1 展示会経費'!$A$40="⑩",'付表2別紙1 展示会経費'!$B$40="装飾"),'付表2別紙1 展示会経費'!$I$40,0)+IF(AND('付表2別紙1 展示会経費'!$A$54="⑩",'付表2別紙1 展示会経費'!$B$54="装飾"),'付表2別紙1 展示会経費'!$I$54,0)+IF(AND('付表2別紙1 展示会経費'!$A$59="⑩",'付表2別紙1 展示会経費'!$B$59="装飾"),'付表2別紙1 展示会経費'!$I$59,0)+IF(AND('付表2別紙1 展示会経費'!$A$64="⑩",'付表2別紙1 展示会経費'!$B$64="装飾"),'付表2別紙1 展示会経費'!$I$64,0)+IF(AND('付表2別紙1 展示会経費'!$A$69="⑩",'付表2別紙1 展示会経費'!$B$69="装飾"),'付表2別紙1 展示会経費'!$I$69,0)+IF(AND('付表2別紙1 展示会経費'!$A$74="⑩",'付表2別紙1 展示会経費'!$B$74="装飾"),'付表2別紙1 展示会経費'!$I$74,0)+IF(AND('付表2別紙1 展示会経費'!$A$79="⑩",'付表2別紙1 展示会経費'!$B$79="装飾"),'付表2別紙1 展示会経費'!$I$79,0)+IF(AND('付表2別紙1 展示会経費'!$A$84="⑩",'付表2別紙1 展示会経費'!$B$84="装飾"),'付表2別紙1 展示会経費'!$I$84,0)+IF(AND('付表2別紙1 展示会経費'!$A$89="⑩",'付表2別紙1 展示会経費'!$B$89="装飾"),'付表2別紙1 展示会経費'!$I$89,0)+IF(AND('付表2別紙1 展示会経費'!$A$103="⑩",'付表2別紙1 展示会経費'!$B$103="装飾"),'付表2別紙1 展示会経費'!$I$103,0)+IF(AND('付表2別紙1 展示会経費'!$A$108="⑩",'付表2別紙1 展示会経費'!$B$108="装飾"),'付表2別紙1 展示会経費'!$I$108,0)+IF(AND('付表2別紙1 展示会経費'!$A$113="⑩",'付表2別紙1 展示会経費'!$B$113="装飾"),'付表2別紙1 展示会経費'!$I$113,0)+IF(AND('付表2別紙1 展示会経費'!$A$118="⑩",'付表2別紙1 展示会経費'!$B$118="装飾"),'付表2別紙1 展示会経費'!$I$118,0)+IF(AND('付表2別紙1 展示会経費'!$A$123="⑩",'付表2別紙1 展示会経費'!$B$123="装飾"),'付表2別紙1 展示会経費'!$I$123,0)+IF(AND('付表2別紙1 展示会経費'!$A$128="⑩",'付表2別紙1 展示会経費'!$B$128="装飾"),'付表2別紙1 展示会経費'!$I$128,0)+IF(AND('付表2別紙1 展示会経費'!$A$133="⑩",'付表2別紙1 展示会経費'!$B$133="装飾"),'付表2別紙1 展示会経費'!$I$133,0)+IF(AND('付表2別紙1 展示会経費'!$A$138="⑩",'付表2別紙1 展示会経費'!$B$138="装飾"),'付表2別紙1 展示会経費'!$I$138,0)</f>
        <v>0</v>
      </c>
      <c r="AF7" s="107">
        <f>IF(AND('付表2別紙1 展示会経費'!$A$5="",'付表2別紙1 展示会経費'!$B$5="装飾"),'付表2別紙1 展示会経費'!$I$5,0)+IF(AND('付表2別紙1 展示会経費'!$A$10="",'付表2別紙1 展示会経費'!$B$10="装飾"),'付表2別紙1 展示会経費'!$I$10,0)+IF(AND('付表2別紙1 展示会経費'!$A$15="",'付表2別紙1 展示会経費'!$B$15="装飾"),'付表2別紙1 展示会経費'!$I$15,0)+IF(AND('付表2別紙1 展示会経費'!$A$20="",'付表2別紙1 展示会経費'!$B$20="装飾"),'付表2別紙1 展示会経費'!$I$20,0)+IF(AND('付表2別紙1 展示会経費'!$A$25="",'付表2別紙1 展示会経費'!$B$25="装飾"),'付表2別紙1 展示会経費'!$I$25,0)+IF(AND('付表2別紙1 展示会経費'!$A$30="",'付表2別紙1 展示会経費'!$B$30="装飾"),'付表2別紙1 展示会経費'!$I$30,0)+IF(AND('付表2別紙1 展示会経費'!$A$35="",'付表2別紙1 展示会経費'!$B$35="装飾"),'付表2別紙1 展示会経費'!$I$35,0)+IF(AND('付表2別紙1 展示会経費'!$A$40="",'付表2別紙1 展示会経費'!$B$40="装飾"),'付表2別紙1 展示会経費'!$I$40,0)+IF(AND('付表2別紙1 展示会経費'!$A$54="",'付表2別紙1 展示会経費'!$B$54="装飾"),'付表2別紙1 展示会経費'!$I$54,0)+IF(AND('付表2別紙1 展示会経費'!$A$59="",'付表2別紙1 展示会経費'!$B$59="装飾"),'付表2別紙1 展示会経費'!$I$59,0)+IF(AND('付表2別紙1 展示会経費'!$A$64="",'付表2別紙1 展示会経費'!$B$64="装飾"),'付表2別紙1 展示会経費'!$I$64,0)+IF(AND('付表2別紙1 展示会経費'!$A$69="",'付表2別紙1 展示会経費'!$B$69="装飾"),'付表2別紙1 展示会経費'!$I$69,0)+IF(AND('付表2別紙1 展示会経費'!$A$74="",'付表2別紙1 展示会経費'!$B$74="装飾"),'付表2別紙1 展示会経費'!$I$74,0)+IF(AND('付表2別紙1 展示会経費'!$A$79="",'付表2別紙1 展示会経費'!$B$79="装飾"),'付表2別紙1 展示会経費'!$I$79,0)+IF(AND('付表2別紙1 展示会経費'!$A$84="",'付表2別紙1 展示会経費'!$B$84="装飾"),'付表2別紙1 展示会経費'!$I$84,0)+IF(AND('付表2別紙1 展示会経費'!$A$89="",'付表2別紙1 展示会経費'!$B$89="装飾"),'付表2別紙1 展示会経費'!$I$89,0)+IF(AND('付表2別紙1 展示会経費'!$A$103="",'付表2別紙1 展示会経費'!$B$103="装飾"),'付表2別紙1 展示会経費'!$I$103,0)+IF(AND('付表2別紙1 展示会経費'!$A$108="",'付表2別紙1 展示会経費'!$B$108="装飾"),'付表2別紙1 展示会経費'!$I$108,0)+IF(AND('付表2別紙1 展示会経費'!$A$113="",'付表2別紙1 展示会経費'!$B$113="装飾"),'付表2別紙1 展示会経費'!$I$113,0)+IF(AND('付表2別紙1 展示会経費'!$A$118="",'付表2別紙1 展示会経費'!$B$118="装飾"),'付表2別紙1 展示会経費'!$I$118,0)+IF(AND('付表2別紙1 展示会経費'!$A$123="",'付表2別紙1 展示会経費'!$B$123="装飾"),'付表2別紙1 展示会経費'!$I$123,0)+IF(AND('付表2別紙1 展示会経費'!$A$128="",'付表2別紙1 展示会経費'!$B$128="装飾"),'付表2別紙1 展示会経費'!$I$128,0)+IF(AND('付表2別紙1 展示会経費'!$A$133="",'付表2別紙1 展示会経費'!$B$133="装飾"),'付表2別紙1 展示会経費'!$I$133,0)+IF(AND('付表2別紙1 展示会経費'!$A$138="",'付表2別紙1 展示会経費'!$B$138="装飾"),'付表2別紙1 展示会経費'!$I$138,0)</f>
        <v>0</v>
      </c>
      <c r="AG7" s="104"/>
    </row>
    <row r="8" spans="1:33" ht="20.149999999999999" customHeight="1" x14ac:dyDescent="0.55000000000000004">
      <c r="A8" s="136" t="s">
        <v>67</v>
      </c>
      <c r="B8" s="238">
        <f>IF(AND('付表2別紙1 展示会経費'!$A$5="①",'付表2別紙1 展示会経費'!$B$5="装飾"),'付表2別紙1 展示会経費'!$I$5,0)+IF(AND('付表2別紙1 展示会経費'!$A$10="①",'付表2別紙1 展示会経費'!$B$10="装飾"),'付表2別紙1 展示会経費'!$I$10,0)+IF(AND('付表2別紙1 展示会経費'!$A$15="①",'付表2別紙1 展示会経費'!$B$15="装飾"),'付表2別紙1 展示会経費'!$I$15,0)+IF(AND('付表2別紙1 展示会経費'!$A$20="①",'付表2別紙1 展示会経費'!$B$20="装飾"),'付表2別紙1 展示会経費'!$I$20,0)+IF(AND('付表2別紙1 展示会経費'!$A$25="①",'付表2別紙1 展示会経費'!$B$25="装飾"),'付表2別紙1 展示会経費'!$I$25,0)+IF(AND('付表2別紙1 展示会経費'!$A$30="①",'付表2別紙1 展示会経費'!$B$30="装飾"),'付表2別紙1 展示会経費'!$I$30,0)+IF(AND('付表2別紙1 展示会経費'!$A$35="①",'付表2別紙1 展示会経費'!$B$35="装飾"),'付表2別紙1 展示会経費'!$I$35,0)+IF(AND('付表2別紙1 展示会経費'!$A$40="①",'付表2別紙1 展示会経費'!$B$40="装飾"),'付表2別紙1 展示会経費'!$I$40,0)+IF(AND('付表2別紙1 展示会経費'!$A$54="①",'付表2別紙1 展示会経費'!$B$54="装飾"),'付表2別紙1 展示会経費'!$I$54,0)+IF(AND('付表2別紙1 展示会経費'!$A$59="①",'付表2別紙1 展示会経費'!$B$59="装飾"),'付表2別紙1 展示会経費'!$I$59,0)+IF(AND('付表2別紙1 展示会経費'!$A$64="①",'付表2別紙1 展示会経費'!$B$64="装飾"),'付表2別紙1 展示会経費'!$I$64,0)+IF(AND('付表2別紙1 展示会経費'!$A$69="①",'付表2別紙1 展示会経費'!$B$69="装飾"),'付表2別紙1 展示会経費'!$I$69,0)+IF(AND('付表2別紙1 展示会経費'!$A$74="①",'付表2別紙1 展示会経費'!$B$74="装飾"),'付表2別紙1 展示会経費'!$I$74,0)+IF(AND('付表2別紙1 展示会経費'!$A$79="①",'付表2別紙1 展示会経費'!$B$79="装飾"),'付表2別紙1 展示会経費'!$I$79,0)+IF(AND('付表2別紙1 展示会経費'!$A$84="①",'付表2別紙1 展示会経費'!$B$84="装飾"),'付表2別紙1 展示会経費'!$I$84,0)+IF(AND('付表2別紙1 展示会経費'!$A$89="①",'付表2別紙1 展示会経費'!$B$89="装飾"),'付表2別紙1 展示会経費'!$I$89,0)+IF(AND('付表2別紙1 展示会経費'!$A$103="①",'付表2別紙1 展示会経費'!$B$103="装飾"),'付表2別紙1 展示会経費'!$I$103,0)+IF(AND('付表2別紙1 展示会経費'!$A$108="①",'付表2別紙1 展示会経費'!$B$108="装飾"),'付表2別紙1 展示会経費'!$I$108,0)+IF(AND('付表2別紙1 展示会経費'!$A$113="①",'付表2別紙1 展示会経費'!$B$113="装飾"),'付表2別紙1 展示会経費'!$I$113,0)+IF(AND('付表2別紙1 展示会経費'!$A$118="①",'付表2別紙1 展示会経費'!$B$118="装飾"),'付表2別紙1 展示会経費'!$I$118,0)+IF(AND('付表2別紙1 展示会経費'!$A$123="①",'付表2別紙1 展示会経費'!$B$123="装飾"),'付表2別紙1 展示会経費'!$I$123,0)+IF(AND('付表2別紙1 展示会経費'!$A$128="①",'付表2別紙1 展示会経費'!$B$128="装飾"),'付表2別紙1 展示会経費'!$I$128,0)+IF(AND('付表2別紙1 展示会経費'!$A$133="①",'付表2別紙1 展示会経費'!$B$133="装飾"),'付表2別紙1 展示会経費'!$I$133,0)+IF(AND('付表2別紙1 展示会経費'!$A$138="①",'付表2別紙1 展示会経費'!$B$138="装飾"),'付表2別紙1 展示会経費'!$I$138,0)</f>
        <v>0</v>
      </c>
      <c r="C8" s="239"/>
      <c r="D8" s="134">
        <f>IF(AND('付表2別紙1 展示会経費'!$A$5="②",'付表2別紙1 展示会経費'!$B$5="装飾"),'付表2別紙1 展示会経費'!$I$5,0)+IF(AND('付表2別紙1 展示会経費'!$A$10="②",'付表2別紙1 展示会経費'!$B$10="装飾"),'付表2別紙1 展示会経費'!$I$10,0)+IF(AND('付表2別紙1 展示会経費'!$A$15="②",'付表2別紙1 展示会経費'!$B$15="装飾"),'付表2別紙1 展示会経費'!$I$15,0)+IF(AND('付表2別紙1 展示会経費'!$A$20="②",'付表2別紙1 展示会経費'!$B$20="装飾"),'付表2別紙1 展示会経費'!$I$20,0)+IF(AND('付表2別紙1 展示会経費'!$A$25="②",'付表2別紙1 展示会経費'!$B$25="装飾"),'付表2別紙1 展示会経費'!$I$25,0)+IF(AND('付表2別紙1 展示会経費'!$A$30="②",'付表2別紙1 展示会経費'!$B$30="装飾"),'付表2別紙1 展示会経費'!$I$30,0)+IF(AND('付表2別紙1 展示会経費'!$A$35="②",'付表2別紙1 展示会経費'!$B$35="装飾"),'付表2別紙1 展示会経費'!$I$35,0)+IF(AND('付表2別紙1 展示会経費'!$A$40="②",'付表2別紙1 展示会経費'!$B$40="装飾"),'付表2別紙1 展示会経費'!$I$40,0)+IF(AND('付表2別紙1 展示会経費'!$A$54="②",'付表2別紙1 展示会経費'!$B$54="装飾"),'付表2別紙1 展示会経費'!$I$54,0)+IF(AND('付表2別紙1 展示会経費'!$A$59="②",'付表2別紙1 展示会経費'!$B$59="装飾"),'付表2別紙1 展示会経費'!$I$59,0)+IF(AND('付表2別紙1 展示会経費'!$A$64="②",'付表2別紙1 展示会経費'!$B$64="装飾"),'付表2別紙1 展示会経費'!$I$64,0)+IF(AND('付表2別紙1 展示会経費'!$A$69="②",'付表2別紙1 展示会経費'!$B$69="装飾"),'付表2別紙1 展示会経費'!$I$69,0)+IF(AND('付表2別紙1 展示会経費'!$A$74="②",'付表2別紙1 展示会経費'!$B$74="装飾"),'付表2別紙1 展示会経費'!$I$74,0)+IF(AND('付表2別紙1 展示会経費'!$A$79="②",'付表2別紙1 展示会経費'!$B$79="装飾"),'付表2別紙1 展示会経費'!$I$79,0)+IF(AND('付表2別紙1 展示会経費'!$A$84="②",'付表2別紙1 展示会経費'!$B$84="装飾"),'付表2別紙1 展示会経費'!$I$84,0)+IF(AND('付表2別紙1 展示会経費'!$A$89="②",'付表2別紙1 展示会経費'!$B$89="装飾"),'付表2別紙1 展示会経費'!$I$89,0)+IF(AND('付表2別紙1 展示会経費'!$A$103="②",'付表2別紙1 展示会経費'!$B$103="装飾"),'付表2別紙1 展示会経費'!$I$103,0)+IF(AND('付表2別紙1 展示会経費'!$A$108="②",'付表2別紙1 展示会経費'!$B$108="装飾"),'付表2別紙1 展示会経費'!$I$108,0)+IF(AND('付表2別紙1 展示会経費'!$A$113="②",'付表2別紙1 展示会経費'!$B$113="装飾"),'付表2別紙1 展示会経費'!$I$113,0)+IF(AND('付表2別紙1 展示会経費'!$A$118="②",'付表2別紙1 展示会経費'!$B$118="装飾"),'付表2別紙1 展示会経費'!$I$118,0)+IF(AND('付表2別紙1 展示会経費'!$A$123="②",'付表2別紙1 展示会経費'!$B$123="装飾"),'付表2別紙1 展示会経費'!$I$123,0)+IF(AND('付表2別紙1 展示会経費'!$A$128="②",'付表2別紙1 展示会経費'!$B$128="装飾"),'付表2別紙1 展示会経費'!$I$128,0)+IF(AND('付表2別紙1 展示会経費'!$A$133="②",'付表2別紙1 展示会経費'!$B$133="装飾"),'付表2別紙1 展示会経費'!$I$133,0)+IF(AND('付表2別紙1 展示会経費'!$A$138="②",'付表2別紙1 展示会経費'!$B$138="装飾"),'付表2別紙1 展示会経費'!$I$138,0)</f>
        <v>0</v>
      </c>
      <c r="E8" s="134">
        <f>IF(AND('付表2別紙1 展示会経費'!$A$5="③",'付表2別紙1 展示会経費'!$B$5="装飾"),'付表2別紙1 展示会経費'!$I$5,0)+IF(AND('付表2別紙1 展示会経費'!$A$10="③",'付表2別紙1 展示会経費'!$B$10="装飾"),'付表2別紙1 展示会経費'!$I$10,0)+IF(AND('付表2別紙1 展示会経費'!$A$15="③",'付表2別紙1 展示会経費'!$B$15="装飾"),'付表2別紙1 展示会経費'!$I$15,0)+IF(AND('付表2別紙1 展示会経費'!$A$20="③",'付表2別紙1 展示会経費'!$B$20="装飾"),'付表2別紙1 展示会経費'!$I$20,0)+IF(AND('付表2別紙1 展示会経費'!$A$25="③",'付表2別紙1 展示会経費'!$B$25="装飾"),'付表2別紙1 展示会経費'!$I$25,0)+IF(AND('付表2別紙1 展示会経費'!$A$30="③",'付表2別紙1 展示会経費'!$B$30="装飾"),'付表2別紙1 展示会経費'!$I$30,0)+IF(AND('付表2別紙1 展示会経費'!$A$35="③",'付表2別紙1 展示会経費'!$B$35="装飾"),'付表2別紙1 展示会経費'!$I$35,0)+IF(AND('付表2別紙1 展示会経費'!$A$40="③",'付表2別紙1 展示会経費'!$B$40="装飾"),'付表2別紙1 展示会経費'!$I$40,0)+IF(AND('付表2別紙1 展示会経費'!$A$54="③",'付表2別紙1 展示会経費'!$B$54="装飾"),'付表2別紙1 展示会経費'!$I$54,0)+IF(AND('付表2別紙1 展示会経費'!$A$59="③",'付表2別紙1 展示会経費'!$B$59="装飾"),'付表2別紙1 展示会経費'!$I$59,0)+IF(AND('付表2別紙1 展示会経費'!$A$64="③",'付表2別紙1 展示会経費'!$B$64="装飾"),'付表2別紙1 展示会経費'!$I$64,0)+IF(AND('付表2別紙1 展示会経費'!$A$69="③",'付表2別紙1 展示会経費'!$B$69="装飾"),'付表2別紙1 展示会経費'!$I$69,0)+IF(AND('付表2別紙1 展示会経費'!$A$74="③",'付表2別紙1 展示会経費'!$B$74="装飾"),'付表2別紙1 展示会経費'!$I$74,0)+IF(AND('付表2別紙1 展示会経費'!$A$79="③",'付表2別紙1 展示会経費'!$B$79="装飾"),'付表2別紙1 展示会経費'!$I$79,0)+IF(AND('付表2別紙1 展示会経費'!$A$84="③",'付表2別紙1 展示会経費'!$B$84="装飾"),'付表2別紙1 展示会経費'!$I$84,0)+IF(AND('付表2別紙1 展示会経費'!$A$89="③",'付表2別紙1 展示会経費'!$B$89="装飾"),'付表2別紙1 展示会経費'!$I$89,0)+IF(AND('付表2別紙1 展示会経費'!$A$103="③",'付表2別紙1 展示会経費'!$B$103="装飾"),'付表2別紙1 展示会経費'!$I$103,0)+IF(AND('付表2別紙1 展示会経費'!$A$108="③",'付表2別紙1 展示会経費'!$B$108="装飾"),'付表2別紙1 展示会経費'!$I$108,0)+IF(AND('付表2別紙1 展示会経費'!$A$113="③",'付表2別紙1 展示会経費'!$B$113="装飾"),'付表2別紙1 展示会経費'!$I$113,0)+IF(AND('付表2別紙1 展示会経費'!$A$118="③",'付表2別紙1 展示会経費'!$B$118="装飾"),'付表2別紙1 展示会経費'!$I$118,0)+IF(AND('付表2別紙1 展示会経費'!$A$123="③",'付表2別紙1 展示会経費'!$B$123="装飾"),'付表2別紙1 展示会経費'!$I$123,0)+IF(AND('付表2別紙1 展示会経費'!$A$128="③",'付表2別紙1 展示会経費'!$B$128="装飾"),'付表2別紙1 展示会経費'!$I$128,0)+IF(AND('付表2別紙1 展示会経費'!$A$133="③",'付表2別紙1 展示会経費'!$B$133="装飾"),'付表2別紙1 展示会経費'!$I$133,0)+IF(AND('付表2別紙1 展示会経費'!$A$138="③",'付表2別紙1 展示会経費'!$B$138="装飾"),'付表2別紙1 展示会経費'!$I$138,0)</f>
        <v>0</v>
      </c>
      <c r="F8" s="137">
        <f>IF(AND('付表2別紙1 展示会経費'!$A$5="④",'付表2別紙1 展示会経費'!$B$5="装飾"),'付表2別紙1 展示会経費'!$I$5,0)+IF(AND('付表2別紙1 展示会経費'!$A$10="④",'付表2別紙1 展示会経費'!$B$10="装飾"),'付表2別紙1 展示会経費'!$I$10,0)+IF(AND('付表2別紙1 展示会経費'!$A$15="④",'付表2別紙1 展示会経費'!$B$15="装飾"),'付表2別紙1 展示会経費'!$I$15,0)+IF(AND('付表2別紙1 展示会経費'!$A$20="④",'付表2別紙1 展示会経費'!$B$20="装飾"),'付表2別紙1 展示会経費'!$I$20,0)+IF(AND('付表2別紙1 展示会経費'!$A$25="④",'付表2別紙1 展示会経費'!$B$25="装飾"),'付表2別紙1 展示会経費'!$I$25,0)+IF(AND('付表2別紙1 展示会経費'!$A$30="④",'付表2別紙1 展示会経費'!$B$30="装飾"),'付表2別紙1 展示会経費'!$I$30,0)+IF(AND('付表2別紙1 展示会経費'!$A$35="④",'付表2別紙1 展示会経費'!$B$35="装飾"),'付表2別紙1 展示会経費'!$I$35,0)+IF(AND('付表2別紙1 展示会経費'!$A$40="④",'付表2別紙1 展示会経費'!$B$40="装飾"),'付表2別紙1 展示会経費'!$I$40,0)+IF(AND('付表2別紙1 展示会経費'!$A$54="④",'付表2別紙1 展示会経費'!$B$54="装飾"),'付表2別紙1 展示会経費'!$I$54,0)+IF(AND('付表2別紙1 展示会経費'!$A$59="④",'付表2別紙1 展示会経費'!$B$59="装飾"),'付表2別紙1 展示会経費'!$I$59,0)+IF(AND('付表2別紙1 展示会経費'!$A$64="④",'付表2別紙1 展示会経費'!$B$64="装飾"),'付表2別紙1 展示会経費'!$I$64,0)+IF(AND('付表2別紙1 展示会経費'!$A$69="④",'付表2別紙1 展示会経費'!$B$69="装飾"),'付表2別紙1 展示会経費'!$I$69,0)+IF(AND('付表2別紙1 展示会経費'!$A$74="④",'付表2別紙1 展示会経費'!$B$74="装飾"),'付表2別紙1 展示会経費'!$I$74,0)+IF(AND('付表2別紙1 展示会経費'!$A$79="④",'付表2別紙1 展示会経費'!$B$79="装飾"),'付表2別紙1 展示会経費'!$I$79,0)+IF(AND('付表2別紙1 展示会経費'!$A$84="④",'付表2別紙1 展示会経費'!$B$84="装飾"),'付表2別紙1 展示会経費'!$I$84,0)+IF(AND('付表2別紙1 展示会経費'!$A$89="④",'付表2別紙1 展示会経費'!$B$89="装飾"),'付表2別紙1 展示会経費'!$I$89,0)+IF(AND('付表2別紙1 展示会経費'!$A$103="④",'付表2別紙1 展示会経費'!$B$103="装飾"),'付表2別紙1 展示会経費'!$I$103,0)+IF(AND('付表2別紙1 展示会経費'!$A$108="④",'付表2別紙1 展示会経費'!$B$108="装飾"),'付表2別紙1 展示会経費'!$I$108,0)+IF(AND('付表2別紙1 展示会経費'!$A$113="④",'付表2別紙1 展示会経費'!$B$113="装飾"),'付表2別紙1 展示会経費'!$I$113,0)+IF(AND('付表2別紙1 展示会経費'!$A$118="④",'付表2別紙1 展示会経費'!$B$118="装飾"),'付表2別紙1 展示会経費'!$I$118,0)+IF(AND('付表2別紙1 展示会経費'!$A$123="④",'付表2別紙1 展示会経費'!$B$123="装飾"),'付表2別紙1 展示会経費'!$I$123,0)+IF(AND('付表2別紙1 展示会経費'!$A$128="④",'付表2別紙1 展示会経費'!$B$128="装飾"),'付表2別紙1 展示会経費'!$I$128,0)+IF(AND('付表2別紙1 展示会経費'!$A$133="④",'付表2別紙1 展示会経費'!$B$133="装飾"),'付表2別紙1 展示会経費'!$I$133,0)+IF(AND('付表2別紙1 展示会経費'!$A$138="④",'付表2別紙1 展示会経費'!$B$138="装飾"),'付表2別紙1 展示会経費'!$I$138,0)</f>
        <v>0</v>
      </c>
      <c r="G8" s="137">
        <f>IF(AND('付表2別紙1 展示会経費'!$A$5="⑤",'付表2別紙1 展示会経費'!$B$5="装飾"),'付表2別紙1 展示会経費'!$I$5,0)+IF(AND('付表2別紙1 展示会経費'!$A$10="⑤",'付表2別紙1 展示会経費'!$B$10="装飾"),'付表2別紙1 展示会経費'!$I$10,0)+IF(AND('付表2別紙1 展示会経費'!$A$15="⑤",'付表2別紙1 展示会経費'!$B$15="装飾"),'付表2別紙1 展示会経費'!$I$15,0)+IF(AND('付表2別紙1 展示会経費'!$A$20="⑤",'付表2別紙1 展示会経費'!$B$20="装飾"),'付表2別紙1 展示会経費'!$I$20,0)+IF(AND('付表2別紙1 展示会経費'!$A$25="⑤",'付表2別紙1 展示会経費'!$B$25="装飾"),'付表2別紙1 展示会経費'!$I$25,0)+IF(AND('付表2別紙1 展示会経費'!$A$30="⑤",'付表2別紙1 展示会経費'!$B$30="装飾"),'付表2別紙1 展示会経費'!$I$30,0)+IF(AND('付表2別紙1 展示会経費'!$A$35="⑤",'付表2別紙1 展示会経費'!$B$35="装飾"),'付表2別紙1 展示会経費'!$I$35,0)+IF(AND('付表2別紙1 展示会経費'!$A$40="⑤",'付表2別紙1 展示会経費'!$B$40="装飾"),'付表2別紙1 展示会経費'!$I$40,0)+IF(AND('付表2別紙1 展示会経費'!$A$54="⑤",'付表2別紙1 展示会経費'!$B$54="装飾"),'付表2別紙1 展示会経費'!$I$54,0)+IF(AND('付表2別紙1 展示会経費'!$A$59="⑤",'付表2別紙1 展示会経費'!$B$59="装飾"),'付表2別紙1 展示会経費'!$I$59,0)+IF(AND('付表2別紙1 展示会経費'!$A$64="⑤",'付表2別紙1 展示会経費'!$B$64="装飾"),'付表2別紙1 展示会経費'!$I$64,0)+IF(AND('付表2別紙1 展示会経費'!$A$69="⑤",'付表2別紙1 展示会経費'!$B$69="装飾"),'付表2別紙1 展示会経費'!$I$69,0)+IF(AND('付表2別紙1 展示会経費'!$A$74="⑤",'付表2別紙1 展示会経費'!$B$74="装飾"),'付表2別紙1 展示会経費'!$I$74,0)+IF(AND('付表2別紙1 展示会経費'!$A$79="⑤",'付表2別紙1 展示会経費'!$B$79="装飾"),'付表2別紙1 展示会経費'!$I$79,0)+IF(AND('付表2別紙1 展示会経費'!$A$84="⑤",'付表2別紙1 展示会経費'!$B$84="装飾"),'付表2別紙1 展示会経費'!$I$84,0)+IF(AND('付表2別紙1 展示会経費'!$A$89="⑤",'付表2別紙1 展示会経費'!$B$89="装飾"),'付表2別紙1 展示会経費'!$I$89,0)+IF(AND('付表2別紙1 展示会経費'!$A$103="⑤",'付表2別紙1 展示会経費'!$B$103="装飾"),'付表2別紙1 展示会経費'!$I$103,0)+IF(AND('付表2別紙1 展示会経費'!$A$108="⑤",'付表2別紙1 展示会経費'!$B$108="装飾"),'付表2別紙1 展示会経費'!$I$108,0)+IF(AND('付表2別紙1 展示会経費'!$A$113="⑤",'付表2別紙1 展示会経費'!$B$113="装飾"),'付表2別紙1 展示会経費'!$I$113,0)+IF(AND('付表2別紙1 展示会経費'!$A$118="⑤",'付表2別紙1 展示会経費'!$B$118="装飾"),'付表2別紙1 展示会経費'!$I$118,0)+IF(AND('付表2別紙1 展示会経費'!$A$123="⑤",'付表2別紙1 展示会経費'!$B$123="装飾"),'付表2別紙1 展示会経費'!$I$123,0)+IF(AND('付表2別紙1 展示会経費'!$A$128="⑤",'付表2別紙1 展示会経費'!$B$128="装飾"),'付表2別紙1 展示会経費'!$I$128,0)+IF(AND('付表2別紙1 展示会経費'!$A$133="⑤",'付表2別紙1 展示会経費'!$B$133="装飾"),'付表2別紙1 展示会経費'!$I$133,0)+IF(AND('付表2別紙1 展示会経費'!$A$138="⑤",'付表2別紙1 展示会経費'!$B$138="装飾"),'付表2別紙1 展示会経費'!$I$138,0)</f>
        <v>0</v>
      </c>
      <c r="H8" s="138">
        <f>SUM($AA$7:$AF$7)</f>
        <v>0</v>
      </c>
      <c r="I8" s="339">
        <f t="shared" si="0"/>
        <v>0</v>
      </c>
      <c r="J8" s="340"/>
      <c r="K8" s="139"/>
      <c r="Z8" s="106" t="s">
        <v>57</v>
      </c>
      <c r="AA8" s="107">
        <f>IF(AND('付表2別紙1 展示会経費'!$A$5="⑥",'付表2別紙1 展示会経費'!$B$5="輸送"),'付表2別紙1 展示会経費'!$I$5,0)+IF(AND('付表2別紙1 展示会経費'!$A$10="⑥",'付表2別紙1 展示会経費'!$B$10="輸送"),'付表2別紙1 展示会経費'!$I$10,0)+IF(AND('付表2別紙1 展示会経費'!$A$15="⑥",'付表2別紙1 展示会経費'!$B$15="輸送"),'付表2別紙1 展示会経費'!$I$15,0)+IF(AND('付表2別紙1 展示会経費'!$A$20="⑥",'付表2別紙1 展示会経費'!$B$20="輸送"),'付表2別紙1 展示会経費'!$I$20,0)+IF(AND('付表2別紙1 展示会経費'!$A$25="⑥",'付表2別紙1 展示会経費'!$B$25="輸送"),'付表2別紙1 展示会経費'!$I$25,0)+IF(AND('付表2別紙1 展示会経費'!$A$30="⑥",'付表2別紙1 展示会経費'!$B$30="輸送"),'付表2別紙1 展示会経費'!$I$30,0)+IF(AND('付表2別紙1 展示会経費'!$A$35="⑥",'付表2別紙1 展示会経費'!$B$35="輸送"),'付表2別紙1 展示会経費'!$I$35,0)+IF(AND('付表2別紙1 展示会経費'!$A$40="⑥",'付表2別紙1 展示会経費'!$B$40="輸送"),'付表2別紙1 展示会経費'!$I$40,0)+IF(AND('付表2別紙1 展示会経費'!$A$54="⑥",'付表2別紙1 展示会経費'!$B$54="輸送"),'付表2別紙1 展示会経費'!$I$54,0)+IF(AND('付表2別紙1 展示会経費'!$A$59="⑥",'付表2別紙1 展示会経費'!$B$59="輸送"),'付表2別紙1 展示会経費'!$I$59,0)+IF(AND('付表2別紙1 展示会経費'!$A$64="⑥",'付表2別紙1 展示会経費'!$B$64="輸送"),'付表2別紙1 展示会経費'!$I$64,0)+IF(AND('付表2別紙1 展示会経費'!$A$69="⑥",'付表2別紙1 展示会経費'!$B$69="輸送"),'付表2別紙1 展示会経費'!$I$69,0)+IF(AND('付表2別紙1 展示会経費'!$A$74="⑥",'付表2別紙1 展示会経費'!$B$74="輸送"),'付表2別紙1 展示会経費'!$I$74,0)+IF(AND('付表2別紙1 展示会経費'!$A$79="⑥",'付表2別紙1 展示会経費'!$B$79="輸送"),'付表2別紙1 展示会経費'!$I$79,0)+IF(AND('付表2別紙1 展示会経費'!$A$84="⑥",'付表2別紙1 展示会経費'!$B$84="輸送"),'付表2別紙1 展示会経費'!$I$84,0)+IF(AND('付表2別紙1 展示会経費'!$A$89="⑥",'付表2別紙1 展示会経費'!$B$89="輸送"),'付表2別紙1 展示会経費'!$I$89,0)+IF(AND('付表2別紙1 展示会経費'!$A$103="⑥",'付表2別紙1 展示会経費'!$B$103="輸送"),'付表2別紙1 展示会経費'!$I$103,0)+IF(AND('付表2別紙1 展示会経費'!$A$108="⑥",'付表2別紙1 展示会経費'!$B$108="輸送"),'付表2別紙1 展示会経費'!$I$108,0)+IF(AND('付表2別紙1 展示会経費'!$A$113="⑥",'付表2別紙1 展示会経費'!$B$113="輸送"),'付表2別紙1 展示会経費'!$I$113,0)+IF(AND('付表2別紙1 展示会経費'!$A$118="⑥",'付表2別紙1 展示会経費'!$B$118="輸送"),'付表2別紙1 展示会経費'!$I$118,0)+IF(AND('付表2別紙1 展示会経費'!$A$123="⑥",'付表2別紙1 展示会経費'!$B$123="輸送"),'付表2別紙1 展示会経費'!$I$123,0)+IF(AND('付表2別紙1 展示会経費'!$A$128="⑥",'付表2別紙1 展示会経費'!$B$128="輸送"),'付表2別紙1 展示会経費'!$I$128,0)+IF(AND('付表2別紙1 展示会経費'!$A$133="⑥",'付表2別紙1 展示会経費'!$B$133="輸送"),'付表2別紙1 展示会経費'!$I$133,0)+IF(AND('付表2別紙1 展示会経費'!$A$138="⑥",'付表2別紙1 展示会経費'!$B$138="輸送"),'付表2別紙1 展示会経費'!$I$138,0)</f>
        <v>0</v>
      </c>
      <c r="AB8" s="107">
        <f>IF(AND('付表2別紙1 展示会経費'!$A$5="⑦",'付表2別紙1 展示会経費'!$B$5="輸送"),'付表2別紙1 展示会経費'!$I$5,0)+IF(AND('付表2別紙1 展示会経費'!$A$10="⑦",'付表2別紙1 展示会経費'!$B$10="輸送"),'付表2別紙1 展示会経費'!$I$10,0)+IF(AND('付表2別紙1 展示会経費'!$A$15="⑦",'付表2別紙1 展示会経費'!$B$15="輸送"),'付表2別紙1 展示会経費'!$I$15,0)+IF(AND('付表2別紙1 展示会経費'!$A$20="⑦",'付表2別紙1 展示会経費'!$B$20="輸送"),'付表2別紙1 展示会経費'!$I$20,0)+IF(AND('付表2別紙1 展示会経費'!$A$25="⑦",'付表2別紙1 展示会経費'!$B$25="輸送"),'付表2別紙1 展示会経費'!$I$25,0)+IF(AND('付表2別紙1 展示会経費'!$A$30="⑦",'付表2別紙1 展示会経費'!$B$30="輸送"),'付表2別紙1 展示会経費'!$I$30,0)+IF(AND('付表2別紙1 展示会経費'!$A$35="⑦",'付表2別紙1 展示会経費'!$B$35="輸送"),'付表2別紙1 展示会経費'!$I$35,0)+IF(AND('付表2別紙1 展示会経費'!$A$40="⑦",'付表2別紙1 展示会経費'!$B$40="輸送"),'付表2別紙1 展示会経費'!$I$40,0)+IF(AND('付表2別紙1 展示会経費'!$A$54="⑦",'付表2別紙1 展示会経費'!$B$54="輸送"),'付表2別紙1 展示会経費'!$I$54,0)+IF(AND('付表2別紙1 展示会経費'!$A$59="⑦",'付表2別紙1 展示会経費'!$B$59="輸送"),'付表2別紙1 展示会経費'!$I$59,0)+IF(AND('付表2別紙1 展示会経費'!$A$64="⑦",'付表2別紙1 展示会経費'!$B$64="輸送"),'付表2別紙1 展示会経費'!$I$64,0)+IF(AND('付表2別紙1 展示会経費'!$A$69="⑦",'付表2別紙1 展示会経費'!$B$69="輸送"),'付表2別紙1 展示会経費'!$I$69,0)+IF(AND('付表2別紙1 展示会経費'!$A$74="⑦",'付表2別紙1 展示会経費'!$B$74="輸送"),'付表2別紙1 展示会経費'!$I$74,0)+IF(AND('付表2別紙1 展示会経費'!$A$79="⑦",'付表2別紙1 展示会経費'!$B$79="輸送"),'付表2別紙1 展示会経費'!$I$79,0)+IF(AND('付表2別紙1 展示会経費'!$A$84="⑦",'付表2別紙1 展示会経費'!$B$84="輸送"),'付表2別紙1 展示会経費'!$I$84,0)+IF(AND('付表2別紙1 展示会経費'!$A$89="⑦",'付表2別紙1 展示会経費'!$B$89="輸送"),'付表2別紙1 展示会経費'!$I$89,0)+IF(AND('付表2別紙1 展示会経費'!$A$103="⑦",'付表2別紙1 展示会経費'!$B$103="輸送"),'付表2別紙1 展示会経費'!$I$103,0)+IF(AND('付表2別紙1 展示会経費'!$A$108="⑦",'付表2別紙1 展示会経費'!$B$108="輸送"),'付表2別紙1 展示会経費'!$I$108,0)+IF(AND('付表2別紙1 展示会経費'!$A$113="⑦",'付表2別紙1 展示会経費'!$B$113="輸送"),'付表2別紙1 展示会経費'!$I$113,0)+IF(AND('付表2別紙1 展示会経費'!$A$118="⑦",'付表2別紙1 展示会経費'!$B$118="輸送"),'付表2別紙1 展示会経費'!$I$118,0)+IF(AND('付表2別紙1 展示会経費'!$A$123="⑦",'付表2別紙1 展示会経費'!$B$123="輸送"),'付表2別紙1 展示会経費'!$I$123,0)+IF(AND('付表2別紙1 展示会経費'!$A$128="⑦",'付表2別紙1 展示会経費'!$B$128="輸送"),'付表2別紙1 展示会経費'!$I$128,0)+IF(AND('付表2別紙1 展示会経費'!$A$133="⑦",'付表2別紙1 展示会経費'!$B$133="輸送"),'付表2別紙1 展示会経費'!$I$133,0)+IF(AND('付表2別紙1 展示会経費'!$A$138="⑦",'付表2別紙1 展示会経費'!$B$138="輸送"),'付表2別紙1 展示会経費'!$I$138,0)</f>
        <v>0</v>
      </c>
      <c r="AC8" s="107">
        <f>IF(AND('付表2別紙1 展示会経費'!$A$5="⑧",'付表2別紙1 展示会経費'!$B$5="輸送"),'付表2別紙1 展示会経費'!$I$5,0)+IF(AND('付表2別紙1 展示会経費'!$A$10="⑧",'付表2別紙1 展示会経費'!$B$10="輸送"),'付表2別紙1 展示会経費'!$I$10,0)+IF(AND('付表2別紙1 展示会経費'!$A$15="⑧",'付表2別紙1 展示会経費'!$B$15="輸送"),'付表2別紙1 展示会経費'!$I$15,0)+IF(AND('付表2別紙1 展示会経費'!$A$20="⑧",'付表2別紙1 展示会経費'!$B$20="輸送"),'付表2別紙1 展示会経費'!$I$20,0)+IF(AND('付表2別紙1 展示会経費'!$A$25="⑧",'付表2別紙1 展示会経費'!$B$25="輸送"),'付表2別紙1 展示会経費'!$I$25,0)+IF(AND('付表2別紙1 展示会経費'!$A$30="⑧",'付表2別紙1 展示会経費'!$B$30="輸送"),'付表2別紙1 展示会経費'!$I$30,0)+IF(AND('付表2別紙1 展示会経費'!$A$35="⑧",'付表2別紙1 展示会経費'!$B$35="輸送"),'付表2別紙1 展示会経費'!$I$35,0)+IF(AND('付表2別紙1 展示会経費'!$A$40="⑧",'付表2別紙1 展示会経費'!$B$40="輸送"),'付表2別紙1 展示会経費'!$I$40,0)+IF(AND('付表2別紙1 展示会経費'!$A$54="⑧",'付表2別紙1 展示会経費'!$B$54="輸送"),'付表2別紙1 展示会経費'!$I$54,0)+IF(AND('付表2別紙1 展示会経費'!$A$59="⑧",'付表2別紙1 展示会経費'!$B$59="輸送"),'付表2別紙1 展示会経費'!$I$59,0)+IF(AND('付表2別紙1 展示会経費'!$A$64="⑧",'付表2別紙1 展示会経費'!$B$64="輸送"),'付表2別紙1 展示会経費'!$I$64,0)+IF(AND('付表2別紙1 展示会経費'!$A$69="⑧",'付表2別紙1 展示会経費'!$B$69="輸送"),'付表2別紙1 展示会経費'!$I$69,0)+IF(AND('付表2別紙1 展示会経費'!$A$74="⑧",'付表2別紙1 展示会経費'!$B$74="輸送"),'付表2別紙1 展示会経費'!$I$74,0)+IF(AND('付表2別紙1 展示会経費'!$A$79="⑧",'付表2別紙1 展示会経費'!$B$79="輸送"),'付表2別紙1 展示会経費'!$I$79,0)+IF(AND('付表2別紙1 展示会経費'!$A$84="⑧",'付表2別紙1 展示会経費'!$B$84="輸送"),'付表2別紙1 展示会経費'!$I$84,0)+IF(AND('付表2別紙1 展示会経費'!$A$89="⑧",'付表2別紙1 展示会経費'!$B$89="輸送"),'付表2別紙1 展示会経費'!$I$89,0)+IF(AND('付表2別紙1 展示会経費'!$A$103="⑧",'付表2別紙1 展示会経費'!$B$103="輸送"),'付表2別紙1 展示会経費'!$I$103,0)+IF(AND('付表2別紙1 展示会経費'!$A$108="⑧",'付表2別紙1 展示会経費'!$B$108="輸送"),'付表2別紙1 展示会経費'!$I$108,0)+IF(AND('付表2別紙1 展示会経費'!$A$113="⑧",'付表2別紙1 展示会経費'!$B$113="輸送"),'付表2別紙1 展示会経費'!$I$113,0)+IF(AND('付表2別紙1 展示会経費'!$A$118="⑧",'付表2別紙1 展示会経費'!$B$118="輸送"),'付表2別紙1 展示会経費'!$I$118,0)+IF(AND('付表2別紙1 展示会経費'!$A$123="⑧",'付表2別紙1 展示会経費'!$B$123="輸送"),'付表2別紙1 展示会経費'!$I$123,0)+IF(AND('付表2別紙1 展示会経費'!$A$128="⑧",'付表2別紙1 展示会経費'!$B$128="輸送"),'付表2別紙1 展示会経費'!$I$128,0)+IF(AND('付表2別紙1 展示会経費'!$A$133="⑧",'付表2別紙1 展示会経費'!$B$133="輸送"),'付表2別紙1 展示会経費'!$I$133,0)+IF(AND('付表2別紙1 展示会経費'!$A$138="⑧",'付表2別紙1 展示会経費'!$B$138="輸送"),'付表2別紙1 展示会経費'!$I$138,0)</f>
        <v>0</v>
      </c>
      <c r="AD8" s="107">
        <f>IF(AND('付表2別紙1 展示会経費'!$A$5="⑨",'付表2別紙1 展示会経費'!$B$5="輸送"),'付表2別紙1 展示会経費'!$I$5,0)+IF(AND('付表2別紙1 展示会経費'!$A$10="⑨",'付表2別紙1 展示会経費'!$B$10="輸送"),'付表2別紙1 展示会経費'!$I$10,0)+IF(AND('付表2別紙1 展示会経費'!$A$15="⑨",'付表2別紙1 展示会経費'!$B$15="輸送"),'付表2別紙1 展示会経費'!$I$15,0)+IF(AND('付表2別紙1 展示会経費'!$A$20="⑨",'付表2別紙1 展示会経費'!$B$20="輸送"),'付表2別紙1 展示会経費'!$I$20,0)+IF(AND('付表2別紙1 展示会経費'!$A$25="⑨",'付表2別紙1 展示会経費'!$B$25="輸送"),'付表2別紙1 展示会経費'!$I$25,0)+IF(AND('付表2別紙1 展示会経費'!$A$30="⑨",'付表2別紙1 展示会経費'!$B$30="輸送"),'付表2別紙1 展示会経費'!$I$30,0)+IF(AND('付表2別紙1 展示会経費'!$A$35="⑨",'付表2別紙1 展示会経費'!$B$35="輸送"),'付表2別紙1 展示会経費'!$I$35,0)+IF(AND('付表2別紙1 展示会経費'!$A$40="⑨",'付表2別紙1 展示会経費'!$B$40="輸送"),'付表2別紙1 展示会経費'!$I$40,0)+IF(AND('付表2別紙1 展示会経費'!$A$54="⑨",'付表2別紙1 展示会経費'!$B$54="輸送"),'付表2別紙1 展示会経費'!$I$54,0)+IF(AND('付表2別紙1 展示会経費'!$A$59="⑨",'付表2別紙1 展示会経費'!$B$59="輸送"),'付表2別紙1 展示会経費'!$I$59,0)+IF(AND('付表2別紙1 展示会経費'!$A$64="⑨",'付表2別紙1 展示会経費'!$B$64="輸送"),'付表2別紙1 展示会経費'!$I$64,0)+IF(AND('付表2別紙1 展示会経費'!$A$69="⑨",'付表2別紙1 展示会経費'!$B$69="輸送"),'付表2別紙1 展示会経費'!$I$69,0)+IF(AND('付表2別紙1 展示会経費'!$A$74="⑨",'付表2別紙1 展示会経費'!$B$74="輸送"),'付表2別紙1 展示会経費'!$I$74,0)+IF(AND('付表2別紙1 展示会経費'!$A$79="⑨",'付表2別紙1 展示会経費'!$B$79="輸送"),'付表2別紙1 展示会経費'!$I$79,0)+IF(AND('付表2別紙1 展示会経費'!$A$84="⑨",'付表2別紙1 展示会経費'!$B$84="輸送"),'付表2別紙1 展示会経費'!$I$84,0)+IF(AND('付表2別紙1 展示会経費'!$A$89="⑨",'付表2別紙1 展示会経費'!$B$89="輸送"),'付表2別紙1 展示会経費'!$I$89,0)+IF(AND('付表2別紙1 展示会経費'!$A$103="⑨",'付表2別紙1 展示会経費'!$B$103="輸送"),'付表2別紙1 展示会経費'!$I$103,0)+IF(AND('付表2別紙1 展示会経費'!$A$108="⑨",'付表2別紙1 展示会経費'!$B$108="輸送"),'付表2別紙1 展示会経費'!$I$108,0)+IF(AND('付表2別紙1 展示会経費'!$A$113="⑨",'付表2別紙1 展示会経費'!$B$113="輸送"),'付表2別紙1 展示会経費'!$I$113,0)+IF(AND('付表2別紙1 展示会経費'!$A$118="⑨",'付表2別紙1 展示会経費'!$B$118="輸送"),'付表2別紙1 展示会経費'!$I$118,0)+IF(AND('付表2別紙1 展示会経費'!$A$123="⑨",'付表2別紙1 展示会経費'!$B$123="輸送"),'付表2別紙1 展示会経費'!$I$123,0)+IF(AND('付表2別紙1 展示会経費'!$A$128="⑨",'付表2別紙1 展示会経費'!$B$128="輸送"),'付表2別紙1 展示会経費'!$I$128,0)+IF(AND('付表2別紙1 展示会経費'!$A$133="⑨",'付表2別紙1 展示会経費'!$B$133="輸送"),'付表2別紙1 展示会経費'!$I$133,0)+IF(AND('付表2別紙1 展示会経費'!$A$138="⑨",'付表2別紙1 展示会経費'!$B$138="輸送"),'付表2別紙1 展示会経費'!$I$138,0)</f>
        <v>0</v>
      </c>
      <c r="AE8" s="107">
        <f>IF(AND('付表2別紙1 展示会経費'!$A$5="⑩",'付表2別紙1 展示会経費'!$B$5="輸送"),'付表2別紙1 展示会経費'!$I$5,0)+IF(AND('付表2別紙1 展示会経費'!$A$10="⑩",'付表2別紙1 展示会経費'!$B$10="輸送"),'付表2別紙1 展示会経費'!$I$10,0)+IF(AND('付表2別紙1 展示会経費'!$A$15="⑩",'付表2別紙1 展示会経費'!$B$15="輸送"),'付表2別紙1 展示会経費'!$I$15,0)+IF(AND('付表2別紙1 展示会経費'!$A$20="⑩",'付表2別紙1 展示会経費'!$B$20="輸送"),'付表2別紙1 展示会経費'!$I$20,0)+IF(AND('付表2別紙1 展示会経費'!$A$25="⑩",'付表2別紙1 展示会経費'!$B$25="輸送"),'付表2別紙1 展示会経費'!$I$25,0)+IF(AND('付表2別紙1 展示会経費'!$A$30="⑩",'付表2別紙1 展示会経費'!$B$30="輸送"),'付表2別紙1 展示会経費'!$I$30,0)+IF(AND('付表2別紙1 展示会経費'!$A$35="⑩",'付表2別紙1 展示会経費'!$B$35="輸送"),'付表2別紙1 展示会経費'!$I$35,0)+IF(AND('付表2別紙1 展示会経費'!$A$40="⑩",'付表2別紙1 展示会経費'!$B$40="輸送"),'付表2別紙1 展示会経費'!$I$40,0)+IF(AND('付表2別紙1 展示会経費'!$A$54="⑩",'付表2別紙1 展示会経費'!$B$54="輸送"),'付表2別紙1 展示会経費'!$I$54,0)+IF(AND('付表2別紙1 展示会経費'!$A$59="⑩",'付表2別紙1 展示会経費'!$B$59="輸送"),'付表2別紙1 展示会経費'!$I$59,0)+IF(AND('付表2別紙1 展示会経費'!$A$64="⑩",'付表2別紙1 展示会経費'!$B$64="輸送"),'付表2別紙1 展示会経費'!$I$64,0)+IF(AND('付表2別紙1 展示会経費'!$A$69="⑩",'付表2別紙1 展示会経費'!$B$69="輸送"),'付表2別紙1 展示会経費'!$I$69,0)+IF(AND('付表2別紙1 展示会経費'!$A$74="⑩",'付表2別紙1 展示会経費'!$B$74="輸送"),'付表2別紙1 展示会経費'!$I$74,0)+IF(AND('付表2別紙1 展示会経費'!$A$79="⑩",'付表2別紙1 展示会経費'!$B$79="輸送"),'付表2別紙1 展示会経費'!$I$79,0)+IF(AND('付表2別紙1 展示会経費'!$A$84="⑩",'付表2別紙1 展示会経費'!$B$84="輸送"),'付表2別紙1 展示会経費'!$I$84,0)+IF(AND('付表2別紙1 展示会経費'!$A$89="⑩",'付表2別紙1 展示会経費'!$B$89="輸送"),'付表2別紙1 展示会経費'!$I$89,0)+IF(AND('付表2別紙1 展示会経費'!$A$103="⑩",'付表2別紙1 展示会経費'!$B$103="輸送"),'付表2別紙1 展示会経費'!$I$103,0)+IF(AND('付表2別紙1 展示会経費'!$A$108="⑩",'付表2別紙1 展示会経費'!$B$108="輸送"),'付表2別紙1 展示会経費'!$I$108,0)+IF(AND('付表2別紙1 展示会経費'!$A$113="⑩",'付表2別紙1 展示会経費'!$B$113="輸送"),'付表2別紙1 展示会経費'!$I$113,0)+IF(AND('付表2別紙1 展示会経費'!$A$118="⑩",'付表2別紙1 展示会経費'!$B$118="輸送"),'付表2別紙1 展示会経費'!$I$118,0)+IF(AND('付表2別紙1 展示会経費'!$A$123="⑩",'付表2別紙1 展示会経費'!$B$123="輸送"),'付表2別紙1 展示会経費'!$I$123,0)+IF(AND('付表2別紙1 展示会経費'!$A$128="⑩",'付表2別紙1 展示会経費'!$B$128="輸送"),'付表2別紙1 展示会経費'!$I$128,0)+IF(AND('付表2別紙1 展示会経費'!$A$133="⑩",'付表2別紙1 展示会経費'!$B$133="輸送"),'付表2別紙1 展示会経費'!$I$133,0)+IF(AND('付表2別紙1 展示会経費'!$A$138="⑩",'付表2別紙1 展示会経費'!$B$138="輸送"),'付表2別紙1 展示会経費'!$I$138,0)</f>
        <v>0</v>
      </c>
      <c r="AF8" s="107">
        <f>IF(AND('付表2別紙1 展示会経費'!$A$5="",'付表2別紙1 展示会経費'!$B$5="輸送"),'付表2別紙1 展示会経費'!$I$5,0)+IF(AND('付表2別紙1 展示会経費'!$A$10="",'付表2別紙1 展示会経費'!$B$10="輸送"),'付表2別紙1 展示会経費'!$I$10,0)+IF(AND('付表2別紙1 展示会経費'!$A$15="",'付表2別紙1 展示会経費'!$B$15="輸送"),'付表2別紙1 展示会経費'!$I$15,0)+IF(AND('付表2別紙1 展示会経費'!$A$20="",'付表2別紙1 展示会経費'!$B$20="輸送"),'付表2別紙1 展示会経費'!$I$20,0)+IF(AND('付表2別紙1 展示会経費'!$A$25="",'付表2別紙1 展示会経費'!$B$25="輸送"),'付表2別紙1 展示会経費'!$I$25,0)+IF(AND('付表2別紙1 展示会経費'!$A$30="",'付表2別紙1 展示会経費'!$B$30="輸送"),'付表2別紙1 展示会経費'!$I$30,0)+IF(AND('付表2別紙1 展示会経費'!$A$35="",'付表2別紙1 展示会経費'!$B$35="輸送"),'付表2別紙1 展示会経費'!$I$35,0)+IF(AND('付表2別紙1 展示会経費'!$A$40="",'付表2別紙1 展示会経費'!$B$40="輸送"),'付表2別紙1 展示会経費'!$I$40,0)+IF(AND('付表2別紙1 展示会経費'!$A$54="",'付表2別紙1 展示会経費'!$B$54="輸送"),'付表2別紙1 展示会経費'!$I$54,0)+IF(AND('付表2別紙1 展示会経費'!$A$59="",'付表2別紙1 展示会経費'!$B$59="輸送"),'付表2別紙1 展示会経費'!$I$59,0)+IF(AND('付表2別紙1 展示会経費'!$A$64="",'付表2別紙1 展示会経費'!$B$64="輸送"),'付表2別紙1 展示会経費'!$I$64,0)+IF(AND('付表2別紙1 展示会経費'!$A$69="",'付表2別紙1 展示会経費'!$B$69="輸送"),'付表2別紙1 展示会経費'!$I$69,0)+IF(AND('付表2別紙1 展示会経費'!$A$74="",'付表2別紙1 展示会経費'!$B$74="輸送"),'付表2別紙1 展示会経費'!$I$74,0)+IF(AND('付表2別紙1 展示会経費'!$A$79="",'付表2別紙1 展示会経費'!$B$79="輸送"),'付表2別紙1 展示会経費'!$I$79,0)+IF(AND('付表2別紙1 展示会経費'!$A$84="",'付表2別紙1 展示会経費'!$B$84="輸送"),'付表2別紙1 展示会経費'!$I$84,0)+IF(AND('付表2別紙1 展示会経費'!$A$89="",'付表2別紙1 展示会経費'!$B$89="輸送"),'付表2別紙1 展示会経費'!$I$89,0)+IF(AND('付表2別紙1 展示会経費'!$A$103="",'付表2別紙1 展示会経費'!$B$103="輸送"),'付表2別紙1 展示会経費'!$I$103,0)+IF(AND('付表2別紙1 展示会経費'!$A$108="",'付表2別紙1 展示会経費'!$B$108="輸送"),'付表2別紙1 展示会経費'!$I$108,0)+IF(AND('付表2別紙1 展示会経費'!$A$113="",'付表2別紙1 展示会経費'!$B$113="輸送"),'付表2別紙1 展示会経費'!$I$113,0)+IF(AND('付表2別紙1 展示会経費'!$A$118="",'付表2別紙1 展示会経費'!$B$118="輸送"),'付表2別紙1 展示会経費'!$I$118,0)+IF(AND('付表2別紙1 展示会経費'!$A$123="",'付表2別紙1 展示会経費'!$B$123="輸送"),'付表2別紙1 展示会経費'!$I$123,0)+IF(AND('付表2別紙1 展示会経費'!$A$128="",'付表2別紙1 展示会経費'!$B$128="輸送"),'付表2別紙1 展示会経費'!$I$128,0)+IF(AND('付表2別紙1 展示会経費'!$A$133="",'付表2別紙1 展示会経費'!$B$133="輸送"),'付表2別紙1 展示会経費'!$I$133,0)+IF(AND('付表2別紙1 展示会経費'!$A$138="",'付表2別紙1 展示会経費'!$B$138="輸送"),'付表2別紙1 展示会経費'!$I$138,0)</f>
        <v>0</v>
      </c>
      <c r="AG8" s="104"/>
    </row>
    <row r="9" spans="1:33" ht="20.149999999999999" customHeight="1" thickBot="1" x14ac:dyDescent="0.6">
      <c r="A9" s="140" t="s">
        <v>16</v>
      </c>
      <c r="B9" s="240">
        <f>IF(AND('付表2別紙1 展示会経費'!$A$5="①",'付表2別紙1 展示会経費'!$B$5="輸送"),'付表2別紙1 展示会経費'!$I$5,0)+IF(AND('付表2別紙1 展示会経費'!$A$10="①",'付表2別紙1 展示会経費'!$B$10="輸送"),'付表2別紙1 展示会経費'!$I$10,0)+IF(AND('付表2別紙1 展示会経費'!$A$15="①",'付表2別紙1 展示会経費'!$B$15="輸送"),'付表2別紙1 展示会経費'!$I$15,0)+IF(AND('付表2別紙1 展示会経費'!$A$20="①",'付表2別紙1 展示会経費'!$B$20="輸送"),'付表2別紙1 展示会経費'!$I$20,0)+IF(AND('付表2別紙1 展示会経費'!$A$25="①",'付表2別紙1 展示会経費'!$B$25="輸送"),'付表2別紙1 展示会経費'!$I$25,0)+IF(AND('付表2別紙1 展示会経費'!$A$30="①",'付表2別紙1 展示会経費'!$B$30="輸送"),'付表2別紙1 展示会経費'!$I$30,0)+IF(AND('付表2別紙1 展示会経費'!$A$35="①",'付表2別紙1 展示会経費'!$B$35="輸送"),'付表2別紙1 展示会経費'!$I$35,0)+IF(AND('付表2別紙1 展示会経費'!$A$40="①",'付表2別紙1 展示会経費'!$B$40="輸送"),'付表2別紙1 展示会経費'!$I$40,0)+IF(AND('付表2別紙1 展示会経費'!$A$54="①",'付表2別紙1 展示会経費'!$B$54="輸送"),'付表2別紙1 展示会経費'!$I$54,0)+IF(AND('付表2別紙1 展示会経費'!$A$59="①",'付表2別紙1 展示会経費'!$B$59="輸送"),'付表2別紙1 展示会経費'!$I$59,0)+IF(AND('付表2別紙1 展示会経費'!$A$64="①",'付表2別紙1 展示会経費'!$B$64="輸送"),'付表2別紙1 展示会経費'!$I$64,0)+IF(AND('付表2別紙1 展示会経費'!$A$69="①",'付表2別紙1 展示会経費'!$B$69="輸送"),'付表2別紙1 展示会経費'!$I$69,0)+IF(AND('付表2別紙1 展示会経費'!$A$74="①",'付表2別紙1 展示会経費'!$B$74="輸送"),'付表2別紙1 展示会経費'!$I$74,0)+IF(AND('付表2別紙1 展示会経費'!$A$79="①",'付表2別紙1 展示会経費'!$B$79="輸送"),'付表2別紙1 展示会経費'!$I$79,0)+IF(AND('付表2別紙1 展示会経費'!$A$84="①",'付表2別紙1 展示会経費'!$B$84="輸送"),'付表2別紙1 展示会経費'!$I$84,0)+IF(AND('付表2別紙1 展示会経費'!$A$89="①",'付表2別紙1 展示会経費'!$B$89="輸送"),'付表2別紙1 展示会経費'!$I$89,0)+IF(AND('付表2別紙1 展示会経費'!$A$103="①",'付表2別紙1 展示会経費'!$B$103="輸送"),'付表2別紙1 展示会経費'!$I$103,0)+IF(AND('付表2別紙1 展示会経費'!$A$108="①",'付表2別紙1 展示会経費'!$B$108="輸送"),'付表2別紙1 展示会経費'!$I$108,0)+IF(AND('付表2別紙1 展示会経費'!$A$113="①",'付表2別紙1 展示会経費'!$B$113="輸送"),'付表2別紙1 展示会経費'!$I$113,0)+IF(AND('付表2別紙1 展示会経費'!$A$118="①",'付表2別紙1 展示会経費'!$B$118="輸送"),'付表2別紙1 展示会経費'!$I$118,0)+IF(AND('付表2別紙1 展示会経費'!$A$123="①",'付表2別紙1 展示会経費'!$B$123="輸送"),'付表2別紙1 展示会経費'!$I$123,0)+IF(AND('付表2別紙1 展示会経費'!$A$128="①",'付表2別紙1 展示会経費'!$B$128="輸送"),'付表2別紙1 展示会経費'!$I$128,0)+IF(AND('付表2別紙1 展示会経費'!$A$133="①",'付表2別紙1 展示会経費'!$B$133="輸送"),'付表2別紙1 展示会経費'!$I$133,0)+IF(AND('付表2別紙1 展示会経費'!$A$138="①",'付表2別紙1 展示会経費'!$B$138="輸送"),'付表2別紙1 展示会経費'!$I$138,0)</f>
        <v>0</v>
      </c>
      <c r="C9" s="241"/>
      <c r="D9" s="141">
        <f>IF(AND('付表2別紙1 展示会経費'!$A$5="②",'付表2別紙1 展示会経費'!$B$5="輸送"),'付表2別紙1 展示会経費'!$I$5,0)+IF(AND('付表2別紙1 展示会経費'!$A$10="②",'付表2別紙1 展示会経費'!$B$10="輸送"),'付表2別紙1 展示会経費'!$I$10,0)+IF(AND('付表2別紙1 展示会経費'!$A$15="②",'付表2別紙1 展示会経費'!$B$15="輸送"),'付表2別紙1 展示会経費'!$I$15,0)+IF(AND('付表2別紙1 展示会経費'!$A$20="②",'付表2別紙1 展示会経費'!$B$20="輸送"),'付表2別紙1 展示会経費'!$I$20,0)+IF(AND('付表2別紙1 展示会経費'!$A$25="②",'付表2別紙1 展示会経費'!$B$25="輸送"),'付表2別紙1 展示会経費'!$I$25,0)+IF(AND('付表2別紙1 展示会経費'!$A$30="②",'付表2別紙1 展示会経費'!$B$30="輸送"),'付表2別紙1 展示会経費'!$I$30,0)+IF(AND('付表2別紙1 展示会経費'!$A$35="②",'付表2別紙1 展示会経費'!$B$35="輸送"),'付表2別紙1 展示会経費'!$I$35,0)+IF(AND('付表2別紙1 展示会経費'!$A$40="②",'付表2別紙1 展示会経費'!$B$40="輸送"),'付表2別紙1 展示会経費'!$I$40,0)+IF(AND('付表2別紙1 展示会経費'!$A$54="②",'付表2別紙1 展示会経費'!$B$54="輸送"),'付表2別紙1 展示会経費'!$I$54,0)+IF(AND('付表2別紙1 展示会経費'!$A$59="②",'付表2別紙1 展示会経費'!$B$59="輸送"),'付表2別紙1 展示会経費'!$I$59,0)+IF(AND('付表2別紙1 展示会経費'!$A$64="②",'付表2別紙1 展示会経費'!$B$64="輸送"),'付表2別紙1 展示会経費'!$I$64,0)+IF(AND('付表2別紙1 展示会経費'!$A$69="②",'付表2別紙1 展示会経費'!$B$69="輸送"),'付表2別紙1 展示会経費'!$I$69,0)+IF(AND('付表2別紙1 展示会経費'!$A$74="②",'付表2別紙1 展示会経費'!$B$74="輸送"),'付表2別紙1 展示会経費'!$I$74,0)+IF(AND('付表2別紙1 展示会経費'!$A$79="②",'付表2別紙1 展示会経費'!$B$79="輸送"),'付表2別紙1 展示会経費'!$I$79,0)+IF(AND('付表2別紙1 展示会経費'!$A$84="②",'付表2別紙1 展示会経費'!$B$84="輸送"),'付表2別紙1 展示会経費'!$I$84,0)+IF(AND('付表2別紙1 展示会経費'!$A$89="②",'付表2別紙1 展示会経費'!$B$89="輸送"),'付表2別紙1 展示会経費'!$I$89,0)+IF(AND('付表2別紙1 展示会経費'!$A$103="②",'付表2別紙1 展示会経費'!$B$103="輸送"),'付表2別紙1 展示会経費'!$I$103,0)+IF(AND('付表2別紙1 展示会経費'!$A$108="②",'付表2別紙1 展示会経費'!$B$108="輸送"),'付表2別紙1 展示会経費'!$I$108,0)+IF(AND('付表2別紙1 展示会経費'!$A$113="②",'付表2別紙1 展示会経費'!$B$113="輸送"),'付表2別紙1 展示会経費'!$I$113,0)+IF(AND('付表2別紙1 展示会経費'!$A$118="②",'付表2別紙1 展示会経費'!$B$118="輸送"),'付表2別紙1 展示会経費'!$I$118,0)+IF(AND('付表2別紙1 展示会経費'!$A$123="②",'付表2別紙1 展示会経費'!$B$123="輸送"),'付表2別紙1 展示会経費'!$I$123,0)+IF(AND('付表2別紙1 展示会経費'!$A$128="②",'付表2別紙1 展示会経費'!$B$128="輸送"),'付表2別紙1 展示会経費'!$I$128,0)+IF(AND('付表2別紙1 展示会経費'!$A$133="②",'付表2別紙1 展示会経費'!$B$133="輸送"),'付表2別紙1 展示会経費'!$I$133,0)+IF(AND('付表2別紙1 展示会経費'!$A$138="②",'付表2別紙1 展示会経費'!$B$138="輸送"),'付表2別紙1 展示会経費'!$I$138,0)</f>
        <v>0</v>
      </c>
      <c r="E9" s="141">
        <f>IF(AND('付表2別紙1 展示会経費'!$A$5="③",'付表2別紙1 展示会経費'!$B$5="輸送"),'付表2別紙1 展示会経費'!$I$5,0)+IF(AND('付表2別紙1 展示会経費'!$A$10="③",'付表2別紙1 展示会経費'!$B$10="輸送"),'付表2別紙1 展示会経費'!$I$10,0)+IF(AND('付表2別紙1 展示会経費'!$A$15="③",'付表2別紙1 展示会経費'!$B$15="輸送"),'付表2別紙1 展示会経費'!$I$15,0)+IF(AND('付表2別紙1 展示会経費'!$A$20="③",'付表2別紙1 展示会経費'!$B$20="輸送"),'付表2別紙1 展示会経費'!$I$20,0)+IF(AND('付表2別紙1 展示会経費'!$A$25="③",'付表2別紙1 展示会経費'!$B$25="輸送"),'付表2別紙1 展示会経費'!$I$25,0)+IF(AND('付表2別紙1 展示会経費'!$A$30="③",'付表2別紙1 展示会経費'!$B$30="輸送"),'付表2別紙1 展示会経費'!$I$30,0)+IF(AND('付表2別紙1 展示会経費'!$A$35="③",'付表2別紙1 展示会経費'!$B$35="輸送"),'付表2別紙1 展示会経費'!$I$35,0)+IF(AND('付表2別紙1 展示会経費'!$A$40="③",'付表2別紙1 展示会経費'!$B$40="輸送"),'付表2別紙1 展示会経費'!$I$40,0)+IF(AND('付表2別紙1 展示会経費'!$A$54="③",'付表2別紙1 展示会経費'!$B$54="輸送"),'付表2別紙1 展示会経費'!$I$54,0)+IF(AND('付表2別紙1 展示会経費'!$A$59="③",'付表2別紙1 展示会経費'!$B$59="輸送"),'付表2別紙1 展示会経費'!$I$59,0)+IF(AND('付表2別紙1 展示会経費'!$A$64="③",'付表2別紙1 展示会経費'!$B$64="輸送"),'付表2別紙1 展示会経費'!$I$64,0)+IF(AND('付表2別紙1 展示会経費'!$A$69="③",'付表2別紙1 展示会経費'!$B$69="輸送"),'付表2別紙1 展示会経費'!$I$69,0)+IF(AND('付表2別紙1 展示会経費'!$A$74="③",'付表2別紙1 展示会経費'!$B$74="輸送"),'付表2別紙1 展示会経費'!$I$74,0)+IF(AND('付表2別紙1 展示会経費'!$A$79="③",'付表2別紙1 展示会経費'!$B$79="輸送"),'付表2別紙1 展示会経費'!$I$79,0)+IF(AND('付表2別紙1 展示会経費'!$A$84="③",'付表2別紙1 展示会経費'!$B$84="輸送"),'付表2別紙1 展示会経費'!$I$84,0)+IF(AND('付表2別紙1 展示会経費'!$A$89="③",'付表2別紙1 展示会経費'!$B$89="輸送"),'付表2別紙1 展示会経費'!$I$89,0)+IF(AND('付表2別紙1 展示会経費'!$A$103="③",'付表2別紙1 展示会経費'!$B$103="輸送"),'付表2別紙1 展示会経費'!$I$103,0)+IF(AND('付表2別紙1 展示会経費'!$A$108="③",'付表2別紙1 展示会経費'!$B$108="輸送"),'付表2別紙1 展示会経費'!$I$108,0)+IF(AND('付表2別紙1 展示会経費'!$A$113="③",'付表2別紙1 展示会経費'!$B$113="輸送"),'付表2別紙1 展示会経費'!$I$113,0)+IF(AND('付表2別紙1 展示会経費'!$A$118="③",'付表2別紙1 展示会経費'!$B$118="輸送"),'付表2別紙1 展示会経費'!$I$118,0)+IF(AND('付表2別紙1 展示会経費'!$A$123="③",'付表2別紙1 展示会経費'!$B$123="輸送"),'付表2別紙1 展示会経費'!$I$123,0)+IF(AND('付表2別紙1 展示会経費'!$A$128="③",'付表2別紙1 展示会経費'!$B$128="輸送"),'付表2別紙1 展示会経費'!$I$128,0)+IF(AND('付表2別紙1 展示会経費'!$A$133="③",'付表2別紙1 展示会経費'!$B$133="輸送"),'付表2別紙1 展示会経費'!$I$133,0)+IF(AND('付表2別紙1 展示会経費'!$A$138="③",'付表2別紙1 展示会経費'!$B$138="輸送"),'付表2別紙1 展示会経費'!$I$138,0)</f>
        <v>0</v>
      </c>
      <c r="F9" s="141">
        <f>IF(AND('付表2別紙1 展示会経費'!$A$5="④",'付表2別紙1 展示会経費'!$B$5="輸送"),'付表2別紙1 展示会経費'!$I$5,0)+IF(AND('付表2別紙1 展示会経費'!$A$10="④",'付表2別紙1 展示会経費'!$B$10="輸送"),'付表2別紙1 展示会経費'!$I$10,0)+IF(AND('付表2別紙1 展示会経費'!$A$15="④",'付表2別紙1 展示会経費'!$B$15="輸送"),'付表2別紙1 展示会経費'!$I$15,0)+IF(AND('付表2別紙1 展示会経費'!$A$20="④",'付表2別紙1 展示会経費'!$B$20="輸送"),'付表2別紙1 展示会経費'!$I$20,0)+IF(AND('付表2別紙1 展示会経費'!$A$25="④",'付表2別紙1 展示会経費'!$B$25="輸送"),'付表2別紙1 展示会経費'!$I$25,0)+IF(AND('付表2別紙1 展示会経費'!$A$30="④",'付表2別紙1 展示会経費'!$B$30="輸送"),'付表2別紙1 展示会経費'!$I$30,0)+IF(AND('付表2別紙1 展示会経費'!$A$35="④",'付表2別紙1 展示会経費'!$B$35="輸送"),'付表2別紙1 展示会経費'!$I$35,0)+IF(AND('付表2別紙1 展示会経費'!$A$40="④",'付表2別紙1 展示会経費'!$B$40="輸送"),'付表2別紙1 展示会経費'!$I$40,0)+IF(AND('付表2別紙1 展示会経費'!$A$54="④",'付表2別紙1 展示会経費'!$B$54="輸送"),'付表2別紙1 展示会経費'!$I$54,0)+IF(AND('付表2別紙1 展示会経費'!$A$59="④",'付表2別紙1 展示会経費'!$B$59="輸送"),'付表2別紙1 展示会経費'!$I$59,0)+IF(AND('付表2別紙1 展示会経費'!$A$64="④",'付表2別紙1 展示会経費'!$B$64="輸送"),'付表2別紙1 展示会経費'!$I$64,0)+IF(AND('付表2別紙1 展示会経費'!$A$69="④",'付表2別紙1 展示会経費'!$B$69="輸送"),'付表2別紙1 展示会経費'!$I$69,0)+IF(AND('付表2別紙1 展示会経費'!$A$74="④",'付表2別紙1 展示会経費'!$B$74="輸送"),'付表2別紙1 展示会経費'!$I$74,0)+IF(AND('付表2別紙1 展示会経費'!$A$79="④",'付表2別紙1 展示会経費'!$B$79="輸送"),'付表2別紙1 展示会経費'!$I$79,0)+IF(AND('付表2別紙1 展示会経費'!$A$84="④",'付表2別紙1 展示会経費'!$B$84="輸送"),'付表2別紙1 展示会経費'!$I$84,0)+IF(AND('付表2別紙1 展示会経費'!$A$89="④",'付表2別紙1 展示会経費'!$B$89="輸送"),'付表2別紙1 展示会経費'!$I$89,0)+IF(AND('付表2別紙1 展示会経費'!$A$103="④",'付表2別紙1 展示会経費'!$B$103="輸送"),'付表2別紙1 展示会経費'!$I$103,0)+IF(AND('付表2別紙1 展示会経費'!$A$108="④",'付表2別紙1 展示会経費'!$B$108="輸送"),'付表2別紙1 展示会経費'!$I$108,0)+IF(AND('付表2別紙1 展示会経費'!$A$113="④",'付表2別紙1 展示会経費'!$B$113="輸送"),'付表2別紙1 展示会経費'!$I$113,0)+IF(AND('付表2別紙1 展示会経費'!$A$118="④",'付表2別紙1 展示会経費'!$B$118="輸送"),'付表2別紙1 展示会経費'!$I$118,0)+IF(AND('付表2別紙1 展示会経費'!$A$123="④",'付表2別紙1 展示会経費'!$B$123="輸送"),'付表2別紙1 展示会経費'!$I$123,0)+IF(AND('付表2別紙1 展示会経費'!$A$128="④",'付表2別紙1 展示会経費'!$B$128="輸送"),'付表2別紙1 展示会経費'!$I$128,0)+IF(AND('付表2別紙1 展示会経費'!$A$133="④",'付表2別紙1 展示会経費'!$B$133="輸送"),'付表2別紙1 展示会経費'!$I$133,0)+IF(AND('付表2別紙1 展示会経費'!$A$138="④",'付表2別紙1 展示会経費'!$B$138="輸送"),'付表2別紙1 展示会経費'!$I$138,0)</f>
        <v>0</v>
      </c>
      <c r="G9" s="142">
        <f>IF(AND('付表2別紙1 展示会経費'!$A$5="⑤",'付表2別紙1 展示会経費'!$B$5="輸送"),'付表2別紙1 展示会経費'!$I$5,0)+IF(AND('付表2別紙1 展示会経費'!$A$10="⑤",'付表2別紙1 展示会経費'!$B$10="輸送"),'付表2別紙1 展示会経費'!$I$10,0)+IF(AND('付表2別紙1 展示会経費'!$A$15="⑤",'付表2別紙1 展示会経費'!$B$15="輸送"),'付表2別紙1 展示会経費'!$I$15,0)+IF(AND('付表2別紙1 展示会経費'!$A$20="⑤",'付表2別紙1 展示会経費'!$B$20="輸送"),'付表2別紙1 展示会経費'!$I$20,0)+IF(AND('付表2別紙1 展示会経費'!$A$25="⑤",'付表2別紙1 展示会経費'!$B$25="輸送"),'付表2別紙1 展示会経費'!$I$25,0)+IF(AND('付表2別紙1 展示会経費'!$A$30="⑤",'付表2別紙1 展示会経費'!$B$30="輸送"),'付表2別紙1 展示会経費'!$I$30,0)+IF(AND('付表2別紙1 展示会経費'!$A$35="⑤",'付表2別紙1 展示会経費'!$B$35="輸送"),'付表2別紙1 展示会経費'!$I$35,0)+IF(AND('付表2別紙1 展示会経費'!$A$40="⑤",'付表2別紙1 展示会経費'!$B$40="輸送"),'付表2別紙1 展示会経費'!$I$40,0)+IF(AND('付表2別紙1 展示会経費'!$A$54="⑤",'付表2別紙1 展示会経費'!$B$54="輸送"),'付表2別紙1 展示会経費'!$I$54,0)+IF(AND('付表2別紙1 展示会経費'!$A$59="⑤",'付表2別紙1 展示会経費'!$B$59="輸送"),'付表2別紙1 展示会経費'!$I$59,0)+IF(AND('付表2別紙1 展示会経費'!$A$64="⑤",'付表2別紙1 展示会経費'!$B$64="輸送"),'付表2別紙1 展示会経費'!$I$64,0)+IF(AND('付表2別紙1 展示会経費'!$A$69="⑤",'付表2別紙1 展示会経費'!$B$69="輸送"),'付表2別紙1 展示会経費'!$I$69,0)+IF(AND('付表2別紙1 展示会経費'!$A$74="⑤",'付表2別紙1 展示会経費'!$B$74="輸送"),'付表2別紙1 展示会経費'!$I$74,0)+IF(AND('付表2別紙1 展示会経費'!$A$79="⑤",'付表2別紙1 展示会経費'!$B$79="輸送"),'付表2別紙1 展示会経費'!$I$79,0)+IF(AND('付表2別紙1 展示会経費'!$A$84="⑤",'付表2別紙1 展示会経費'!$B$84="輸送"),'付表2別紙1 展示会経費'!$I$84,0)+IF(AND('付表2別紙1 展示会経費'!$A$89="⑤",'付表2別紙1 展示会経費'!$B$89="輸送"),'付表2別紙1 展示会経費'!$I$89,0)+IF(AND('付表2別紙1 展示会経費'!$A$103="⑤",'付表2別紙1 展示会経費'!$B$103="輸送"),'付表2別紙1 展示会経費'!$I$103,0)+IF(AND('付表2別紙1 展示会経費'!$A$108="⑤",'付表2別紙1 展示会経費'!$B$108="輸送"),'付表2別紙1 展示会経費'!$I$108,0)+IF(AND('付表2別紙1 展示会経費'!$A$113="⑤",'付表2別紙1 展示会経費'!$B$113="輸送"),'付表2別紙1 展示会経費'!$I$113,0)+IF(AND('付表2別紙1 展示会経費'!$A$118="⑤",'付表2別紙1 展示会経費'!$B$118="輸送"),'付表2別紙1 展示会経費'!$I$118,0)+IF(AND('付表2別紙1 展示会経費'!$A$123="⑤",'付表2別紙1 展示会経費'!$B$123="輸送"),'付表2別紙1 展示会経費'!$I$123,0)+IF(AND('付表2別紙1 展示会経費'!$A$128="⑤",'付表2別紙1 展示会経費'!$B$128="輸送"),'付表2別紙1 展示会経費'!$I$128,0)+IF(AND('付表2別紙1 展示会経費'!$A$133="⑤",'付表2別紙1 展示会経費'!$B$133="輸送"),'付表2別紙1 展示会経費'!$I$133,0)+IF(AND('付表2別紙1 展示会経費'!$A$138="⑤",'付表2別紙1 展示会経費'!$B$138="輸送"),'付表2別紙1 展示会経費'!$I$138,0)</f>
        <v>0</v>
      </c>
      <c r="H9" s="138">
        <f>SUM($AA$8:$AF$8)</f>
        <v>0</v>
      </c>
      <c r="I9" s="341">
        <f t="shared" si="0"/>
        <v>0</v>
      </c>
      <c r="J9" s="342"/>
      <c r="K9" s="139"/>
      <c r="Z9" s="105"/>
      <c r="AA9" s="105"/>
      <c r="AB9" s="105"/>
      <c r="AC9" s="105"/>
      <c r="AD9" s="105"/>
      <c r="AE9" s="105"/>
      <c r="AF9" s="105"/>
      <c r="AG9" s="104"/>
    </row>
    <row r="10" spans="1:33" ht="20.149999999999999" customHeight="1" thickTop="1" x14ac:dyDescent="0.55000000000000004">
      <c r="A10" s="143" t="s">
        <v>7</v>
      </c>
      <c r="B10" s="242">
        <f>SUM(B6:B9)</f>
        <v>0</v>
      </c>
      <c r="C10" s="243"/>
      <c r="D10" s="144">
        <f>SUM(D6:D9)</f>
        <v>0</v>
      </c>
      <c r="E10" s="144">
        <f t="shared" ref="E10:G10" si="1">SUM(E6:E9)</f>
        <v>0</v>
      </c>
      <c r="F10" s="144">
        <f t="shared" si="1"/>
        <v>0</v>
      </c>
      <c r="G10" s="144">
        <f t="shared" si="1"/>
        <v>0</v>
      </c>
      <c r="H10" s="145">
        <f>SUM(H6:H9)</f>
        <v>0</v>
      </c>
      <c r="I10" s="343">
        <f t="shared" si="0"/>
        <v>0</v>
      </c>
      <c r="J10" s="344"/>
      <c r="K10" s="139"/>
      <c r="L10" s="89"/>
    </row>
    <row r="11" spans="1:33" x14ac:dyDescent="0.4">
      <c r="A11" s="124"/>
      <c r="B11" s="146" t="s">
        <v>15</v>
      </c>
      <c r="E11" s="124"/>
      <c r="F11" s="124"/>
      <c r="G11" s="176" t="s">
        <v>15</v>
      </c>
      <c r="H11" s="124"/>
      <c r="L11" s="89"/>
    </row>
    <row r="12" spans="1:33" ht="20.149999999999999" customHeight="1" thickBot="1" x14ac:dyDescent="0.6">
      <c r="A12" s="226" t="s">
        <v>100</v>
      </c>
      <c r="B12" s="227"/>
      <c r="C12" s="228"/>
      <c r="E12" s="329" t="s">
        <v>101</v>
      </c>
      <c r="F12" s="330"/>
      <c r="G12" s="331"/>
      <c r="H12" s="124"/>
    </row>
    <row r="13" spans="1:33" ht="20.149999999999999" customHeight="1" thickTop="1" x14ac:dyDescent="0.55000000000000004">
      <c r="A13" s="229"/>
      <c r="B13" s="230"/>
      <c r="C13" s="231"/>
      <c r="E13" s="332" t="s">
        <v>7</v>
      </c>
      <c r="F13" s="333"/>
      <c r="G13" s="148">
        <f>'付表2別紙3 自社webサイト'!G46</f>
        <v>0</v>
      </c>
      <c r="H13" s="124"/>
    </row>
    <row r="14" spans="1:33" ht="20.149999999999999" customHeight="1" x14ac:dyDescent="0.55000000000000004">
      <c r="A14" s="149" t="s">
        <v>102</v>
      </c>
      <c r="B14" s="232">
        <f>'付表2別紙2 ECサイト'!G6</f>
        <v>0</v>
      </c>
      <c r="C14" s="233"/>
      <c r="E14" s="147"/>
      <c r="F14" s="147"/>
      <c r="G14" s="147"/>
      <c r="H14" s="124"/>
    </row>
    <row r="15" spans="1:33" ht="20.149999999999999" customHeight="1" x14ac:dyDescent="0.55000000000000004">
      <c r="A15" s="149" t="s">
        <v>51</v>
      </c>
      <c r="B15" s="232">
        <f>'付表2別紙2 ECサイト'!G11</f>
        <v>0</v>
      </c>
      <c r="C15" s="233"/>
      <c r="E15" s="334" t="s">
        <v>55</v>
      </c>
      <c r="F15" s="335"/>
      <c r="G15" s="336"/>
      <c r="H15" s="124"/>
    </row>
    <row r="16" spans="1:33" ht="20.149999999999999" customHeight="1" x14ac:dyDescent="0.55000000000000004">
      <c r="A16" s="149" t="s">
        <v>52</v>
      </c>
      <c r="B16" s="232">
        <f>'付表2別紙2 ECサイト'!G16</f>
        <v>0</v>
      </c>
      <c r="C16" s="233"/>
      <c r="E16" s="325" t="s">
        <v>103</v>
      </c>
      <c r="F16" s="326"/>
      <c r="G16" s="150">
        <f>SUM('付表2別紙4 販売促進費'!J46,'付表2別紙4 販売促進費'!J94,'付表2別紙4 販売促進費'!J142)</f>
        <v>0</v>
      </c>
      <c r="H16" s="124"/>
    </row>
    <row r="17" spans="1:32" ht="20.149999999999999" customHeight="1" x14ac:dyDescent="0.55000000000000004">
      <c r="A17" s="149" t="s">
        <v>53</v>
      </c>
      <c r="B17" s="232">
        <f>'付表2別紙2 ECサイト'!G21</f>
        <v>0</v>
      </c>
      <c r="C17" s="233"/>
      <c r="E17" s="325" t="s">
        <v>104</v>
      </c>
      <c r="F17" s="326"/>
      <c r="G17" s="150">
        <f>SUM('付表2別紙4 販売促進費'!J47,'付表2別紙4 販売促進費'!J95,'付表2別紙4 販売促進費'!J143)</f>
        <v>0</v>
      </c>
      <c r="H17" s="124"/>
    </row>
    <row r="18" spans="1:32" ht="20.149999999999999" customHeight="1" thickBot="1" x14ac:dyDescent="0.6">
      <c r="A18" s="151" t="s">
        <v>85</v>
      </c>
      <c r="B18" s="234">
        <f>SUM('付表2別紙2 ECサイト'!G26,'付表2別紙2 ECサイト'!G31,'付表2別紙2 ECサイト'!G36,'付表2別紙2 ECサイト'!G41)</f>
        <v>0</v>
      </c>
      <c r="C18" s="235"/>
      <c r="E18" s="327" t="s">
        <v>105</v>
      </c>
      <c r="F18" s="328"/>
      <c r="G18" s="152">
        <f>SUM('付表2別紙4 販売促進費'!J48,'付表2別紙4 販売促進費'!J96,'付表2別紙4 販売促進費'!J144)</f>
        <v>0</v>
      </c>
      <c r="H18" s="124"/>
    </row>
    <row r="19" spans="1:32" ht="20.149999999999999" customHeight="1" thickTop="1" x14ac:dyDescent="0.55000000000000004">
      <c r="A19" s="153" t="s">
        <v>7</v>
      </c>
      <c r="B19" s="236">
        <f>SUM(B14:B18)</f>
        <v>0</v>
      </c>
      <c r="C19" s="237"/>
      <c r="E19" s="305" t="s">
        <v>7</v>
      </c>
      <c r="F19" s="306"/>
      <c r="G19" s="154">
        <f>SUM(G16:G18)</f>
        <v>0</v>
      </c>
      <c r="H19" s="124"/>
    </row>
    <row r="20" spans="1:32" ht="23.25" customHeight="1" thickBot="1" x14ac:dyDescent="0.6">
      <c r="A20" s="155"/>
      <c r="B20" s="155"/>
      <c r="D20" s="124"/>
      <c r="E20" s="156"/>
      <c r="F20" s="156"/>
      <c r="G20" s="157"/>
      <c r="H20" s="124"/>
      <c r="I20" s="352" t="s">
        <v>149</v>
      </c>
      <c r="J20" s="352"/>
      <c r="K20" s="352"/>
    </row>
    <row r="21" spans="1:32" ht="20.5" customHeight="1" x14ac:dyDescent="0.55000000000000004">
      <c r="A21" s="307" t="s">
        <v>106</v>
      </c>
      <c r="B21" s="308"/>
      <c r="C21" s="308"/>
      <c r="D21" s="309"/>
      <c r="E21" s="313" t="s">
        <v>9</v>
      </c>
      <c r="F21" s="314"/>
      <c r="G21" s="320" t="s">
        <v>147</v>
      </c>
      <c r="H21" s="321"/>
      <c r="I21" s="356" t="s">
        <v>150</v>
      </c>
      <c r="J21" s="356"/>
      <c r="K21" s="357"/>
      <c r="X21" s="89"/>
      <c r="Y21" s="89"/>
      <c r="AE21"/>
      <c r="AF21"/>
    </row>
    <row r="22" spans="1:32" ht="20.5" customHeight="1" x14ac:dyDescent="0.55000000000000004">
      <c r="A22" s="310"/>
      <c r="B22" s="311"/>
      <c r="C22" s="311"/>
      <c r="D22" s="312"/>
      <c r="E22" s="315"/>
      <c r="F22" s="316"/>
      <c r="G22" s="322"/>
      <c r="H22" s="322"/>
      <c r="I22" s="358"/>
      <c r="J22" s="358"/>
      <c r="K22" s="359"/>
      <c r="X22" s="89"/>
      <c r="Y22" s="89"/>
      <c r="AE22"/>
      <c r="AF22"/>
    </row>
    <row r="23" spans="1:32" ht="20.5" customHeight="1" x14ac:dyDescent="0.55000000000000004">
      <c r="A23" s="158"/>
      <c r="B23" s="319" t="s">
        <v>8</v>
      </c>
      <c r="C23" s="319"/>
      <c r="D23" s="319"/>
      <c r="E23" s="317"/>
      <c r="F23" s="318"/>
      <c r="G23" s="323"/>
      <c r="H23" s="323"/>
      <c r="I23" s="358"/>
      <c r="J23" s="358"/>
      <c r="K23" s="359"/>
      <c r="X23" s="89"/>
      <c r="Y23" s="89"/>
      <c r="AE23"/>
      <c r="AF23"/>
    </row>
    <row r="24" spans="1:32" ht="40" customHeight="1" x14ac:dyDescent="0.65">
      <c r="A24" s="286" t="s">
        <v>107</v>
      </c>
      <c r="B24" s="289" t="s">
        <v>108</v>
      </c>
      <c r="C24" s="244" t="s">
        <v>68</v>
      </c>
      <c r="D24" s="244"/>
      <c r="E24" s="292">
        <f>I6</f>
        <v>0</v>
      </c>
      <c r="F24" s="293"/>
      <c r="G24" s="275">
        <f>IF(E24="","",(ROUNDDOWN(SUM(E24)*0.8,-3)))</f>
        <v>0</v>
      </c>
      <c r="H24" s="304"/>
      <c r="I24" s="178"/>
      <c r="J24" s="179"/>
      <c r="K24" s="180"/>
      <c r="X24" s="89"/>
      <c r="Y24" s="89"/>
      <c r="AE24"/>
      <c r="AF24"/>
    </row>
    <row r="25" spans="1:32" ht="40" customHeight="1" x14ac:dyDescent="0.65">
      <c r="A25" s="287"/>
      <c r="B25" s="290"/>
      <c r="C25" s="224" t="s">
        <v>69</v>
      </c>
      <c r="D25" s="224"/>
      <c r="E25" s="257">
        <f>I7</f>
        <v>0</v>
      </c>
      <c r="F25" s="258"/>
      <c r="G25" s="257">
        <f>IF(E25="","",IF((ROUNDDOWN(SUM(E25)*0.8,-3))&gt;200000,200000,ROUNDDOWN(SUM(E25)*0.8,-3)))</f>
        <v>0</v>
      </c>
      <c r="H25" s="265"/>
      <c r="I25" s="169"/>
      <c r="J25" s="171"/>
      <c r="K25" s="181"/>
      <c r="X25" s="89"/>
      <c r="Y25" s="89"/>
      <c r="AE25"/>
      <c r="AF25"/>
    </row>
    <row r="26" spans="1:32" ht="40" customHeight="1" x14ac:dyDescent="0.65">
      <c r="A26" s="287"/>
      <c r="B26" s="290"/>
      <c r="C26" s="224" t="s">
        <v>70</v>
      </c>
      <c r="D26" s="224"/>
      <c r="E26" s="257">
        <f>I8</f>
        <v>0</v>
      </c>
      <c r="F26" s="258"/>
      <c r="G26" s="257">
        <f>IF(E26="","",IF((ROUNDDOWN(SUM(E26)*0.8,-3))&gt;350000,350000,ROUNDDOWN(SUM(E26)*0.8,-3)))</f>
        <v>0</v>
      </c>
      <c r="H26" s="265"/>
      <c r="I26" s="169"/>
      <c r="J26" s="171"/>
      <c r="K26" s="181"/>
      <c r="X26" s="89"/>
      <c r="Y26" s="89"/>
      <c r="AE26"/>
      <c r="AF26"/>
    </row>
    <row r="27" spans="1:32" ht="40" customHeight="1" x14ac:dyDescent="0.65">
      <c r="A27" s="287"/>
      <c r="B27" s="291"/>
      <c r="C27" s="225" t="s">
        <v>56</v>
      </c>
      <c r="D27" s="225"/>
      <c r="E27" s="257">
        <f>I9</f>
        <v>0</v>
      </c>
      <c r="F27" s="258"/>
      <c r="G27" s="257">
        <f>IF(E27="","",(ROUNDDOWN(SUM(E27)*0.8,-3)))</f>
        <v>0</v>
      </c>
      <c r="H27" s="265"/>
      <c r="I27" s="349"/>
      <c r="J27" s="350"/>
      <c r="K27" s="351"/>
      <c r="M27" s="89"/>
      <c r="X27" s="89"/>
      <c r="Y27" s="89"/>
      <c r="AE27"/>
      <c r="AF27"/>
    </row>
    <row r="28" spans="1:32" ht="40" customHeight="1" x14ac:dyDescent="0.65">
      <c r="A28" s="287"/>
      <c r="B28" s="294" t="s">
        <v>113</v>
      </c>
      <c r="C28" s="295"/>
      <c r="D28" s="296"/>
      <c r="E28" s="292">
        <f>SUM(E24:E27)</f>
        <v>0</v>
      </c>
      <c r="F28" s="293"/>
      <c r="G28" s="292">
        <f>SUM(G24:G27)</f>
        <v>0</v>
      </c>
      <c r="H28" s="297"/>
      <c r="I28" s="353"/>
      <c r="J28" s="354"/>
      <c r="K28" s="355"/>
      <c r="M28" s="89"/>
      <c r="X28" s="89"/>
      <c r="Y28" s="89"/>
      <c r="AE28"/>
      <c r="AF28"/>
    </row>
    <row r="29" spans="1:32" ht="40" customHeight="1" x14ac:dyDescent="0.65">
      <c r="A29" s="287"/>
      <c r="B29" s="301" t="s">
        <v>114</v>
      </c>
      <c r="C29" s="302"/>
      <c r="D29" s="303"/>
      <c r="E29" s="257">
        <f>B19</f>
        <v>0</v>
      </c>
      <c r="F29" s="258"/>
      <c r="G29" s="257">
        <f>IF(E29="","",IF((ROUNDDOWN(E29*0.8,-3))&gt;200000,200000,ROUNDDOWN(E29*0.8,-3)))</f>
        <v>0</v>
      </c>
      <c r="H29" s="265"/>
      <c r="I29" s="349"/>
      <c r="J29" s="350"/>
      <c r="K29" s="351"/>
      <c r="X29" s="89"/>
      <c r="Y29" s="89"/>
      <c r="AE29"/>
      <c r="AF29"/>
    </row>
    <row r="30" spans="1:32" ht="40" customHeight="1" thickBot="1" x14ac:dyDescent="0.7">
      <c r="A30" s="287"/>
      <c r="B30" s="298" t="s">
        <v>115</v>
      </c>
      <c r="C30" s="299"/>
      <c r="D30" s="300"/>
      <c r="E30" s="257">
        <f>G13</f>
        <v>0</v>
      </c>
      <c r="F30" s="258"/>
      <c r="G30" s="257">
        <f>IF(E30="","",IF((ROUNDDOWN(E30*0.8,-3))&gt;200000,200000,ROUNDDOWN(E30*0.8,-3)))</f>
        <v>0</v>
      </c>
      <c r="H30" s="265"/>
      <c r="I30" s="169"/>
      <c r="J30" s="171"/>
      <c r="K30" s="181"/>
      <c r="P30" s="89"/>
      <c r="Q30" s="89"/>
      <c r="X30" s="89"/>
      <c r="Y30" s="89"/>
      <c r="AE30"/>
      <c r="AF30"/>
    </row>
    <row r="31" spans="1:32" ht="40" customHeight="1" thickBot="1" x14ac:dyDescent="0.7">
      <c r="A31" s="288"/>
      <c r="B31" s="266" t="s">
        <v>117</v>
      </c>
      <c r="C31" s="266"/>
      <c r="D31" s="267"/>
      <c r="E31" s="268">
        <f>SUM(E28:E30)</f>
        <v>0</v>
      </c>
      <c r="F31" s="269"/>
      <c r="G31" s="268">
        <f>SUM(G28:G30)</f>
        <v>0</v>
      </c>
      <c r="H31" s="270"/>
      <c r="I31" s="168" t="s">
        <v>148</v>
      </c>
      <c r="J31" s="245">
        <f>G31</f>
        <v>0</v>
      </c>
      <c r="K31" s="246"/>
      <c r="P31" s="89"/>
      <c r="Q31" s="89"/>
      <c r="X31" s="89"/>
      <c r="Y31" s="89"/>
      <c r="AE31"/>
      <c r="AF31"/>
    </row>
    <row r="32" spans="1:32" ht="40" customHeight="1" x14ac:dyDescent="0.65">
      <c r="A32" s="271" t="s">
        <v>55</v>
      </c>
      <c r="B32" s="274" t="s">
        <v>109</v>
      </c>
      <c r="C32" s="274"/>
      <c r="D32" s="274"/>
      <c r="E32" s="275">
        <f>G16</f>
        <v>0</v>
      </c>
      <c r="F32" s="276"/>
      <c r="G32" s="277">
        <f>IF(E32="","",IF((ROUNDDOWN(E32*0.8,-3))&gt;500000,500000,ROUNDDOWN(E32*0.8,-3)))</f>
        <v>0</v>
      </c>
      <c r="H32" s="278"/>
      <c r="I32" s="169"/>
      <c r="J32" s="171"/>
      <c r="K32" s="181"/>
      <c r="L32" s="89"/>
      <c r="M32" s="89"/>
      <c r="X32" s="89"/>
      <c r="Y32" s="89"/>
      <c r="AE32"/>
      <c r="AF32"/>
    </row>
    <row r="33" spans="1:32" ht="40" customHeight="1" x14ac:dyDescent="0.65">
      <c r="A33" s="272"/>
      <c r="B33" s="256" t="s">
        <v>104</v>
      </c>
      <c r="C33" s="256"/>
      <c r="D33" s="256"/>
      <c r="E33" s="257">
        <f>G17</f>
        <v>0</v>
      </c>
      <c r="F33" s="258"/>
      <c r="G33" s="259">
        <f>IF(E33="","",IF((ROUNDDOWN(E33*0.8,-3))&gt;200000,200000,ROUNDDOWN(E33*0.8,-3)))</f>
        <v>0</v>
      </c>
      <c r="H33" s="260"/>
      <c r="I33" s="169"/>
      <c r="J33" s="171"/>
      <c r="K33" s="181"/>
      <c r="L33" s="89"/>
      <c r="M33" s="89"/>
      <c r="X33" s="89"/>
      <c r="Y33" s="89"/>
      <c r="AE33"/>
      <c r="AF33"/>
    </row>
    <row r="34" spans="1:32" ht="40" customHeight="1" thickBot="1" x14ac:dyDescent="0.7">
      <c r="A34" s="272"/>
      <c r="B34" s="261" t="s">
        <v>105</v>
      </c>
      <c r="C34" s="262"/>
      <c r="D34" s="263"/>
      <c r="E34" s="264">
        <f>G18</f>
        <v>0</v>
      </c>
      <c r="F34" s="258"/>
      <c r="G34" s="257">
        <f>IF(E34="","",IF((ROUNDDOWN(E34*0.8,-3))&gt;200000,200000,ROUNDDOWN(E34*0.8,-3)))</f>
        <v>0</v>
      </c>
      <c r="H34" s="265"/>
      <c r="I34" s="349"/>
      <c r="J34" s="350"/>
      <c r="K34" s="351"/>
      <c r="L34" s="89"/>
      <c r="M34" s="89"/>
      <c r="X34" s="89"/>
      <c r="Y34" s="89"/>
      <c r="AE34"/>
      <c r="AF34"/>
    </row>
    <row r="35" spans="1:32" ht="40" customHeight="1" thickBot="1" x14ac:dyDescent="0.7">
      <c r="A35" s="273"/>
      <c r="B35" s="279" t="s">
        <v>116</v>
      </c>
      <c r="C35" s="280"/>
      <c r="D35" s="281"/>
      <c r="E35" s="282">
        <f>SUM(E32:E34)</f>
        <v>0</v>
      </c>
      <c r="F35" s="283"/>
      <c r="G35" s="284">
        <f>SUM(G32:G34)</f>
        <v>0</v>
      </c>
      <c r="H35" s="285"/>
      <c r="I35" s="177" t="s">
        <v>148</v>
      </c>
      <c r="J35" s="245">
        <f>G35</f>
        <v>0</v>
      </c>
      <c r="K35" s="246"/>
      <c r="X35" s="89"/>
      <c r="Y35" s="89"/>
      <c r="AE35"/>
      <c r="AF35"/>
    </row>
    <row r="36" spans="1:32" ht="40" customHeight="1" thickTop="1" thickBot="1" x14ac:dyDescent="0.8">
      <c r="A36" s="249" t="s">
        <v>129</v>
      </c>
      <c r="B36" s="250"/>
      <c r="C36" s="250"/>
      <c r="D36" s="251"/>
      <c r="E36" s="252">
        <f>E31+E35</f>
        <v>0</v>
      </c>
      <c r="F36" s="253"/>
      <c r="G36" s="254">
        <f>G31+G35</f>
        <v>0</v>
      </c>
      <c r="H36" s="255"/>
      <c r="I36" s="182"/>
      <c r="J36" s="247">
        <f>IF(ROUNDDOWN(SUM(J31,J35),-3)&gt;1500000,1500000,ROUNDDOWN(SUM(J31,J35),-3))</f>
        <v>0</v>
      </c>
      <c r="K36" s="248"/>
      <c r="X36" s="89"/>
      <c r="Y36" s="89"/>
      <c r="AE36"/>
      <c r="AF36"/>
    </row>
    <row r="37" spans="1:32" ht="26.5" customHeight="1" x14ac:dyDescent="0.55000000000000004">
      <c r="B37" s="67"/>
      <c r="C37" s="67"/>
      <c r="D37" s="67"/>
      <c r="E37" s="67"/>
      <c r="F37" s="67"/>
      <c r="G37" s="67"/>
      <c r="H37" s="67"/>
      <c r="I37" s="67"/>
      <c r="J37" s="67"/>
      <c r="K37" s="67"/>
    </row>
    <row r="38" spans="1:32" ht="15" customHeight="1" x14ac:dyDescent="0.55000000000000004">
      <c r="B38" s="68"/>
      <c r="C38" s="68"/>
      <c r="D38" s="68"/>
      <c r="E38" s="68"/>
      <c r="F38" s="68"/>
      <c r="G38" s="68"/>
      <c r="H38" s="68"/>
      <c r="I38" s="68"/>
      <c r="J38" s="68"/>
      <c r="K38" s="68"/>
    </row>
    <row r="39" spans="1:32" ht="15" customHeight="1" x14ac:dyDescent="0.55000000000000004">
      <c r="F39" s="35"/>
      <c r="G39" s="35"/>
      <c r="H39" s="35"/>
      <c r="I39" s="35"/>
      <c r="J39" s="35"/>
      <c r="K39" s="35"/>
    </row>
    <row r="40" spans="1:32" ht="15" customHeight="1" x14ac:dyDescent="0.55000000000000004"/>
    <row r="41" spans="1:32" s="36" customFormat="1" ht="15" customHeight="1" x14ac:dyDescent="0.55000000000000004">
      <c r="A41"/>
      <c r="G41"/>
      <c r="H41"/>
      <c r="I41"/>
      <c r="J41"/>
      <c r="K41"/>
      <c r="L41"/>
      <c r="Z41" s="108"/>
      <c r="AA41" s="108"/>
      <c r="AB41" s="108"/>
      <c r="AC41" s="108"/>
      <c r="AD41" s="108"/>
      <c r="AE41" s="108"/>
      <c r="AF41" s="108"/>
    </row>
    <row r="42" spans="1:32" ht="15" customHeight="1" x14ac:dyDescent="0.55000000000000004"/>
    <row r="43" spans="1:32" ht="15" customHeight="1" x14ac:dyDescent="0.55000000000000004"/>
    <row r="44" spans="1:32" ht="15" customHeight="1" x14ac:dyDescent="0.55000000000000004"/>
    <row r="45" spans="1:32" ht="15" customHeight="1" x14ac:dyDescent="0.55000000000000004"/>
    <row r="46" spans="1:32" ht="15" customHeight="1" x14ac:dyDescent="0.55000000000000004">
      <c r="B46" s="34"/>
      <c r="C46" s="34"/>
      <c r="D46" s="34"/>
      <c r="E46" s="34"/>
      <c r="F46" s="34"/>
      <c r="G46" s="34"/>
      <c r="H46" s="34"/>
      <c r="I46" s="34"/>
      <c r="J46" s="34"/>
    </row>
    <row r="47" spans="1:32" ht="15" customHeight="1" x14ac:dyDescent="0.55000000000000004">
      <c r="B47" s="37"/>
      <c r="C47" s="37"/>
      <c r="D47" s="37"/>
      <c r="E47" s="37"/>
      <c r="F47" s="37"/>
      <c r="G47" s="37"/>
      <c r="H47" s="37"/>
      <c r="I47" s="37"/>
      <c r="J47" s="37"/>
    </row>
    <row r="48" spans="1:32" ht="15" customHeight="1" x14ac:dyDescent="0.55000000000000004">
      <c r="H48" s="37"/>
      <c r="I48" s="37"/>
      <c r="J48" s="37"/>
    </row>
    <row r="49" spans="8:10" ht="15" customHeight="1" x14ac:dyDescent="0.55000000000000004">
      <c r="H49" s="37"/>
      <c r="I49" s="37"/>
      <c r="J49" s="37"/>
    </row>
    <row r="50" spans="8:10" ht="15" customHeight="1" x14ac:dyDescent="0.55000000000000004">
      <c r="H50" s="37"/>
      <c r="I50" s="37"/>
      <c r="J50" s="37"/>
    </row>
    <row r="51" spans="8:10" ht="15" customHeight="1" x14ac:dyDescent="0.55000000000000004">
      <c r="H51" s="37"/>
      <c r="I51" s="37"/>
      <c r="J51" s="37"/>
    </row>
    <row r="52" spans="8:10" ht="15" customHeight="1" x14ac:dyDescent="0.55000000000000004">
      <c r="H52" s="37"/>
      <c r="I52" s="37"/>
      <c r="J52" s="37"/>
    </row>
    <row r="53" spans="8:10" ht="15" customHeight="1" x14ac:dyDescent="0.55000000000000004">
      <c r="H53" s="37"/>
      <c r="I53" s="37"/>
      <c r="J53" s="37"/>
    </row>
    <row r="54" spans="8:10" ht="15" customHeight="1" x14ac:dyDescent="0.55000000000000004">
      <c r="H54" s="37"/>
      <c r="I54" s="37"/>
      <c r="J54" s="37"/>
    </row>
    <row r="55" spans="8:10" ht="15" customHeight="1" x14ac:dyDescent="0.55000000000000004">
      <c r="H55" s="37"/>
      <c r="I55" s="37"/>
      <c r="J55" s="37"/>
    </row>
    <row r="56" spans="8:10" ht="15" customHeight="1" x14ac:dyDescent="0.55000000000000004"/>
    <row r="57" spans="8:10" ht="15" customHeight="1" x14ac:dyDescent="0.55000000000000004"/>
    <row r="58" spans="8:10" ht="15" customHeight="1" x14ac:dyDescent="0.55000000000000004"/>
    <row r="59" spans="8:10" ht="15" customHeight="1" x14ac:dyDescent="0.55000000000000004"/>
  </sheetData>
  <sheetProtection algorithmName="SHA-512" hashValue="EkbFWWT/tK4XzxlM9DsGt2ya9BGcmC+e6WZuq7O0hESfIKwoOg4amka00uKtXbqO+l4ZItavDoima9ab0S4cWA==" saltValue="trGdIBODCtoLNC5lQSRsgQ==" spinCount="100000" sheet="1" objects="1" scenarios="1"/>
  <mergeCells count="83">
    <mergeCell ref="I34:K34"/>
    <mergeCell ref="I20:K20"/>
    <mergeCell ref="I28:K28"/>
    <mergeCell ref="I21:K23"/>
    <mergeCell ref="I27:K27"/>
    <mergeCell ref="I29:K29"/>
    <mergeCell ref="J31:K31"/>
    <mergeCell ref="A2:I2"/>
    <mergeCell ref="E17:F17"/>
    <mergeCell ref="E18:F18"/>
    <mergeCell ref="E12:G12"/>
    <mergeCell ref="E13:F13"/>
    <mergeCell ref="E15:G15"/>
    <mergeCell ref="E16:F16"/>
    <mergeCell ref="I5:J5"/>
    <mergeCell ref="I6:J6"/>
    <mergeCell ref="I7:J7"/>
    <mergeCell ref="I8:J8"/>
    <mergeCell ref="I9:J9"/>
    <mergeCell ref="I10:J10"/>
    <mergeCell ref="A4:J4"/>
    <mergeCell ref="B5:C5"/>
    <mergeCell ref="B6:C6"/>
    <mergeCell ref="G24:H24"/>
    <mergeCell ref="E19:F19"/>
    <mergeCell ref="A21:D22"/>
    <mergeCell ref="E21:F23"/>
    <mergeCell ref="B23:D23"/>
    <mergeCell ref="G21:H23"/>
    <mergeCell ref="E25:F25"/>
    <mergeCell ref="G25:H25"/>
    <mergeCell ref="E26:F26"/>
    <mergeCell ref="G26:H26"/>
    <mergeCell ref="E27:F27"/>
    <mergeCell ref="G27:H27"/>
    <mergeCell ref="B30:D30"/>
    <mergeCell ref="E30:F30"/>
    <mergeCell ref="G30:H30"/>
    <mergeCell ref="B29:D29"/>
    <mergeCell ref="E29:F29"/>
    <mergeCell ref="G29:H29"/>
    <mergeCell ref="B31:D31"/>
    <mergeCell ref="E31:F31"/>
    <mergeCell ref="G31:H31"/>
    <mergeCell ref="A32:A35"/>
    <mergeCell ref="B32:D32"/>
    <mergeCell ref="E32:F32"/>
    <mergeCell ref="G32:H32"/>
    <mergeCell ref="B35:D35"/>
    <mergeCell ref="E35:F35"/>
    <mergeCell ref="G35:H35"/>
    <mergeCell ref="A24:A31"/>
    <mergeCell ref="B24:B27"/>
    <mergeCell ref="E24:F24"/>
    <mergeCell ref="B28:D28"/>
    <mergeCell ref="E28:F28"/>
    <mergeCell ref="G28:H28"/>
    <mergeCell ref="B33:D33"/>
    <mergeCell ref="E33:F33"/>
    <mergeCell ref="G33:H33"/>
    <mergeCell ref="B34:D34"/>
    <mergeCell ref="E34:F34"/>
    <mergeCell ref="G34:H34"/>
    <mergeCell ref="J35:K35"/>
    <mergeCell ref="J36:K36"/>
    <mergeCell ref="A36:D36"/>
    <mergeCell ref="E36:F36"/>
    <mergeCell ref="G36:H36"/>
    <mergeCell ref="B7:C7"/>
    <mergeCell ref="B8:C8"/>
    <mergeCell ref="B9:C9"/>
    <mergeCell ref="B10:C10"/>
    <mergeCell ref="C24:D24"/>
    <mergeCell ref="C25:D25"/>
    <mergeCell ref="C26:D26"/>
    <mergeCell ref="C27:D27"/>
    <mergeCell ref="A12:C13"/>
    <mergeCell ref="B14:C14"/>
    <mergeCell ref="B15:C15"/>
    <mergeCell ref="B16:C16"/>
    <mergeCell ref="B17:C17"/>
    <mergeCell ref="B18:C18"/>
    <mergeCell ref="B19:C19"/>
  </mergeCells>
  <phoneticPr fontId="1"/>
  <conditionalFormatting sqref="B10 D10:H10">
    <cfRule type="cellIs" dxfId="8" priority="16" operator="equal">
      <formula>"申請不可  "</formula>
    </cfRule>
  </conditionalFormatting>
  <conditionalFormatting sqref="G19">
    <cfRule type="cellIs" dxfId="7" priority="15" operator="equal">
      <formula>"申請不可  "</formula>
    </cfRule>
  </conditionalFormatting>
  <conditionalFormatting sqref="B19">
    <cfRule type="cellIs" dxfId="6" priority="14" operator="equal">
      <formula>"申請不可  "</formula>
    </cfRule>
  </conditionalFormatting>
  <conditionalFormatting sqref="B6:B9 D6:G9">
    <cfRule type="cellIs" dxfId="5" priority="12" operator="equal">
      <formula>"出展形態？"</formula>
    </cfRule>
  </conditionalFormatting>
  <conditionalFormatting sqref="H5">
    <cfRule type="containsText" dxfId="4" priority="8" operator="containsText" text="展示会の出展形態が選択されていません。">
      <formula>NOT(ISERROR(SEARCH("展示会の出展形態が選択されていません。",H5)))</formula>
    </cfRule>
  </conditionalFormatting>
  <conditionalFormatting sqref="H8">
    <cfRule type="containsText" dxfId="3" priority="7" operator="containsText" text="出展形態を選択してください。">
      <formula>NOT(ISERROR(SEARCH("出展形態を選択してください。",H8)))</formula>
    </cfRule>
  </conditionalFormatting>
  <conditionalFormatting sqref="E8:G8">
    <cfRule type="expression" priority="17">
      <formula>IF(OR($B$6:$G$9),"出展形態？",FALSE)</formula>
    </cfRule>
  </conditionalFormatting>
  <conditionalFormatting sqref="I30:J30">
    <cfRule type="containsText" dxfId="2" priority="5" operator="containsText" text="☟増やせます☟">
      <formula>NOT(ISERROR(SEARCH("☟増やせます☟",I30)))</formula>
    </cfRule>
  </conditionalFormatting>
  <conditionalFormatting sqref="I28:J28">
    <cfRule type="containsText" dxfId="1" priority="4" operator="containsText" text="☟増やせます☟">
      <formula>NOT(ISERROR(SEARCH("☟増やせます☟",I28)))</formula>
    </cfRule>
  </conditionalFormatting>
  <conditionalFormatting sqref="J36">
    <cfRule type="cellIs" dxfId="0" priority="1" operator="greaterThan">
      <formula>1500000</formula>
    </cfRule>
  </conditionalFormatting>
  <dataValidations xWindow="326" yWindow="544" count="4">
    <dataValidation allowBlank="1" showInputMessage="1" showErrorMessage="1" prompt="入力不要_x000a_(自動計算されます)" sqref="G16:G19 G35 F36 D6:I10 E35:E36 E24:G34 H25:H34 J34 I31 I29:J29 I27:J27 I34:I35 B6:B10 B14:B19"/>
    <dataValidation allowBlank="1" showInputMessage="1" showErrorMessage="1" prompt="入力不要_x000a_(自動計算されます)_x000a_" sqref="G36:H36"/>
    <dataValidation allowBlank="1" showInputMessage="1" showErrorMessage="1" prompt="入力不要（自動計算されます。）_x000a_本助成金の助成予定額の金額となります。" sqref="J36"/>
    <dataValidation type="custom" operator="lessThanOrEqual" allowBlank="1" showInputMessage="1" showErrorMessage="1" errorTitle="金額オーバー 又は 千円以下切り捨て" error="申請できる助成金交付申請金額をオーバーしている　又は　千円以下は切り捨て（０）で入力下さい。" prompt="入力不要_x000a_(自動計算されます)" sqref="J31:K31 J35:K35">
      <formula1>AND(F31&gt;=J31,MOD(J31,1000)=0)</formula1>
    </dataValidation>
  </dataValidations>
  <pageMargins left="0.70866141732283472" right="0.70866141732283472" top="0.55118110236220474" bottom="0.55118110236220474" header="0.31496062992125984" footer="0.31496062992125984"/>
  <pageSetup paperSize="9" scale="74" orientation="portrait" cellComments="asDisplaye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8"/>
  <sheetViews>
    <sheetView showGridLines="0" view="pageBreakPreview" zoomScaleNormal="115" zoomScaleSheetLayoutView="100" workbookViewId="0">
      <selection activeCell="I2" sqref="I2:K2"/>
    </sheetView>
  </sheetViews>
  <sheetFormatPr defaultColWidth="9" defaultRowHeight="17.5" x14ac:dyDescent="0.55000000000000004"/>
  <cols>
    <col min="1" max="1" width="3.83203125" style="3" customWidth="1"/>
    <col min="2" max="2" width="3.83203125" style="6" customWidth="1"/>
    <col min="3" max="3" width="3.83203125" style="8" customWidth="1"/>
    <col min="4" max="4" width="6.83203125" style="7" customWidth="1"/>
    <col min="5" max="6" width="6.25" style="7" customWidth="1"/>
    <col min="7" max="7" width="18.08203125" style="7" customWidth="1"/>
    <col min="8" max="8" width="10.58203125" style="66" customWidth="1"/>
    <col min="9" max="9" width="9.5" style="3" customWidth="1"/>
    <col min="10" max="10" width="3.83203125" style="3" customWidth="1"/>
    <col min="11" max="11" width="9.08203125" style="3" bestFit="1" customWidth="1"/>
    <col min="12" max="16384" width="9" style="3"/>
  </cols>
  <sheetData>
    <row r="1" spans="1:23" ht="15.65" customHeight="1" thickBot="1" x14ac:dyDescent="0.6">
      <c r="A1" s="404" t="s">
        <v>38</v>
      </c>
      <c r="B1" s="404"/>
      <c r="C1" s="404"/>
      <c r="D1" s="404"/>
      <c r="E1" s="404"/>
      <c r="F1" s="404"/>
      <c r="G1" s="404"/>
      <c r="H1" s="404"/>
      <c r="I1" s="404"/>
      <c r="J1" s="404"/>
      <c r="K1" s="62" t="s">
        <v>82</v>
      </c>
    </row>
    <row r="2" spans="1:23" ht="15.65" customHeight="1" thickBot="1" x14ac:dyDescent="0.6">
      <c r="A2" s="412" t="s">
        <v>152</v>
      </c>
      <c r="B2" s="412"/>
      <c r="C2" s="412"/>
      <c r="D2" s="412"/>
      <c r="E2" s="412"/>
      <c r="F2" s="412"/>
      <c r="G2" s="413"/>
      <c r="H2" s="167" t="s">
        <v>63</v>
      </c>
      <c r="I2" s="360"/>
      <c r="J2" s="361"/>
      <c r="K2" s="362"/>
    </row>
    <row r="3" spans="1:23" ht="6" customHeight="1" thickBot="1" x14ac:dyDescent="0.6">
      <c r="B3" s="38"/>
      <c r="C3" s="1"/>
      <c r="D3" s="39"/>
      <c r="E3" s="40"/>
      <c r="F3" s="40"/>
      <c r="G3" s="40"/>
      <c r="H3" s="65"/>
      <c r="I3" s="41"/>
      <c r="J3" s="42"/>
      <c r="K3" s="42"/>
    </row>
    <row r="4" spans="1:23" ht="24" customHeight="1" x14ac:dyDescent="0.55000000000000004">
      <c r="A4" s="69" t="s">
        <v>86</v>
      </c>
      <c r="B4" s="70" t="s">
        <v>62</v>
      </c>
      <c r="C4" s="71" t="s">
        <v>59</v>
      </c>
      <c r="D4" s="409" t="s">
        <v>61</v>
      </c>
      <c r="E4" s="410"/>
      <c r="F4" s="410"/>
      <c r="G4" s="411"/>
      <c r="H4" s="393" t="s">
        <v>130</v>
      </c>
      <c r="I4" s="394"/>
      <c r="J4" s="393" t="s">
        <v>73</v>
      </c>
      <c r="K4" s="394"/>
    </row>
    <row r="5" spans="1:23" ht="15" customHeight="1" x14ac:dyDescent="0.55000000000000004">
      <c r="A5" s="405"/>
      <c r="B5" s="374"/>
      <c r="C5" s="377"/>
      <c r="D5" s="380" t="s">
        <v>45</v>
      </c>
      <c r="E5" s="401"/>
      <c r="F5" s="402"/>
      <c r="G5" s="403"/>
      <c r="H5" s="384" t="s">
        <v>4</v>
      </c>
      <c r="I5" s="364"/>
      <c r="J5" s="75" t="s">
        <v>0</v>
      </c>
      <c r="K5" s="159"/>
    </row>
    <row r="6" spans="1:23" ht="14.5" customHeight="1" x14ac:dyDescent="0.55000000000000004">
      <c r="A6" s="406"/>
      <c r="B6" s="375"/>
      <c r="C6" s="378"/>
      <c r="D6" s="367"/>
      <c r="E6" s="395"/>
      <c r="F6" s="396"/>
      <c r="G6" s="397"/>
      <c r="H6" s="372"/>
      <c r="I6" s="365"/>
      <c r="J6" s="76" t="s">
        <v>1</v>
      </c>
      <c r="K6" s="160"/>
    </row>
    <row r="7" spans="1:23" ht="14.5" customHeight="1" x14ac:dyDescent="0.55000000000000004">
      <c r="A7" s="406"/>
      <c r="B7" s="375"/>
      <c r="C7" s="378"/>
      <c r="D7" s="366" t="s">
        <v>75</v>
      </c>
      <c r="E7" s="395"/>
      <c r="F7" s="396"/>
      <c r="G7" s="397"/>
      <c r="H7" s="371" t="s">
        <v>5</v>
      </c>
      <c r="I7" s="373"/>
      <c r="J7" s="76" t="s">
        <v>17</v>
      </c>
      <c r="K7" s="160"/>
    </row>
    <row r="8" spans="1:23" ht="14.5" customHeight="1" x14ac:dyDescent="0.55000000000000004">
      <c r="A8" s="406"/>
      <c r="B8" s="375"/>
      <c r="C8" s="378"/>
      <c r="D8" s="367"/>
      <c r="E8" s="395"/>
      <c r="F8" s="396"/>
      <c r="G8" s="397"/>
      <c r="H8" s="372"/>
      <c r="I8" s="365"/>
      <c r="J8" s="76" t="s">
        <v>2</v>
      </c>
      <c r="K8" s="160"/>
    </row>
    <row r="9" spans="1:23" ht="14.5" customHeight="1" x14ac:dyDescent="0.55000000000000004">
      <c r="A9" s="407"/>
      <c r="B9" s="388"/>
      <c r="C9" s="389"/>
      <c r="D9" s="72" t="s">
        <v>60</v>
      </c>
      <c r="E9" s="398"/>
      <c r="F9" s="399"/>
      <c r="G9" s="400"/>
      <c r="H9" s="74" t="s">
        <v>131</v>
      </c>
      <c r="I9" s="59" t="str">
        <f>IF(AND(I5="",I7=""),"０",I5+I7)</f>
        <v>０</v>
      </c>
      <c r="J9" s="77" t="s">
        <v>3</v>
      </c>
      <c r="K9" s="161"/>
    </row>
    <row r="10" spans="1:23" ht="14.5" customHeight="1" x14ac:dyDescent="0.55000000000000004">
      <c r="A10" s="405"/>
      <c r="B10" s="374"/>
      <c r="C10" s="377"/>
      <c r="D10" s="380" t="s">
        <v>45</v>
      </c>
      <c r="E10" s="401"/>
      <c r="F10" s="402"/>
      <c r="G10" s="403"/>
      <c r="H10" s="384" t="s">
        <v>4</v>
      </c>
      <c r="I10" s="364"/>
      <c r="J10" s="75" t="s">
        <v>0</v>
      </c>
      <c r="K10" s="159"/>
    </row>
    <row r="11" spans="1:23" ht="14.5" customHeight="1" x14ac:dyDescent="0.55000000000000004">
      <c r="A11" s="406"/>
      <c r="B11" s="375"/>
      <c r="C11" s="378"/>
      <c r="D11" s="367"/>
      <c r="E11" s="395"/>
      <c r="F11" s="396"/>
      <c r="G11" s="397"/>
      <c r="H11" s="372"/>
      <c r="I11" s="365"/>
      <c r="J11" s="76" t="s">
        <v>1</v>
      </c>
      <c r="K11" s="160"/>
    </row>
    <row r="12" spans="1:23" ht="14.5" customHeight="1" x14ac:dyDescent="0.55000000000000004">
      <c r="A12" s="406"/>
      <c r="B12" s="375"/>
      <c r="C12" s="378"/>
      <c r="D12" s="366" t="s">
        <v>75</v>
      </c>
      <c r="E12" s="395"/>
      <c r="F12" s="396"/>
      <c r="G12" s="397"/>
      <c r="H12" s="371" t="s">
        <v>5</v>
      </c>
      <c r="I12" s="373"/>
      <c r="J12" s="76" t="s">
        <v>17</v>
      </c>
      <c r="K12" s="160"/>
    </row>
    <row r="13" spans="1:23" ht="14.5" customHeight="1" x14ac:dyDescent="0.55000000000000004">
      <c r="A13" s="406"/>
      <c r="B13" s="375"/>
      <c r="C13" s="378"/>
      <c r="D13" s="367"/>
      <c r="E13" s="395"/>
      <c r="F13" s="396"/>
      <c r="G13" s="397"/>
      <c r="H13" s="372"/>
      <c r="I13" s="365"/>
      <c r="J13" s="76" t="s">
        <v>2</v>
      </c>
      <c r="K13" s="160"/>
    </row>
    <row r="14" spans="1:23" ht="14.5" customHeight="1" x14ac:dyDescent="0.55000000000000004">
      <c r="A14" s="407"/>
      <c r="B14" s="388"/>
      <c r="C14" s="389"/>
      <c r="D14" s="72" t="s">
        <v>60</v>
      </c>
      <c r="E14" s="398"/>
      <c r="F14" s="399"/>
      <c r="G14" s="400"/>
      <c r="H14" s="74" t="s">
        <v>131</v>
      </c>
      <c r="I14" s="59" t="str">
        <f>IF(AND(I10="",I12=""),"０",I10+I12)</f>
        <v>０</v>
      </c>
      <c r="J14" s="77" t="s">
        <v>3</v>
      </c>
      <c r="K14" s="161"/>
      <c r="W14" s="117"/>
    </row>
    <row r="15" spans="1:23" ht="14.5" customHeight="1" x14ac:dyDescent="0.55000000000000004">
      <c r="A15" s="405"/>
      <c r="B15" s="374"/>
      <c r="C15" s="377"/>
      <c r="D15" s="380" t="s">
        <v>45</v>
      </c>
      <c r="E15" s="401"/>
      <c r="F15" s="402"/>
      <c r="G15" s="403"/>
      <c r="H15" s="384" t="s">
        <v>4</v>
      </c>
      <c r="I15" s="364"/>
      <c r="J15" s="75" t="s">
        <v>0</v>
      </c>
      <c r="K15" s="159"/>
      <c r="W15" s="117"/>
    </row>
    <row r="16" spans="1:23" ht="14.5" customHeight="1" x14ac:dyDescent="0.55000000000000004">
      <c r="A16" s="406"/>
      <c r="B16" s="375"/>
      <c r="C16" s="378"/>
      <c r="D16" s="367"/>
      <c r="E16" s="395"/>
      <c r="F16" s="396"/>
      <c r="G16" s="397"/>
      <c r="H16" s="372"/>
      <c r="I16" s="365"/>
      <c r="J16" s="76" t="s">
        <v>1</v>
      </c>
      <c r="K16" s="160"/>
      <c r="W16" s="117" t="s">
        <v>121</v>
      </c>
    </row>
    <row r="17" spans="1:23" ht="14.5" customHeight="1" x14ac:dyDescent="0.55000000000000004">
      <c r="A17" s="406"/>
      <c r="B17" s="375"/>
      <c r="C17" s="378"/>
      <c r="D17" s="366" t="s">
        <v>75</v>
      </c>
      <c r="E17" s="395"/>
      <c r="F17" s="396"/>
      <c r="G17" s="397"/>
      <c r="H17" s="371" t="s">
        <v>5</v>
      </c>
      <c r="I17" s="373"/>
      <c r="J17" s="76" t="s">
        <v>17</v>
      </c>
      <c r="K17" s="160"/>
      <c r="W17" s="117" t="s">
        <v>122</v>
      </c>
    </row>
    <row r="18" spans="1:23" ht="14.5" customHeight="1" x14ac:dyDescent="0.55000000000000004">
      <c r="A18" s="406"/>
      <c r="B18" s="375"/>
      <c r="C18" s="378"/>
      <c r="D18" s="367"/>
      <c r="E18" s="395"/>
      <c r="F18" s="396"/>
      <c r="G18" s="397"/>
      <c r="H18" s="372"/>
      <c r="I18" s="365"/>
      <c r="J18" s="76" t="s">
        <v>2</v>
      </c>
      <c r="K18" s="160"/>
      <c r="N18" s="99"/>
      <c r="W18" s="117" t="s">
        <v>123</v>
      </c>
    </row>
    <row r="19" spans="1:23" ht="14.5" customHeight="1" x14ac:dyDescent="0.55000000000000004">
      <c r="A19" s="407"/>
      <c r="B19" s="388"/>
      <c r="C19" s="389"/>
      <c r="D19" s="72" t="s">
        <v>60</v>
      </c>
      <c r="E19" s="398"/>
      <c r="F19" s="399"/>
      <c r="G19" s="400"/>
      <c r="H19" s="74" t="s">
        <v>131</v>
      </c>
      <c r="I19" s="59" t="str">
        <f>IF(AND(I15="",I17=""),"０",I15+I17)</f>
        <v>０</v>
      </c>
      <c r="J19" s="77" t="s">
        <v>3</v>
      </c>
      <c r="K19" s="161"/>
      <c r="N19" s="97"/>
      <c r="W19" s="117" t="s">
        <v>124</v>
      </c>
    </row>
    <row r="20" spans="1:23" ht="14.5" customHeight="1" x14ac:dyDescent="0.55000000000000004">
      <c r="A20" s="405"/>
      <c r="B20" s="374"/>
      <c r="C20" s="377"/>
      <c r="D20" s="380" t="s">
        <v>45</v>
      </c>
      <c r="E20" s="401"/>
      <c r="F20" s="402"/>
      <c r="G20" s="403"/>
      <c r="H20" s="384" t="s">
        <v>4</v>
      </c>
      <c r="I20" s="364"/>
      <c r="J20" s="75" t="s">
        <v>0</v>
      </c>
      <c r="K20" s="159"/>
      <c r="W20" s="117" t="s">
        <v>125</v>
      </c>
    </row>
    <row r="21" spans="1:23" ht="14.25" customHeight="1" x14ac:dyDescent="0.55000000000000004">
      <c r="A21" s="406"/>
      <c r="B21" s="375"/>
      <c r="C21" s="378"/>
      <c r="D21" s="367"/>
      <c r="E21" s="395"/>
      <c r="F21" s="396"/>
      <c r="G21" s="397"/>
      <c r="H21" s="372"/>
      <c r="I21" s="365"/>
      <c r="J21" s="76" t="s">
        <v>1</v>
      </c>
      <c r="K21" s="160"/>
      <c r="W21" s="117" t="s">
        <v>92</v>
      </c>
    </row>
    <row r="22" spans="1:23" ht="14.5" customHeight="1" x14ac:dyDescent="0.55000000000000004">
      <c r="A22" s="406"/>
      <c r="B22" s="375"/>
      <c r="C22" s="378"/>
      <c r="D22" s="366" t="s">
        <v>75</v>
      </c>
      <c r="E22" s="395"/>
      <c r="F22" s="396"/>
      <c r="G22" s="397"/>
      <c r="H22" s="371" t="s">
        <v>5</v>
      </c>
      <c r="I22" s="373"/>
      <c r="J22" s="76" t="s">
        <v>17</v>
      </c>
      <c r="K22" s="160"/>
      <c r="W22" s="117" t="s">
        <v>93</v>
      </c>
    </row>
    <row r="23" spans="1:23" ht="14.5" customHeight="1" x14ac:dyDescent="0.55000000000000004">
      <c r="A23" s="406"/>
      <c r="B23" s="375"/>
      <c r="C23" s="378"/>
      <c r="D23" s="367"/>
      <c r="E23" s="395"/>
      <c r="F23" s="396"/>
      <c r="G23" s="397"/>
      <c r="H23" s="372"/>
      <c r="I23" s="365"/>
      <c r="J23" s="76" t="s">
        <v>2</v>
      </c>
      <c r="K23" s="160"/>
      <c r="W23" s="117" t="s">
        <v>94</v>
      </c>
    </row>
    <row r="24" spans="1:23" ht="14.5" customHeight="1" x14ac:dyDescent="0.55000000000000004">
      <c r="A24" s="407"/>
      <c r="B24" s="388"/>
      <c r="C24" s="389"/>
      <c r="D24" s="72" t="s">
        <v>60</v>
      </c>
      <c r="E24" s="398"/>
      <c r="F24" s="399"/>
      <c r="G24" s="400"/>
      <c r="H24" s="74" t="s">
        <v>131</v>
      </c>
      <c r="I24" s="59" t="str">
        <f>IF(AND(I20="",I22=""),"０",I20+I22)</f>
        <v>０</v>
      </c>
      <c r="J24" s="77" t="s">
        <v>3</v>
      </c>
      <c r="K24" s="161"/>
      <c r="W24" s="117" t="s">
        <v>126</v>
      </c>
    </row>
    <row r="25" spans="1:23" ht="14.5" customHeight="1" x14ac:dyDescent="0.55000000000000004">
      <c r="A25" s="405"/>
      <c r="B25" s="374"/>
      <c r="C25" s="377"/>
      <c r="D25" s="380" t="s">
        <v>45</v>
      </c>
      <c r="E25" s="401"/>
      <c r="F25" s="402"/>
      <c r="G25" s="403"/>
      <c r="H25" s="384" t="s">
        <v>4</v>
      </c>
      <c r="I25" s="364"/>
      <c r="J25" s="75" t="s">
        <v>0</v>
      </c>
      <c r="K25" s="159"/>
      <c r="W25" s="117" t="s">
        <v>127</v>
      </c>
    </row>
    <row r="26" spans="1:23" ht="14.5" customHeight="1" x14ac:dyDescent="0.55000000000000004">
      <c r="A26" s="406"/>
      <c r="B26" s="375"/>
      <c r="C26" s="378"/>
      <c r="D26" s="367"/>
      <c r="E26" s="395"/>
      <c r="F26" s="396"/>
      <c r="G26" s="397"/>
      <c r="H26" s="372"/>
      <c r="I26" s="365"/>
      <c r="J26" s="76" t="s">
        <v>1</v>
      </c>
      <c r="K26" s="160"/>
      <c r="W26" s="117"/>
    </row>
    <row r="27" spans="1:23" ht="14.5" customHeight="1" x14ac:dyDescent="0.55000000000000004">
      <c r="A27" s="406"/>
      <c r="B27" s="375"/>
      <c r="C27" s="378"/>
      <c r="D27" s="366" t="s">
        <v>75</v>
      </c>
      <c r="E27" s="395"/>
      <c r="F27" s="396"/>
      <c r="G27" s="397"/>
      <c r="H27" s="371" t="s">
        <v>5</v>
      </c>
      <c r="I27" s="373"/>
      <c r="J27" s="76" t="s">
        <v>17</v>
      </c>
      <c r="K27" s="160"/>
      <c r="W27" s="117"/>
    </row>
    <row r="28" spans="1:23" ht="14.5" customHeight="1" x14ac:dyDescent="0.55000000000000004">
      <c r="A28" s="406"/>
      <c r="B28" s="375"/>
      <c r="C28" s="378"/>
      <c r="D28" s="367"/>
      <c r="E28" s="395"/>
      <c r="F28" s="396"/>
      <c r="G28" s="397"/>
      <c r="H28" s="372"/>
      <c r="I28" s="365"/>
      <c r="J28" s="76" t="s">
        <v>2</v>
      </c>
      <c r="K28" s="160"/>
      <c r="W28" s="117"/>
    </row>
    <row r="29" spans="1:23" ht="14.5" customHeight="1" x14ac:dyDescent="0.55000000000000004">
      <c r="A29" s="407"/>
      <c r="B29" s="388"/>
      <c r="C29" s="389"/>
      <c r="D29" s="72" t="s">
        <v>60</v>
      </c>
      <c r="E29" s="398"/>
      <c r="F29" s="399"/>
      <c r="G29" s="400"/>
      <c r="H29" s="74" t="s">
        <v>131</v>
      </c>
      <c r="I29" s="59" t="str">
        <f>IF(AND(I25="",I27=""),"0",I25+I27)</f>
        <v>0</v>
      </c>
      <c r="J29" s="77" t="s">
        <v>3</v>
      </c>
      <c r="K29" s="161"/>
    </row>
    <row r="30" spans="1:23" ht="14.5" customHeight="1" x14ac:dyDescent="0.55000000000000004">
      <c r="A30" s="405"/>
      <c r="B30" s="374"/>
      <c r="C30" s="377"/>
      <c r="D30" s="380" t="s">
        <v>45</v>
      </c>
      <c r="E30" s="401"/>
      <c r="F30" s="402"/>
      <c r="G30" s="403"/>
      <c r="H30" s="384" t="s">
        <v>4</v>
      </c>
      <c r="I30" s="364"/>
      <c r="J30" s="75" t="s">
        <v>0</v>
      </c>
      <c r="K30" s="159"/>
    </row>
    <row r="31" spans="1:23" ht="14.5" customHeight="1" x14ac:dyDescent="0.55000000000000004">
      <c r="A31" s="406"/>
      <c r="B31" s="375"/>
      <c r="C31" s="378"/>
      <c r="D31" s="367"/>
      <c r="E31" s="395"/>
      <c r="F31" s="396"/>
      <c r="G31" s="397"/>
      <c r="H31" s="372"/>
      <c r="I31" s="365"/>
      <c r="J31" s="76" t="s">
        <v>1</v>
      </c>
      <c r="K31" s="160"/>
    </row>
    <row r="32" spans="1:23" ht="14.5" customHeight="1" x14ac:dyDescent="0.55000000000000004">
      <c r="A32" s="406"/>
      <c r="B32" s="375"/>
      <c r="C32" s="378"/>
      <c r="D32" s="366" t="s">
        <v>75</v>
      </c>
      <c r="E32" s="395"/>
      <c r="F32" s="396"/>
      <c r="G32" s="397"/>
      <c r="H32" s="371" t="s">
        <v>5</v>
      </c>
      <c r="I32" s="373"/>
      <c r="J32" s="76" t="s">
        <v>17</v>
      </c>
      <c r="K32" s="160"/>
    </row>
    <row r="33" spans="1:11" ht="14.5" customHeight="1" x14ac:dyDescent="0.55000000000000004">
      <c r="A33" s="406"/>
      <c r="B33" s="375"/>
      <c r="C33" s="378"/>
      <c r="D33" s="367"/>
      <c r="E33" s="395"/>
      <c r="F33" s="396"/>
      <c r="G33" s="397"/>
      <c r="H33" s="372"/>
      <c r="I33" s="365"/>
      <c r="J33" s="76" t="s">
        <v>2</v>
      </c>
      <c r="K33" s="160"/>
    </row>
    <row r="34" spans="1:11" ht="14.5" customHeight="1" x14ac:dyDescent="0.55000000000000004">
      <c r="A34" s="407"/>
      <c r="B34" s="388"/>
      <c r="C34" s="389"/>
      <c r="D34" s="72" t="s">
        <v>60</v>
      </c>
      <c r="E34" s="398"/>
      <c r="F34" s="399"/>
      <c r="G34" s="400"/>
      <c r="H34" s="74" t="s">
        <v>131</v>
      </c>
      <c r="I34" s="59" t="str">
        <f>IF(AND(I30="",I32=""),"0",I30+I32)</f>
        <v>0</v>
      </c>
      <c r="J34" s="77" t="s">
        <v>3</v>
      </c>
      <c r="K34" s="161"/>
    </row>
    <row r="35" spans="1:11" ht="14.5" customHeight="1" x14ac:dyDescent="0.55000000000000004">
      <c r="A35" s="405"/>
      <c r="B35" s="374"/>
      <c r="C35" s="377"/>
      <c r="D35" s="380" t="s">
        <v>45</v>
      </c>
      <c r="E35" s="401"/>
      <c r="F35" s="402"/>
      <c r="G35" s="403"/>
      <c r="H35" s="384" t="s">
        <v>4</v>
      </c>
      <c r="I35" s="364"/>
      <c r="J35" s="75" t="s">
        <v>0</v>
      </c>
      <c r="K35" s="159"/>
    </row>
    <row r="36" spans="1:11" ht="14.5" customHeight="1" x14ac:dyDescent="0.55000000000000004">
      <c r="A36" s="406"/>
      <c r="B36" s="375"/>
      <c r="C36" s="378"/>
      <c r="D36" s="367"/>
      <c r="E36" s="395"/>
      <c r="F36" s="396"/>
      <c r="G36" s="397"/>
      <c r="H36" s="372"/>
      <c r="I36" s="365"/>
      <c r="J36" s="76" t="s">
        <v>1</v>
      </c>
      <c r="K36" s="160"/>
    </row>
    <row r="37" spans="1:11" ht="14.5" customHeight="1" x14ac:dyDescent="0.55000000000000004">
      <c r="A37" s="406"/>
      <c r="B37" s="375"/>
      <c r="C37" s="378"/>
      <c r="D37" s="366" t="s">
        <v>75</v>
      </c>
      <c r="E37" s="395"/>
      <c r="F37" s="396"/>
      <c r="G37" s="397"/>
      <c r="H37" s="371" t="s">
        <v>5</v>
      </c>
      <c r="I37" s="373"/>
      <c r="J37" s="76" t="s">
        <v>17</v>
      </c>
      <c r="K37" s="160"/>
    </row>
    <row r="38" spans="1:11" ht="14.5" customHeight="1" x14ac:dyDescent="0.55000000000000004">
      <c r="A38" s="406"/>
      <c r="B38" s="375"/>
      <c r="C38" s="378"/>
      <c r="D38" s="367"/>
      <c r="E38" s="395"/>
      <c r="F38" s="396"/>
      <c r="G38" s="397"/>
      <c r="H38" s="372"/>
      <c r="I38" s="365"/>
      <c r="J38" s="76" t="s">
        <v>2</v>
      </c>
      <c r="K38" s="160"/>
    </row>
    <row r="39" spans="1:11" ht="14.5" customHeight="1" x14ac:dyDescent="0.55000000000000004">
      <c r="A39" s="407"/>
      <c r="B39" s="388"/>
      <c r="C39" s="389"/>
      <c r="D39" s="72" t="s">
        <v>60</v>
      </c>
      <c r="E39" s="398"/>
      <c r="F39" s="399"/>
      <c r="G39" s="400"/>
      <c r="H39" s="74" t="s">
        <v>131</v>
      </c>
      <c r="I39" s="59" t="str">
        <f>IF(AND(I35="",I37=""),"0",I35+I37)</f>
        <v>0</v>
      </c>
      <c r="J39" s="77" t="s">
        <v>3</v>
      </c>
      <c r="K39" s="161"/>
    </row>
    <row r="40" spans="1:11" ht="14.5" customHeight="1" x14ac:dyDescent="0.55000000000000004">
      <c r="A40" s="405"/>
      <c r="B40" s="374"/>
      <c r="C40" s="377"/>
      <c r="D40" s="380" t="s">
        <v>45</v>
      </c>
      <c r="E40" s="401"/>
      <c r="F40" s="402"/>
      <c r="G40" s="403"/>
      <c r="H40" s="384" t="s">
        <v>4</v>
      </c>
      <c r="I40" s="364"/>
      <c r="J40" s="75" t="s">
        <v>0</v>
      </c>
      <c r="K40" s="159"/>
    </row>
    <row r="41" spans="1:11" ht="14.5" customHeight="1" x14ac:dyDescent="0.55000000000000004">
      <c r="A41" s="406"/>
      <c r="B41" s="375"/>
      <c r="C41" s="378"/>
      <c r="D41" s="367"/>
      <c r="E41" s="395"/>
      <c r="F41" s="396"/>
      <c r="G41" s="397"/>
      <c r="H41" s="372"/>
      <c r="I41" s="365"/>
      <c r="J41" s="76" t="s">
        <v>1</v>
      </c>
      <c r="K41" s="160"/>
    </row>
    <row r="42" spans="1:11" ht="14.5" customHeight="1" x14ac:dyDescent="0.55000000000000004">
      <c r="A42" s="406"/>
      <c r="B42" s="375"/>
      <c r="C42" s="378"/>
      <c r="D42" s="366" t="s">
        <v>75</v>
      </c>
      <c r="E42" s="395"/>
      <c r="F42" s="396"/>
      <c r="G42" s="397"/>
      <c r="H42" s="371" t="s">
        <v>5</v>
      </c>
      <c r="I42" s="373"/>
      <c r="J42" s="76" t="s">
        <v>17</v>
      </c>
      <c r="K42" s="160"/>
    </row>
    <row r="43" spans="1:11" ht="14.5" customHeight="1" x14ac:dyDescent="0.55000000000000004">
      <c r="A43" s="406"/>
      <c r="B43" s="375"/>
      <c r="C43" s="378"/>
      <c r="D43" s="367"/>
      <c r="E43" s="395"/>
      <c r="F43" s="396"/>
      <c r="G43" s="397"/>
      <c r="H43" s="372"/>
      <c r="I43" s="365"/>
      <c r="J43" s="76" t="s">
        <v>2</v>
      </c>
      <c r="K43" s="160"/>
    </row>
    <row r="44" spans="1:11" ht="14.5" customHeight="1" thickBot="1" x14ac:dyDescent="0.6">
      <c r="A44" s="408"/>
      <c r="B44" s="376"/>
      <c r="C44" s="379"/>
      <c r="D44" s="73" t="s">
        <v>60</v>
      </c>
      <c r="E44" s="385"/>
      <c r="F44" s="386"/>
      <c r="G44" s="387"/>
      <c r="H44" s="103" t="s">
        <v>131</v>
      </c>
      <c r="I44" s="60" t="str">
        <f>IF(AND(I40="",I42=""),"0",I40+I42)</f>
        <v>0</v>
      </c>
      <c r="J44" s="78" t="s">
        <v>3</v>
      </c>
      <c r="K44" s="161"/>
    </row>
    <row r="45" spans="1:11" ht="16" customHeight="1" thickBot="1" x14ac:dyDescent="0.6">
      <c r="C45" s="9"/>
      <c r="D45" s="9"/>
      <c r="E45" s="10"/>
      <c r="F45" s="10"/>
      <c r="G45" s="10"/>
      <c r="H45" s="363" t="s">
        <v>136</v>
      </c>
      <c r="I45" s="363"/>
      <c r="J45" s="363"/>
      <c r="K45" s="363"/>
    </row>
    <row r="46" spans="1:11" ht="15.75" customHeight="1" x14ac:dyDescent="0.55000000000000004">
      <c r="C46" s="9"/>
      <c r="D46" s="9"/>
      <c r="E46" s="10"/>
      <c r="F46" s="10"/>
      <c r="G46" s="10"/>
      <c r="H46" s="79" t="s">
        <v>80</v>
      </c>
      <c r="I46" s="44">
        <f>IF(AND(I5="",I10="",I15="",I20="",I25="",I30="",I35="",I40=""),0,SUM(I5,I10,I15,I20,I25,I30,I35,I40))</f>
        <v>0</v>
      </c>
      <c r="J46" s="81" t="s">
        <v>58</v>
      </c>
      <c r="K46" s="46">
        <f>SUM(IF(B5="小間",I5,0),IF(B10="小間",I10,0),IF(B15="小間",I15,0),IF(B20="小間",I20,0),IF(B25="小間",I25,0),IF(B30="小間",I30,0),IF(B35="小間",I35,0),(IF(B40="小間",I40,0)))</f>
        <v>0</v>
      </c>
    </row>
    <row r="47" spans="1:11" ht="15.75" customHeight="1" x14ac:dyDescent="0.55000000000000004">
      <c r="C47" s="9"/>
      <c r="D47" s="9"/>
      <c r="E47" s="10"/>
      <c r="F47" s="10"/>
      <c r="G47" s="10"/>
      <c r="H47" s="80" t="s">
        <v>81</v>
      </c>
      <c r="I47" s="61">
        <f>IF(AND(I7="",I12="",I17="",I22="",I27="",I32="",I37="",I42=""),0,SUM(I7,I12,I17,I22,I27,I32,I37,I42))</f>
        <v>0</v>
      </c>
      <c r="J47" s="82" t="s">
        <v>79</v>
      </c>
      <c r="K47" s="47">
        <f>SUM(IF(B5="オンライン",I5,0),IF(B10="オンライン",I10,0),IF(B15="オンライン",I15,0),IF(B20="オンライン",I20,0),IF(B25="オンライン",I25,0),IF(B30="オンライン",I30,0),IF(B35="オンライン",I35,0),(IF(B40="オンライン",I40,0)))</f>
        <v>0</v>
      </c>
    </row>
    <row r="48" spans="1:11" ht="14.25" customHeight="1" thickBot="1" x14ac:dyDescent="0.6">
      <c r="C48" s="9"/>
      <c r="D48" s="9"/>
      <c r="E48" s="10"/>
      <c r="F48" s="10"/>
      <c r="G48" s="10"/>
      <c r="H48" s="74" t="s">
        <v>131</v>
      </c>
      <c r="I48" s="45">
        <f>IF(AND(I9="",I14="",I19="",I24="",I29="",I34="",I39="",I44=""),0,SUM(I9,I14,I19,I24,I29,I34,I39,I44))</f>
        <v>0</v>
      </c>
      <c r="J48" s="83" t="s">
        <v>77</v>
      </c>
      <c r="K48" s="47">
        <f>SUM(IF(B5="装飾",I5,0),IF(B10="装飾",I10,0),IF(B15="装飾",I15,0),IF(B20="装飾",I20,0),IF(B25="装飾",I25,0),IF(B30="装飾",I30,0),IF(B35="装飾",I35,0),(IF(B40="装飾",I40,0)))</f>
        <v>0</v>
      </c>
    </row>
    <row r="49" spans="1:11" ht="15.65" customHeight="1" thickBot="1" x14ac:dyDescent="0.6">
      <c r="H49" s="111"/>
      <c r="I49" s="112"/>
      <c r="J49" s="84" t="s">
        <v>57</v>
      </c>
      <c r="K49" s="49">
        <f>SUM(IF(B5="輸送",I5,0),IF(B10="輸送",I10,0),IF(B15="輸送",I15,0),IF(B20="輸送",I20,0),IF(B25="輸送",I25,0),IF(B30="輸送",I30,0),IF(B35="輸送",I35,0),(IF(B40="輸送",I40,0)))</f>
        <v>0</v>
      </c>
    </row>
    <row r="50" spans="1:11" ht="15.65" customHeight="1" thickBot="1" x14ac:dyDescent="0.6">
      <c r="A50" s="404" t="s">
        <v>38</v>
      </c>
      <c r="B50" s="404"/>
      <c r="C50" s="404"/>
      <c r="D50" s="404"/>
      <c r="E50" s="404"/>
      <c r="F50" s="404"/>
      <c r="G50" s="404"/>
      <c r="H50" s="404"/>
      <c r="I50" s="404"/>
      <c r="J50" s="404"/>
      <c r="K50" s="62" t="s">
        <v>84</v>
      </c>
    </row>
    <row r="51" spans="1:11" ht="15.65" customHeight="1" thickBot="1" x14ac:dyDescent="0.6">
      <c r="A51" s="412" t="s">
        <v>152</v>
      </c>
      <c r="B51" s="412"/>
      <c r="C51" s="412"/>
      <c r="D51" s="412"/>
      <c r="E51" s="412"/>
      <c r="F51" s="412"/>
      <c r="G51" s="413"/>
      <c r="H51" s="167" t="s">
        <v>63</v>
      </c>
      <c r="I51" s="360"/>
      <c r="J51" s="361"/>
      <c r="K51" s="362"/>
    </row>
    <row r="52" spans="1:11" ht="5.15" customHeight="1" thickBot="1" x14ac:dyDescent="0.6">
      <c r="B52" s="38"/>
      <c r="C52" s="1"/>
      <c r="D52" s="39"/>
      <c r="E52" s="40"/>
      <c r="F52" s="40"/>
      <c r="G52" s="40"/>
      <c r="H52" s="65"/>
      <c r="I52" s="41"/>
      <c r="J52" s="42"/>
      <c r="K52" s="42"/>
    </row>
    <row r="53" spans="1:11" ht="23.15" customHeight="1" x14ac:dyDescent="0.55000000000000004">
      <c r="A53" s="69" t="s">
        <v>86</v>
      </c>
      <c r="B53" s="70" t="s">
        <v>62</v>
      </c>
      <c r="C53" s="71" t="s">
        <v>59</v>
      </c>
      <c r="D53" s="409" t="s">
        <v>61</v>
      </c>
      <c r="E53" s="410"/>
      <c r="F53" s="410"/>
      <c r="G53" s="411"/>
      <c r="H53" s="393" t="s">
        <v>130</v>
      </c>
      <c r="I53" s="394"/>
      <c r="J53" s="393" t="s">
        <v>73</v>
      </c>
      <c r="K53" s="394"/>
    </row>
    <row r="54" spans="1:11" ht="14.5" customHeight="1" x14ac:dyDescent="0.55000000000000004">
      <c r="A54" s="405"/>
      <c r="B54" s="374"/>
      <c r="C54" s="377"/>
      <c r="D54" s="380" t="s">
        <v>45</v>
      </c>
      <c r="E54" s="381"/>
      <c r="F54" s="382"/>
      <c r="G54" s="383"/>
      <c r="H54" s="384" t="s">
        <v>4</v>
      </c>
      <c r="I54" s="364"/>
      <c r="J54" s="75" t="s">
        <v>0</v>
      </c>
      <c r="K54" s="159"/>
    </row>
    <row r="55" spans="1:11" ht="14.5" customHeight="1" x14ac:dyDescent="0.55000000000000004">
      <c r="A55" s="406"/>
      <c r="B55" s="375"/>
      <c r="C55" s="378"/>
      <c r="D55" s="367"/>
      <c r="E55" s="368"/>
      <c r="F55" s="369"/>
      <c r="G55" s="370"/>
      <c r="H55" s="372"/>
      <c r="I55" s="365"/>
      <c r="J55" s="76" t="s">
        <v>1</v>
      </c>
      <c r="K55" s="160"/>
    </row>
    <row r="56" spans="1:11" ht="14.5" customHeight="1" x14ac:dyDescent="0.55000000000000004">
      <c r="A56" s="406"/>
      <c r="B56" s="375"/>
      <c r="C56" s="378"/>
      <c r="D56" s="366" t="s">
        <v>75</v>
      </c>
      <c r="E56" s="368"/>
      <c r="F56" s="369"/>
      <c r="G56" s="370"/>
      <c r="H56" s="371" t="s">
        <v>5</v>
      </c>
      <c r="I56" s="373"/>
      <c r="J56" s="76" t="s">
        <v>17</v>
      </c>
      <c r="K56" s="160"/>
    </row>
    <row r="57" spans="1:11" ht="14.5" customHeight="1" x14ac:dyDescent="0.55000000000000004">
      <c r="A57" s="406"/>
      <c r="B57" s="375"/>
      <c r="C57" s="378"/>
      <c r="D57" s="367"/>
      <c r="E57" s="368"/>
      <c r="F57" s="369"/>
      <c r="G57" s="370"/>
      <c r="H57" s="372"/>
      <c r="I57" s="365"/>
      <c r="J57" s="76" t="s">
        <v>2</v>
      </c>
      <c r="K57" s="160"/>
    </row>
    <row r="58" spans="1:11" ht="14.5" customHeight="1" x14ac:dyDescent="0.55000000000000004">
      <c r="A58" s="407"/>
      <c r="B58" s="388"/>
      <c r="C58" s="389"/>
      <c r="D58" s="72" t="s">
        <v>60</v>
      </c>
      <c r="E58" s="390"/>
      <c r="F58" s="391"/>
      <c r="G58" s="392"/>
      <c r="H58" s="74" t="s">
        <v>131</v>
      </c>
      <c r="I58" s="59" t="str">
        <f>IF(AND(I54="",I56=""),"0",I54+I56)</f>
        <v>0</v>
      </c>
      <c r="J58" s="77" t="s">
        <v>3</v>
      </c>
      <c r="K58" s="161"/>
    </row>
    <row r="59" spans="1:11" ht="14.5" customHeight="1" x14ac:dyDescent="0.55000000000000004">
      <c r="A59" s="405"/>
      <c r="B59" s="374"/>
      <c r="C59" s="377"/>
      <c r="D59" s="380" t="s">
        <v>45</v>
      </c>
      <c r="E59" s="381"/>
      <c r="F59" s="382"/>
      <c r="G59" s="383"/>
      <c r="H59" s="384" t="s">
        <v>4</v>
      </c>
      <c r="I59" s="364"/>
      <c r="J59" s="75" t="s">
        <v>0</v>
      </c>
      <c r="K59" s="159"/>
    </row>
    <row r="60" spans="1:11" ht="14.5" customHeight="1" x14ac:dyDescent="0.55000000000000004">
      <c r="A60" s="406"/>
      <c r="B60" s="375"/>
      <c r="C60" s="378"/>
      <c r="D60" s="367"/>
      <c r="E60" s="368"/>
      <c r="F60" s="369"/>
      <c r="G60" s="370"/>
      <c r="H60" s="372"/>
      <c r="I60" s="365"/>
      <c r="J60" s="76" t="s">
        <v>1</v>
      </c>
      <c r="K60" s="160"/>
    </row>
    <row r="61" spans="1:11" ht="14.5" customHeight="1" x14ac:dyDescent="0.55000000000000004">
      <c r="A61" s="406"/>
      <c r="B61" s="375"/>
      <c r="C61" s="378"/>
      <c r="D61" s="366" t="s">
        <v>75</v>
      </c>
      <c r="E61" s="368"/>
      <c r="F61" s="369"/>
      <c r="G61" s="370"/>
      <c r="H61" s="371" t="s">
        <v>5</v>
      </c>
      <c r="I61" s="373"/>
      <c r="J61" s="76" t="s">
        <v>17</v>
      </c>
      <c r="K61" s="160"/>
    </row>
    <row r="62" spans="1:11" ht="14.5" customHeight="1" x14ac:dyDescent="0.55000000000000004">
      <c r="A62" s="406"/>
      <c r="B62" s="375"/>
      <c r="C62" s="378"/>
      <c r="D62" s="367"/>
      <c r="E62" s="368"/>
      <c r="F62" s="369"/>
      <c r="G62" s="370"/>
      <c r="H62" s="372"/>
      <c r="I62" s="365"/>
      <c r="J62" s="76" t="s">
        <v>2</v>
      </c>
      <c r="K62" s="160"/>
    </row>
    <row r="63" spans="1:11" ht="14.5" customHeight="1" x14ac:dyDescent="0.55000000000000004">
      <c r="A63" s="407"/>
      <c r="B63" s="388"/>
      <c r="C63" s="389"/>
      <c r="D63" s="72" t="s">
        <v>60</v>
      </c>
      <c r="E63" s="390"/>
      <c r="F63" s="391"/>
      <c r="G63" s="392"/>
      <c r="H63" s="74" t="s">
        <v>131</v>
      </c>
      <c r="I63" s="59" t="str">
        <f>IF(AND(I59="",I61=""),"0",I59+I61)</f>
        <v>0</v>
      </c>
      <c r="J63" s="77" t="s">
        <v>3</v>
      </c>
      <c r="K63" s="161"/>
    </row>
    <row r="64" spans="1:11" ht="14.5" customHeight="1" x14ac:dyDescent="0.55000000000000004">
      <c r="A64" s="405"/>
      <c r="B64" s="374"/>
      <c r="C64" s="377"/>
      <c r="D64" s="380" t="s">
        <v>45</v>
      </c>
      <c r="E64" s="381"/>
      <c r="F64" s="382"/>
      <c r="G64" s="383"/>
      <c r="H64" s="384" t="s">
        <v>4</v>
      </c>
      <c r="I64" s="364"/>
      <c r="J64" s="75" t="s">
        <v>0</v>
      </c>
      <c r="K64" s="159"/>
    </row>
    <row r="65" spans="1:11" ht="14.5" customHeight="1" x14ac:dyDescent="0.55000000000000004">
      <c r="A65" s="406"/>
      <c r="B65" s="375"/>
      <c r="C65" s="378"/>
      <c r="D65" s="367"/>
      <c r="E65" s="368"/>
      <c r="F65" s="369"/>
      <c r="G65" s="370"/>
      <c r="H65" s="372"/>
      <c r="I65" s="365"/>
      <c r="J65" s="76" t="s">
        <v>1</v>
      </c>
      <c r="K65" s="160"/>
    </row>
    <row r="66" spans="1:11" ht="14.5" customHeight="1" x14ac:dyDescent="0.55000000000000004">
      <c r="A66" s="406"/>
      <c r="B66" s="375"/>
      <c r="C66" s="378"/>
      <c r="D66" s="366" t="s">
        <v>75</v>
      </c>
      <c r="E66" s="368"/>
      <c r="F66" s="369"/>
      <c r="G66" s="370"/>
      <c r="H66" s="371" t="s">
        <v>5</v>
      </c>
      <c r="I66" s="373"/>
      <c r="J66" s="76" t="s">
        <v>17</v>
      </c>
      <c r="K66" s="160"/>
    </row>
    <row r="67" spans="1:11" ht="14.5" customHeight="1" x14ac:dyDescent="0.55000000000000004">
      <c r="A67" s="406"/>
      <c r="B67" s="375"/>
      <c r="C67" s="378"/>
      <c r="D67" s="367"/>
      <c r="E67" s="368"/>
      <c r="F67" s="369"/>
      <c r="G67" s="370"/>
      <c r="H67" s="372"/>
      <c r="I67" s="365"/>
      <c r="J67" s="76" t="s">
        <v>2</v>
      </c>
      <c r="K67" s="160"/>
    </row>
    <row r="68" spans="1:11" ht="14.5" customHeight="1" x14ac:dyDescent="0.55000000000000004">
      <c r="A68" s="407"/>
      <c r="B68" s="388"/>
      <c r="C68" s="389"/>
      <c r="D68" s="72" t="s">
        <v>60</v>
      </c>
      <c r="E68" s="390"/>
      <c r="F68" s="391"/>
      <c r="G68" s="392"/>
      <c r="H68" s="74" t="s">
        <v>131</v>
      </c>
      <c r="I68" s="59" t="str">
        <f>IF(AND(I64="",I66=""),"0",I64+I66)</f>
        <v>0</v>
      </c>
      <c r="J68" s="77" t="s">
        <v>3</v>
      </c>
      <c r="K68" s="161"/>
    </row>
    <row r="69" spans="1:11" ht="14.5" customHeight="1" x14ac:dyDescent="0.55000000000000004">
      <c r="A69" s="405"/>
      <c r="B69" s="374"/>
      <c r="C69" s="377"/>
      <c r="D69" s="380" t="s">
        <v>45</v>
      </c>
      <c r="E69" s="381"/>
      <c r="F69" s="382"/>
      <c r="G69" s="383"/>
      <c r="H69" s="384" t="s">
        <v>4</v>
      </c>
      <c r="I69" s="364"/>
      <c r="J69" s="75" t="s">
        <v>0</v>
      </c>
      <c r="K69" s="159"/>
    </row>
    <row r="70" spans="1:11" ht="14.5" customHeight="1" x14ac:dyDescent="0.55000000000000004">
      <c r="A70" s="406"/>
      <c r="B70" s="375"/>
      <c r="C70" s="378"/>
      <c r="D70" s="367"/>
      <c r="E70" s="368"/>
      <c r="F70" s="369"/>
      <c r="G70" s="370"/>
      <c r="H70" s="372"/>
      <c r="I70" s="365"/>
      <c r="J70" s="76" t="s">
        <v>1</v>
      </c>
      <c r="K70" s="160"/>
    </row>
    <row r="71" spans="1:11" ht="14.5" customHeight="1" x14ac:dyDescent="0.55000000000000004">
      <c r="A71" s="406"/>
      <c r="B71" s="375"/>
      <c r="C71" s="378"/>
      <c r="D71" s="366" t="s">
        <v>75</v>
      </c>
      <c r="E71" s="368"/>
      <c r="F71" s="369"/>
      <c r="G71" s="370"/>
      <c r="H71" s="371" t="s">
        <v>5</v>
      </c>
      <c r="I71" s="373"/>
      <c r="J71" s="76" t="s">
        <v>17</v>
      </c>
      <c r="K71" s="160"/>
    </row>
    <row r="72" spans="1:11" ht="14.5" customHeight="1" x14ac:dyDescent="0.55000000000000004">
      <c r="A72" s="406"/>
      <c r="B72" s="375"/>
      <c r="C72" s="378"/>
      <c r="D72" s="367"/>
      <c r="E72" s="368"/>
      <c r="F72" s="369"/>
      <c r="G72" s="370"/>
      <c r="H72" s="372"/>
      <c r="I72" s="365"/>
      <c r="J72" s="76" t="s">
        <v>2</v>
      </c>
      <c r="K72" s="160"/>
    </row>
    <row r="73" spans="1:11" ht="14.5" customHeight="1" x14ac:dyDescent="0.55000000000000004">
      <c r="A73" s="407"/>
      <c r="B73" s="388"/>
      <c r="C73" s="389"/>
      <c r="D73" s="72" t="s">
        <v>60</v>
      </c>
      <c r="E73" s="390"/>
      <c r="F73" s="391"/>
      <c r="G73" s="392"/>
      <c r="H73" s="74" t="s">
        <v>131</v>
      </c>
      <c r="I73" s="59" t="str">
        <f>IF(AND(I69="",I71=""),"0",I69+I71)</f>
        <v>0</v>
      </c>
      <c r="J73" s="77" t="s">
        <v>3</v>
      </c>
      <c r="K73" s="161"/>
    </row>
    <row r="74" spans="1:11" ht="14.5" customHeight="1" x14ac:dyDescent="0.55000000000000004">
      <c r="A74" s="405"/>
      <c r="B74" s="374"/>
      <c r="C74" s="377"/>
      <c r="D74" s="380" t="s">
        <v>45</v>
      </c>
      <c r="E74" s="381"/>
      <c r="F74" s="382"/>
      <c r="G74" s="383"/>
      <c r="H74" s="384" t="s">
        <v>4</v>
      </c>
      <c r="I74" s="364"/>
      <c r="J74" s="75" t="s">
        <v>0</v>
      </c>
      <c r="K74" s="159"/>
    </row>
    <row r="75" spans="1:11" ht="14.5" customHeight="1" x14ac:dyDescent="0.55000000000000004">
      <c r="A75" s="406"/>
      <c r="B75" s="375"/>
      <c r="C75" s="378"/>
      <c r="D75" s="367"/>
      <c r="E75" s="368"/>
      <c r="F75" s="369"/>
      <c r="G75" s="370"/>
      <c r="H75" s="372"/>
      <c r="I75" s="365"/>
      <c r="J75" s="76" t="s">
        <v>1</v>
      </c>
      <c r="K75" s="160"/>
    </row>
    <row r="76" spans="1:11" ht="14.5" customHeight="1" x14ac:dyDescent="0.55000000000000004">
      <c r="A76" s="406"/>
      <c r="B76" s="375"/>
      <c r="C76" s="378"/>
      <c r="D76" s="366" t="s">
        <v>75</v>
      </c>
      <c r="E76" s="368"/>
      <c r="F76" s="369"/>
      <c r="G76" s="370"/>
      <c r="H76" s="371" t="s">
        <v>5</v>
      </c>
      <c r="I76" s="373"/>
      <c r="J76" s="76" t="s">
        <v>17</v>
      </c>
      <c r="K76" s="160"/>
    </row>
    <row r="77" spans="1:11" ht="14.5" customHeight="1" x14ac:dyDescent="0.55000000000000004">
      <c r="A77" s="406"/>
      <c r="B77" s="375"/>
      <c r="C77" s="378"/>
      <c r="D77" s="367"/>
      <c r="E77" s="368"/>
      <c r="F77" s="369"/>
      <c r="G77" s="370"/>
      <c r="H77" s="372"/>
      <c r="I77" s="365"/>
      <c r="J77" s="76" t="s">
        <v>2</v>
      </c>
      <c r="K77" s="160"/>
    </row>
    <row r="78" spans="1:11" ht="14.5" customHeight="1" x14ac:dyDescent="0.55000000000000004">
      <c r="A78" s="407"/>
      <c r="B78" s="388"/>
      <c r="C78" s="389"/>
      <c r="D78" s="72" t="s">
        <v>60</v>
      </c>
      <c r="E78" s="390"/>
      <c r="F78" s="391"/>
      <c r="G78" s="392"/>
      <c r="H78" s="74" t="s">
        <v>131</v>
      </c>
      <c r="I78" s="59" t="str">
        <f>IF(AND(I74="",I76=""),"0",I74+I76)</f>
        <v>0</v>
      </c>
      <c r="J78" s="77" t="s">
        <v>3</v>
      </c>
      <c r="K78" s="161"/>
    </row>
    <row r="79" spans="1:11" ht="14.5" customHeight="1" x14ac:dyDescent="0.55000000000000004">
      <c r="A79" s="405"/>
      <c r="B79" s="374"/>
      <c r="C79" s="377"/>
      <c r="D79" s="380" t="s">
        <v>45</v>
      </c>
      <c r="E79" s="381"/>
      <c r="F79" s="382"/>
      <c r="G79" s="383"/>
      <c r="H79" s="384" t="s">
        <v>4</v>
      </c>
      <c r="I79" s="364"/>
      <c r="J79" s="75" t="s">
        <v>0</v>
      </c>
      <c r="K79" s="159"/>
    </row>
    <row r="80" spans="1:11" ht="14.5" customHeight="1" x14ac:dyDescent="0.55000000000000004">
      <c r="A80" s="406"/>
      <c r="B80" s="375"/>
      <c r="C80" s="378"/>
      <c r="D80" s="367"/>
      <c r="E80" s="368"/>
      <c r="F80" s="369"/>
      <c r="G80" s="370"/>
      <c r="H80" s="372"/>
      <c r="I80" s="365"/>
      <c r="J80" s="76" t="s">
        <v>1</v>
      </c>
      <c r="K80" s="160"/>
    </row>
    <row r="81" spans="1:11" ht="14.5" customHeight="1" x14ac:dyDescent="0.55000000000000004">
      <c r="A81" s="406"/>
      <c r="B81" s="375"/>
      <c r="C81" s="378"/>
      <c r="D81" s="366" t="s">
        <v>75</v>
      </c>
      <c r="E81" s="368"/>
      <c r="F81" s="369"/>
      <c r="G81" s="370"/>
      <c r="H81" s="371" t="s">
        <v>5</v>
      </c>
      <c r="I81" s="373"/>
      <c r="J81" s="76" t="s">
        <v>17</v>
      </c>
      <c r="K81" s="160"/>
    </row>
    <row r="82" spans="1:11" ht="14.5" customHeight="1" x14ac:dyDescent="0.55000000000000004">
      <c r="A82" s="406"/>
      <c r="B82" s="375"/>
      <c r="C82" s="378"/>
      <c r="D82" s="367"/>
      <c r="E82" s="368"/>
      <c r="F82" s="369"/>
      <c r="G82" s="370"/>
      <c r="H82" s="372"/>
      <c r="I82" s="365"/>
      <c r="J82" s="76" t="s">
        <v>2</v>
      </c>
      <c r="K82" s="160"/>
    </row>
    <row r="83" spans="1:11" ht="14.5" customHeight="1" x14ac:dyDescent="0.55000000000000004">
      <c r="A83" s="407"/>
      <c r="B83" s="388"/>
      <c r="C83" s="389"/>
      <c r="D83" s="72" t="s">
        <v>60</v>
      </c>
      <c r="E83" s="390"/>
      <c r="F83" s="391"/>
      <c r="G83" s="392"/>
      <c r="H83" s="74" t="s">
        <v>131</v>
      </c>
      <c r="I83" s="59" t="str">
        <f>IF(AND(I79="",I81=""),"0",I79+I81)</f>
        <v>0</v>
      </c>
      <c r="J83" s="77" t="s">
        <v>3</v>
      </c>
      <c r="K83" s="161"/>
    </row>
    <row r="84" spans="1:11" ht="14.5" customHeight="1" x14ac:dyDescent="0.55000000000000004">
      <c r="A84" s="405"/>
      <c r="B84" s="374"/>
      <c r="C84" s="377"/>
      <c r="D84" s="380" t="s">
        <v>45</v>
      </c>
      <c r="E84" s="381"/>
      <c r="F84" s="382"/>
      <c r="G84" s="383"/>
      <c r="H84" s="384" t="s">
        <v>4</v>
      </c>
      <c r="I84" s="364"/>
      <c r="J84" s="75" t="s">
        <v>0</v>
      </c>
      <c r="K84" s="159"/>
    </row>
    <row r="85" spans="1:11" ht="14.5" customHeight="1" x14ac:dyDescent="0.55000000000000004">
      <c r="A85" s="406"/>
      <c r="B85" s="375"/>
      <c r="C85" s="378"/>
      <c r="D85" s="367"/>
      <c r="E85" s="368"/>
      <c r="F85" s="369"/>
      <c r="G85" s="370"/>
      <c r="H85" s="372"/>
      <c r="I85" s="365"/>
      <c r="J85" s="76" t="s">
        <v>1</v>
      </c>
      <c r="K85" s="160"/>
    </row>
    <row r="86" spans="1:11" ht="14.5" customHeight="1" x14ac:dyDescent="0.55000000000000004">
      <c r="A86" s="406"/>
      <c r="B86" s="375"/>
      <c r="C86" s="378"/>
      <c r="D86" s="366" t="s">
        <v>75</v>
      </c>
      <c r="E86" s="368"/>
      <c r="F86" s="369"/>
      <c r="G86" s="370"/>
      <c r="H86" s="371" t="s">
        <v>5</v>
      </c>
      <c r="I86" s="373"/>
      <c r="J86" s="76" t="s">
        <v>17</v>
      </c>
      <c r="K86" s="160"/>
    </row>
    <row r="87" spans="1:11" ht="14.5" customHeight="1" x14ac:dyDescent="0.55000000000000004">
      <c r="A87" s="406"/>
      <c r="B87" s="375"/>
      <c r="C87" s="378"/>
      <c r="D87" s="367"/>
      <c r="E87" s="368"/>
      <c r="F87" s="369"/>
      <c r="G87" s="370"/>
      <c r="H87" s="372"/>
      <c r="I87" s="365"/>
      <c r="J87" s="76" t="s">
        <v>2</v>
      </c>
      <c r="K87" s="160"/>
    </row>
    <row r="88" spans="1:11" ht="14.5" customHeight="1" x14ac:dyDescent="0.55000000000000004">
      <c r="A88" s="407"/>
      <c r="B88" s="388"/>
      <c r="C88" s="389"/>
      <c r="D88" s="72" t="s">
        <v>60</v>
      </c>
      <c r="E88" s="390"/>
      <c r="F88" s="391"/>
      <c r="G88" s="392"/>
      <c r="H88" s="74" t="s">
        <v>131</v>
      </c>
      <c r="I88" s="59" t="str">
        <f>IF(AND(I84="",I86=""),"0",I84+I86)</f>
        <v>0</v>
      </c>
      <c r="J88" s="77" t="s">
        <v>3</v>
      </c>
      <c r="K88" s="161"/>
    </row>
    <row r="89" spans="1:11" ht="14.5" customHeight="1" x14ac:dyDescent="0.55000000000000004">
      <c r="A89" s="405"/>
      <c r="B89" s="374"/>
      <c r="C89" s="377"/>
      <c r="D89" s="380" t="s">
        <v>45</v>
      </c>
      <c r="E89" s="381"/>
      <c r="F89" s="382"/>
      <c r="G89" s="383"/>
      <c r="H89" s="384" t="s">
        <v>4</v>
      </c>
      <c r="I89" s="364"/>
      <c r="J89" s="75" t="s">
        <v>0</v>
      </c>
      <c r="K89" s="159"/>
    </row>
    <row r="90" spans="1:11" ht="14.5" customHeight="1" x14ac:dyDescent="0.55000000000000004">
      <c r="A90" s="406"/>
      <c r="B90" s="375"/>
      <c r="C90" s="378"/>
      <c r="D90" s="367"/>
      <c r="E90" s="368"/>
      <c r="F90" s="369"/>
      <c r="G90" s="370"/>
      <c r="H90" s="372"/>
      <c r="I90" s="365"/>
      <c r="J90" s="76" t="s">
        <v>1</v>
      </c>
      <c r="K90" s="160"/>
    </row>
    <row r="91" spans="1:11" ht="14.5" customHeight="1" x14ac:dyDescent="0.55000000000000004">
      <c r="A91" s="406"/>
      <c r="B91" s="375"/>
      <c r="C91" s="378"/>
      <c r="D91" s="366" t="s">
        <v>75</v>
      </c>
      <c r="E91" s="368"/>
      <c r="F91" s="369"/>
      <c r="G91" s="370"/>
      <c r="H91" s="371" t="s">
        <v>5</v>
      </c>
      <c r="I91" s="373"/>
      <c r="J91" s="76" t="s">
        <v>17</v>
      </c>
      <c r="K91" s="160"/>
    </row>
    <row r="92" spans="1:11" ht="14.5" customHeight="1" x14ac:dyDescent="0.55000000000000004">
      <c r="A92" s="406"/>
      <c r="B92" s="375"/>
      <c r="C92" s="378"/>
      <c r="D92" s="367"/>
      <c r="E92" s="368"/>
      <c r="F92" s="369"/>
      <c r="G92" s="370"/>
      <c r="H92" s="372"/>
      <c r="I92" s="365"/>
      <c r="J92" s="76" t="s">
        <v>2</v>
      </c>
      <c r="K92" s="160"/>
    </row>
    <row r="93" spans="1:11" ht="14.5" customHeight="1" thickBot="1" x14ac:dyDescent="0.6">
      <c r="A93" s="408"/>
      <c r="B93" s="376"/>
      <c r="C93" s="379"/>
      <c r="D93" s="73" t="s">
        <v>60</v>
      </c>
      <c r="E93" s="385"/>
      <c r="F93" s="386"/>
      <c r="G93" s="387"/>
      <c r="H93" s="101" t="s">
        <v>131</v>
      </c>
      <c r="I93" s="60" t="str">
        <f>IF(AND(I89="",I91=""),"0",I89+I91)</f>
        <v>0</v>
      </c>
      <c r="J93" s="78" t="s">
        <v>3</v>
      </c>
      <c r="K93" s="161"/>
    </row>
    <row r="94" spans="1:11" ht="16" customHeight="1" thickBot="1" x14ac:dyDescent="0.6">
      <c r="C94" s="9"/>
      <c r="D94" s="9"/>
      <c r="E94" s="10"/>
      <c r="F94" s="10"/>
      <c r="G94" s="10"/>
      <c r="H94" s="363" t="s">
        <v>134</v>
      </c>
      <c r="I94" s="363"/>
      <c r="J94" s="363"/>
      <c r="K94" s="363"/>
    </row>
    <row r="95" spans="1:11" ht="15.65" customHeight="1" x14ac:dyDescent="0.55000000000000004">
      <c r="C95" s="9"/>
      <c r="D95" s="9"/>
      <c r="E95" s="10"/>
      <c r="F95" s="10"/>
      <c r="G95" s="10"/>
      <c r="H95" s="79" t="s">
        <v>80</v>
      </c>
      <c r="I95" s="44">
        <f>IF(AND(I54="",I59="",I64="",I69="",I74="",I79="",I84="",I89=""),0,SUM(I54,I59,I64,I69,I74,I79,I84,I89))</f>
        <v>0</v>
      </c>
      <c r="J95" s="81" t="s">
        <v>58</v>
      </c>
      <c r="K95" s="46">
        <f>SUM(IF(B54="小間",I54,0),IF(B59="小間",I59,0),IF(B64="小間",I64,0),IF(B69="小間",I69,0),IF(B74="小間",I74,0),IF(B79="小間",I79,0),IF(B84="小間",I84,0),(IF(B89="小間",I89,0)))</f>
        <v>0</v>
      </c>
    </row>
    <row r="96" spans="1:11" ht="15.65" customHeight="1" x14ac:dyDescent="0.55000000000000004">
      <c r="C96" s="9"/>
      <c r="D96" s="9"/>
      <c r="E96" s="10"/>
      <c r="F96" s="10"/>
      <c r="G96" s="10"/>
      <c r="H96" s="80" t="s">
        <v>81</v>
      </c>
      <c r="I96" s="61">
        <f>IF(AND(I56="",I61="",I66="",I71="",I76="",I81="",I86="",I91=""),0,SUM(I56,I61,I66,I71,I76,I81,I86,I91))</f>
        <v>0</v>
      </c>
      <c r="J96" s="82" t="s">
        <v>79</v>
      </c>
      <c r="K96" s="47">
        <f>SUM(IF(B54="オンライン",I54,0),IF(B59="オンライン",I59,0),IF(B64="オンライン",I64,0),IF(B69="オンライン",I69,0),IF(B74="オンライン",I74,0),IF(B79="オンライン",I79,0),IF(B84="オンライン",I84,0),(IF(B89="オンライン",I89,0)))</f>
        <v>0</v>
      </c>
    </row>
    <row r="97" spans="1:11" ht="15.65" customHeight="1" thickBot="1" x14ac:dyDescent="0.6">
      <c r="C97" s="9"/>
      <c r="D97" s="9"/>
      <c r="E97" s="10"/>
      <c r="F97" s="10"/>
      <c r="G97" s="10"/>
      <c r="H97" s="74" t="s">
        <v>131</v>
      </c>
      <c r="I97" s="45">
        <f>IF(AND(I58="",I63="",I68="",I73="",I78="",I83="",I88="",I93=""),0,SUM(I58,I63,I68,I73,I78,I83,I88,I93))</f>
        <v>0</v>
      </c>
      <c r="J97" s="83" t="s">
        <v>77</v>
      </c>
      <c r="K97" s="47">
        <f>SUM(IF(B54="装飾",I54,0),IF(B59="装飾",I59,0),IF(B64="装飾",I64,0),IF(B69="装飾",I69,0),IF(B74="装飾",I74,0),IF(B79="装飾",I79,0),IF(B84="装飾",I84,0),(IF(B89="装飾",I89,0)))</f>
        <v>0</v>
      </c>
    </row>
    <row r="98" spans="1:11" ht="15.65" customHeight="1" thickBot="1" x14ac:dyDescent="0.6">
      <c r="H98" s="111"/>
      <c r="I98" s="112"/>
      <c r="J98" s="84" t="s">
        <v>57</v>
      </c>
      <c r="K98" s="49">
        <f>SUM(IF(B54="輸送",I54,0),IF(B59="輸送",I59,0),IF(B64="輸送",I64,0),IF(B69="輸送",I69,0),IF(B74="輸送",I74,0),IF(B79="輸送",I79,0),IF(B84="輸送",I84,0),(IF(B89="輸送",I89,0)))</f>
        <v>0</v>
      </c>
    </row>
    <row r="99" spans="1:11" ht="15.65" customHeight="1" thickBot="1" x14ac:dyDescent="0.6">
      <c r="A99" s="404" t="s">
        <v>38</v>
      </c>
      <c r="B99" s="404"/>
      <c r="C99" s="404"/>
      <c r="D99" s="404"/>
      <c r="E99" s="404"/>
      <c r="F99" s="404"/>
      <c r="G99" s="404"/>
      <c r="H99" s="404"/>
      <c r="I99" s="404"/>
      <c r="J99" s="404"/>
      <c r="K99" s="62" t="s">
        <v>83</v>
      </c>
    </row>
    <row r="100" spans="1:11" ht="15.65" customHeight="1" thickBot="1" x14ac:dyDescent="0.6">
      <c r="A100" s="412" t="s">
        <v>152</v>
      </c>
      <c r="B100" s="412"/>
      <c r="C100" s="412"/>
      <c r="D100" s="412"/>
      <c r="E100" s="412"/>
      <c r="F100" s="412"/>
      <c r="G100" s="413"/>
      <c r="H100" s="167" t="s">
        <v>63</v>
      </c>
      <c r="I100" s="360"/>
      <c r="J100" s="361"/>
      <c r="K100" s="362"/>
    </row>
    <row r="101" spans="1:11" ht="5.15" customHeight="1" thickBot="1" x14ac:dyDescent="0.6">
      <c r="B101" s="38"/>
      <c r="C101" s="1"/>
      <c r="D101" s="39"/>
      <c r="E101" s="40"/>
      <c r="F101" s="40"/>
      <c r="G101" s="40"/>
      <c r="H101" s="65"/>
      <c r="I101" s="41"/>
      <c r="J101" s="42"/>
      <c r="K101" s="42"/>
    </row>
    <row r="102" spans="1:11" ht="23.5" customHeight="1" x14ac:dyDescent="0.55000000000000004">
      <c r="A102" s="69" t="s">
        <v>86</v>
      </c>
      <c r="B102" s="70" t="s">
        <v>62</v>
      </c>
      <c r="C102" s="71" t="s">
        <v>59</v>
      </c>
      <c r="D102" s="409" t="s">
        <v>61</v>
      </c>
      <c r="E102" s="410"/>
      <c r="F102" s="410"/>
      <c r="G102" s="411"/>
      <c r="H102" s="393" t="s">
        <v>130</v>
      </c>
      <c r="I102" s="394"/>
      <c r="J102" s="393" t="s">
        <v>73</v>
      </c>
      <c r="K102" s="394"/>
    </row>
    <row r="103" spans="1:11" ht="14.5" customHeight="1" x14ac:dyDescent="0.55000000000000004">
      <c r="A103" s="405"/>
      <c r="B103" s="374"/>
      <c r="C103" s="377"/>
      <c r="D103" s="380" t="s">
        <v>45</v>
      </c>
      <c r="E103" s="381"/>
      <c r="F103" s="382"/>
      <c r="G103" s="383"/>
      <c r="H103" s="384" t="s">
        <v>4</v>
      </c>
      <c r="I103" s="364"/>
      <c r="J103" s="75" t="s">
        <v>0</v>
      </c>
      <c r="K103" s="159"/>
    </row>
    <row r="104" spans="1:11" ht="14.5" customHeight="1" x14ac:dyDescent="0.55000000000000004">
      <c r="A104" s="406"/>
      <c r="B104" s="375"/>
      <c r="C104" s="378"/>
      <c r="D104" s="367"/>
      <c r="E104" s="368"/>
      <c r="F104" s="369"/>
      <c r="G104" s="370"/>
      <c r="H104" s="372"/>
      <c r="I104" s="365"/>
      <c r="J104" s="76" t="s">
        <v>1</v>
      </c>
      <c r="K104" s="160"/>
    </row>
    <row r="105" spans="1:11" ht="14.5" customHeight="1" x14ac:dyDescent="0.55000000000000004">
      <c r="A105" s="406"/>
      <c r="B105" s="375"/>
      <c r="C105" s="378"/>
      <c r="D105" s="366" t="s">
        <v>75</v>
      </c>
      <c r="E105" s="368"/>
      <c r="F105" s="369"/>
      <c r="G105" s="370"/>
      <c r="H105" s="371" t="s">
        <v>5</v>
      </c>
      <c r="I105" s="373"/>
      <c r="J105" s="76" t="s">
        <v>17</v>
      </c>
      <c r="K105" s="160"/>
    </row>
    <row r="106" spans="1:11" ht="14.5" customHeight="1" x14ac:dyDescent="0.55000000000000004">
      <c r="A106" s="406"/>
      <c r="B106" s="375"/>
      <c r="C106" s="378"/>
      <c r="D106" s="367"/>
      <c r="E106" s="368"/>
      <c r="F106" s="369"/>
      <c r="G106" s="370"/>
      <c r="H106" s="372"/>
      <c r="I106" s="365"/>
      <c r="J106" s="76" t="s">
        <v>2</v>
      </c>
      <c r="K106" s="160"/>
    </row>
    <row r="107" spans="1:11" ht="14.5" customHeight="1" x14ac:dyDescent="0.55000000000000004">
      <c r="A107" s="407"/>
      <c r="B107" s="388"/>
      <c r="C107" s="389"/>
      <c r="D107" s="72" t="s">
        <v>60</v>
      </c>
      <c r="E107" s="390"/>
      <c r="F107" s="391"/>
      <c r="G107" s="392"/>
      <c r="H107" s="74" t="s">
        <v>131</v>
      </c>
      <c r="I107" s="59" t="str">
        <f>IF(AND(I103="",I105=""),"0",I103+I105)</f>
        <v>0</v>
      </c>
      <c r="J107" s="77" t="s">
        <v>3</v>
      </c>
      <c r="K107" s="161"/>
    </row>
    <row r="108" spans="1:11" ht="14.5" customHeight="1" x14ac:dyDescent="0.55000000000000004">
      <c r="A108" s="405"/>
      <c r="B108" s="374"/>
      <c r="C108" s="377"/>
      <c r="D108" s="380" t="s">
        <v>45</v>
      </c>
      <c r="E108" s="381"/>
      <c r="F108" s="382"/>
      <c r="G108" s="383"/>
      <c r="H108" s="384" t="s">
        <v>4</v>
      </c>
      <c r="I108" s="364"/>
      <c r="J108" s="75" t="s">
        <v>0</v>
      </c>
      <c r="K108" s="159"/>
    </row>
    <row r="109" spans="1:11" ht="14.5" customHeight="1" x14ac:dyDescent="0.55000000000000004">
      <c r="A109" s="406"/>
      <c r="B109" s="375"/>
      <c r="C109" s="378"/>
      <c r="D109" s="367"/>
      <c r="E109" s="368"/>
      <c r="F109" s="369"/>
      <c r="G109" s="370"/>
      <c r="H109" s="372"/>
      <c r="I109" s="365"/>
      <c r="J109" s="76" t="s">
        <v>1</v>
      </c>
      <c r="K109" s="160"/>
    </row>
    <row r="110" spans="1:11" ht="14.5" customHeight="1" x14ac:dyDescent="0.55000000000000004">
      <c r="A110" s="406"/>
      <c r="B110" s="375"/>
      <c r="C110" s="378"/>
      <c r="D110" s="366" t="s">
        <v>75</v>
      </c>
      <c r="E110" s="368"/>
      <c r="F110" s="369"/>
      <c r="G110" s="370"/>
      <c r="H110" s="371" t="s">
        <v>5</v>
      </c>
      <c r="I110" s="373"/>
      <c r="J110" s="76" t="s">
        <v>17</v>
      </c>
      <c r="K110" s="160"/>
    </row>
    <row r="111" spans="1:11" ht="14.5" customHeight="1" x14ac:dyDescent="0.55000000000000004">
      <c r="A111" s="406"/>
      <c r="B111" s="375"/>
      <c r="C111" s="378"/>
      <c r="D111" s="367"/>
      <c r="E111" s="368"/>
      <c r="F111" s="369"/>
      <c r="G111" s="370"/>
      <c r="H111" s="372"/>
      <c r="I111" s="365"/>
      <c r="J111" s="76" t="s">
        <v>2</v>
      </c>
      <c r="K111" s="160"/>
    </row>
    <row r="112" spans="1:11" ht="14.5" customHeight="1" x14ac:dyDescent="0.55000000000000004">
      <c r="A112" s="407"/>
      <c r="B112" s="388"/>
      <c r="C112" s="389"/>
      <c r="D112" s="72" t="s">
        <v>60</v>
      </c>
      <c r="E112" s="390"/>
      <c r="F112" s="391"/>
      <c r="G112" s="392"/>
      <c r="H112" s="74" t="s">
        <v>131</v>
      </c>
      <c r="I112" s="59" t="str">
        <f>IF(AND(I108="",I110=""),"0",I108+I110)</f>
        <v>0</v>
      </c>
      <c r="J112" s="77" t="s">
        <v>3</v>
      </c>
      <c r="K112" s="161"/>
    </row>
    <row r="113" spans="1:11" ht="14.5" customHeight="1" x14ac:dyDescent="0.55000000000000004">
      <c r="A113" s="405"/>
      <c r="B113" s="374"/>
      <c r="C113" s="377"/>
      <c r="D113" s="380" t="s">
        <v>45</v>
      </c>
      <c r="E113" s="381"/>
      <c r="F113" s="382"/>
      <c r="G113" s="383"/>
      <c r="H113" s="384" t="s">
        <v>4</v>
      </c>
      <c r="I113" s="364"/>
      <c r="J113" s="75" t="s">
        <v>0</v>
      </c>
      <c r="K113" s="159"/>
    </row>
    <row r="114" spans="1:11" ht="14.5" customHeight="1" x14ac:dyDescent="0.55000000000000004">
      <c r="A114" s="406"/>
      <c r="B114" s="375"/>
      <c r="C114" s="378"/>
      <c r="D114" s="367"/>
      <c r="E114" s="368"/>
      <c r="F114" s="369"/>
      <c r="G114" s="370"/>
      <c r="H114" s="372"/>
      <c r="I114" s="365"/>
      <c r="J114" s="76" t="s">
        <v>1</v>
      </c>
      <c r="K114" s="160"/>
    </row>
    <row r="115" spans="1:11" ht="14.5" customHeight="1" x14ac:dyDescent="0.55000000000000004">
      <c r="A115" s="406"/>
      <c r="B115" s="375"/>
      <c r="C115" s="378"/>
      <c r="D115" s="366" t="s">
        <v>75</v>
      </c>
      <c r="E115" s="368"/>
      <c r="F115" s="369"/>
      <c r="G115" s="370"/>
      <c r="H115" s="371" t="s">
        <v>5</v>
      </c>
      <c r="I115" s="373"/>
      <c r="J115" s="76" t="s">
        <v>17</v>
      </c>
      <c r="K115" s="160"/>
    </row>
    <row r="116" spans="1:11" ht="14.5" customHeight="1" x14ac:dyDescent="0.55000000000000004">
      <c r="A116" s="406"/>
      <c r="B116" s="375"/>
      <c r="C116" s="378"/>
      <c r="D116" s="367"/>
      <c r="E116" s="368"/>
      <c r="F116" s="369"/>
      <c r="G116" s="370"/>
      <c r="H116" s="372"/>
      <c r="I116" s="365"/>
      <c r="J116" s="76" t="s">
        <v>2</v>
      </c>
      <c r="K116" s="160"/>
    </row>
    <row r="117" spans="1:11" ht="14.5" customHeight="1" x14ac:dyDescent="0.55000000000000004">
      <c r="A117" s="407"/>
      <c r="B117" s="388"/>
      <c r="C117" s="389"/>
      <c r="D117" s="72" t="s">
        <v>60</v>
      </c>
      <c r="E117" s="390"/>
      <c r="F117" s="391"/>
      <c r="G117" s="392"/>
      <c r="H117" s="74" t="s">
        <v>131</v>
      </c>
      <c r="I117" s="59" t="str">
        <f>IF(AND(I113="",I115=""),"0",I113+I115)</f>
        <v>0</v>
      </c>
      <c r="J117" s="77" t="s">
        <v>3</v>
      </c>
      <c r="K117" s="161"/>
    </row>
    <row r="118" spans="1:11" ht="14.5" customHeight="1" x14ac:dyDescent="0.55000000000000004">
      <c r="A118" s="405"/>
      <c r="B118" s="374"/>
      <c r="C118" s="377"/>
      <c r="D118" s="380" t="s">
        <v>45</v>
      </c>
      <c r="E118" s="381"/>
      <c r="F118" s="382"/>
      <c r="G118" s="383"/>
      <c r="H118" s="384" t="s">
        <v>4</v>
      </c>
      <c r="I118" s="364"/>
      <c r="J118" s="75" t="s">
        <v>0</v>
      </c>
      <c r="K118" s="159"/>
    </row>
    <row r="119" spans="1:11" ht="14.5" customHeight="1" x14ac:dyDescent="0.55000000000000004">
      <c r="A119" s="406"/>
      <c r="B119" s="375"/>
      <c r="C119" s="378"/>
      <c r="D119" s="367"/>
      <c r="E119" s="368"/>
      <c r="F119" s="369"/>
      <c r="G119" s="370"/>
      <c r="H119" s="372"/>
      <c r="I119" s="365"/>
      <c r="J119" s="76" t="s">
        <v>1</v>
      </c>
      <c r="K119" s="160"/>
    </row>
    <row r="120" spans="1:11" ht="14.5" customHeight="1" x14ac:dyDescent="0.55000000000000004">
      <c r="A120" s="406"/>
      <c r="B120" s="375"/>
      <c r="C120" s="378"/>
      <c r="D120" s="366" t="s">
        <v>75</v>
      </c>
      <c r="E120" s="368"/>
      <c r="F120" s="369"/>
      <c r="G120" s="370"/>
      <c r="H120" s="371" t="s">
        <v>5</v>
      </c>
      <c r="I120" s="373"/>
      <c r="J120" s="76" t="s">
        <v>17</v>
      </c>
      <c r="K120" s="160"/>
    </row>
    <row r="121" spans="1:11" ht="14.5" customHeight="1" x14ac:dyDescent="0.55000000000000004">
      <c r="A121" s="406"/>
      <c r="B121" s="375"/>
      <c r="C121" s="378"/>
      <c r="D121" s="367"/>
      <c r="E121" s="368"/>
      <c r="F121" s="369"/>
      <c r="G121" s="370"/>
      <c r="H121" s="372"/>
      <c r="I121" s="365"/>
      <c r="J121" s="76" t="s">
        <v>2</v>
      </c>
      <c r="K121" s="160"/>
    </row>
    <row r="122" spans="1:11" ht="14.5" customHeight="1" x14ac:dyDescent="0.55000000000000004">
      <c r="A122" s="407"/>
      <c r="B122" s="388"/>
      <c r="C122" s="389"/>
      <c r="D122" s="72" t="s">
        <v>60</v>
      </c>
      <c r="E122" s="390"/>
      <c r="F122" s="391"/>
      <c r="G122" s="392"/>
      <c r="H122" s="74" t="s">
        <v>131</v>
      </c>
      <c r="I122" s="59" t="str">
        <f>IF(AND(I118="",I120=""),"0",I118+I120)</f>
        <v>0</v>
      </c>
      <c r="J122" s="77" t="s">
        <v>3</v>
      </c>
      <c r="K122" s="161"/>
    </row>
    <row r="123" spans="1:11" ht="14.5" customHeight="1" x14ac:dyDescent="0.55000000000000004">
      <c r="A123" s="405"/>
      <c r="B123" s="374"/>
      <c r="C123" s="377"/>
      <c r="D123" s="380" t="s">
        <v>45</v>
      </c>
      <c r="E123" s="381"/>
      <c r="F123" s="382"/>
      <c r="G123" s="383"/>
      <c r="H123" s="384" t="s">
        <v>4</v>
      </c>
      <c r="I123" s="364"/>
      <c r="J123" s="75" t="s">
        <v>0</v>
      </c>
      <c r="K123" s="159"/>
    </row>
    <row r="124" spans="1:11" ht="14.5" customHeight="1" x14ac:dyDescent="0.55000000000000004">
      <c r="A124" s="406"/>
      <c r="B124" s="375"/>
      <c r="C124" s="378"/>
      <c r="D124" s="367"/>
      <c r="E124" s="368"/>
      <c r="F124" s="369"/>
      <c r="G124" s="370"/>
      <c r="H124" s="372"/>
      <c r="I124" s="365"/>
      <c r="J124" s="76" t="s">
        <v>1</v>
      </c>
      <c r="K124" s="160"/>
    </row>
    <row r="125" spans="1:11" ht="14.5" customHeight="1" x14ac:dyDescent="0.55000000000000004">
      <c r="A125" s="406"/>
      <c r="B125" s="375"/>
      <c r="C125" s="378"/>
      <c r="D125" s="366" t="s">
        <v>75</v>
      </c>
      <c r="E125" s="368"/>
      <c r="F125" s="369"/>
      <c r="G125" s="370"/>
      <c r="H125" s="371" t="s">
        <v>5</v>
      </c>
      <c r="I125" s="373"/>
      <c r="J125" s="76" t="s">
        <v>17</v>
      </c>
      <c r="K125" s="160"/>
    </row>
    <row r="126" spans="1:11" ht="14.5" customHeight="1" x14ac:dyDescent="0.55000000000000004">
      <c r="A126" s="406"/>
      <c r="B126" s="375"/>
      <c r="C126" s="378"/>
      <c r="D126" s="367"/>
      <c r="E126" s="368"/>
      <c r="F126" s="369"/>
      <c r="G126" s="370"/>
      <c r="H126" s="372"/>
      <c r="I126" s="365"/>
      <c r="J126" s="76" t="s">
        <v>2</v>
      </c>
      <c r="K126" s="160"/>
    </row>
    <row r="127" spans="1:11" ht="14.5" customHeight="1" x14ac:dyDescent="0.55000000000000004">
      <c r="A127" s="407"/>
      <c r="B127" s="388"/>
      <c r="C127" s="389"/>
      <c r="D127" s="72" t="s">
        <v>60</v>
      </c>
      <c r="E127" s="390"/>
      <c r="F127" s="391"/>
      <c r="G127" s="392"/>
      <c r="H127" s="74" t="s">
        <v>131</v>
      </c>
      <c r="I127" s="59" t="str">
        <f>IF(AND(I123="",I125=""),"0",I123+I125)</f>
        <v>0</v>
      </c>
      <c r="J127" s="77" t="s">
        <v>3</v>
      </c>
      <c r="K127" s="161"/>
    </row>
    <row r="128" spans="1:11" ht="14.5" customHeight="1" x14ac:dyDescent="0.55000000000000004">
      <c r="A128" s="405"/>
      <c r="B128" s="374"/>
      <c r="C128" s="377"/>
      <c r="D128" s="380" t="s">
        <v>45</v>
      </c>
      <c r="E128" s="381"/>
      <c r="F128" s="382"/>
      <c r="G128" s="383"/>
      <c r="H128" s="384" t="s">
        <v>4</v>
      </c>
      <c r="I128" s="364"/>
      <c r="J128" s="75" t="s">
        <v>0</v>
      </c>
      <c r="K128" s="159"/>
    </row>
    <row r="129" spans="1:11" ht="14.5" customHeight="1" x14ac:dyDescent="0.55000000000000004">
      <c r="A129" s="406"/>
      <c r="B129" s="375"/>
      <c r="C129" s="378"/>
      <c r="D129" s="367"/>
      <c r="E129" s="368"/>
      <c r="F129" s="369"/>
      <c r="G129" s="370"/>
      <c r="H129" s="372"/>
      <c r="I129" s="365"/>
      <c r="J129" s="76" t="s">
        <v>1</v>
      </c>
      <c r="K129" s="160"/>
    </row>
    <row r="130" spans="1:11" ht="14.5" customHeight="1" x14ac:dyDescent="0.55000000000000004">
      <c r="A130" s="406"/>
      <c r="B130" s="375"/>
      <c r="C130" s="378"/>
      <c r="D130" s="366" t="s">
        <v>75</v>
      </c>
      <c r="E130" s="368"/>
      <c r="F130" s="369"/>
      <c r="G130" s="370"/>
      <c r="H130" s="371" t="s">
        <v>5</v>
      </c>
      <c r="I130" s="373"/>
      <c r="J130" s="76" t="s">
        <v>17</v>
      </c>
      <c r="K130" s="160"/>
    </row>
    <row r="131" spans="1:11" ht="14.5" customHeight="1" x14ac:dyDescent="0.55000000000000004">
      <c r="A131" s="406"/>
      <c r="B131" s="375"/>
      <c r="C131" s="378"/>
      <c r="D131" s="367"/>
      <c r="E131" s="368"/>
      <c r="F131" s="369"/>
      <c r="G131" s="370"/>
      <c r="H131" s="372"/>
      <c r="I131" s="365"/>
      <c r="J131" s="76" t="s">
        <v>2</v>
      </c>
      <c r="K131" s="160"/>
    </row>
    <row r="132" spans="1:11" ht="14.5" customHeight="1" x14ac:dyDescent="0.55000000000000004">
      <c r="A132" s="407"/>
      <c r="B132" s="388"/>
      <c r="C132" s="389"/>
      <c r="D132" s="72" t="s">
        <v>60</v>
      </c>
      <c r="E132" s="390"/>
      <c r="F132" s="391"/>
      <c r="G132" s="392"/>
      <c r="H132" s="74" t="s">
        <v>131</v>
      </c>
      <c r="I132" s="59" t="str">
        <f>IF(AND(I128="",I130=""),"0",I128+I130)</f>
        <v>0</v>
      </c>
      <c r="J132" s="77" t="s">
        <v>3</v>
      </c>
      <c r="K132" s="161"/>
    </row>
    <row r="133" spans="1:11" ht="14.5" customHeight="1" x14ac:dyDescent="0.55000000000000004">
      <c r="A133" s="405"/>
      <c r="B133" s="374"/>
      <c r="C133" s="377"/>
      <c r="D133" s="380" t="s">
        <v>45</v>
      </c>
      <c r="E133" s="381"/>
      <c r="F133" s="382"/>
      <c r="G133" s="383"/>
      <c r="H133" s="384" t="s">
        <v>4</v>
      </c>
      <c r="I133" s="364"/>
      <c r="J133" s="75" t="s">
        <v>0</v>
      </c>
      <c r="K133" s="159"/>
    </row>
    <row r="134" spans="1:11" ht="14.5" customHeight="1" x14ac:dyDescent="0.55000000000000004">
      <c r="A134" s="406"/>
      <c r="B134" s="375"/>
      <c r="C134" s="378"/>
      <c r="D134" s="367"/>
      <c r="E134" s="368"/>
      <c r="F134" s="369"/>
      <c r="G134" s="370"/>
      <c r="H134" s="372"/>
      <c r="I134" s="365"/>
      <c r="J134" s="76" t="s">
        <v>1</v>
      </c>
      <c r="K134" s="160"/>
    </row>
    <row r="135" spans="1:11" ht="14.5" customHeight="1" x14ac:dyDescent="0.55000000000000004">
      <c r="A135" s="406"/>
      <c r="B135" s="375"/>
      <c r="C135" s="378"/>
      <c r="D135" s="366" t="s">
        <v>75</v>
      </c>
      <c r="E135" s="368"/>
      <c r="F135" s="369"/>
      <c r="G135" s="370"/>
      <c r="H135" s="371" t="s">
        <v>5</v>
      </c>
      <c r="I135" s="373"/>
      <c r="J135" s="76" t="s">
        <v>17</v>
      </c>
      <c r="K135" s="160"/>
    </row>
    <row r="136" spans="1:11" ht="14.5" customHeight="1" x14ac:dyDescent="0.55000000000000004">
      <c r="A136" s="406"/>
      <c r="B136" s="375"/>
      <c r="C136" s="378"/>
      <c r="D136" s="367"/>
      <c r="E136" s="368"/>
      <c r="F136" s="369"/>
      <c r="G136" s="370"/>
      <c r="H136" s="372"/>
      <c r="I136" s="365"/>
      <c r="J136" s="76" t="s">
        <v>2</v>
      </c>
      <c r="K136" s="160"/>
    </row>
    <row r="137" spans="1:11" ht="14.5" customHeight="1" x14ac:dyDescent="0.55000000000000004">
      <c r="A137" s="407"/>
      <c r="B137" s="388"/>
      <c r="C137" s="389"/>
      <c r="D137" s="72" t="s">
        <v>60</v>
      </c>
      <c r="E137" s="390"/>
      <c r="F137" s="391"/>
      <c r="G137" s="392"/>
      <c r="H137" s="74" t="s">
        <v>131</v>
      </c>
      <c r="I137" s="59" t="str">
        <f>IF(AND(I133="",I135=""),"0",I133+I135)</f>
        <v>0</v>
      </c>
      <c r="J137" s="77" t="s">
        <v>3</v>
      </c>
      <c r="K137" s="161"/>
    </row>
    <row r="138" spans="1:11" ht="14.5" customHeight="1" x14ac:dyDescent="0.55000000000000004">
      <c r="A138" s="405"/>
      <c r="B138" s="374"/>
      <c r="C138" s="377"/>
      <c r="D138" s="380" t="s">
        <v>45</v>
      </c>
      <c r="E138" s="381"/>
      <c r="F138" s="382"/>
      <c r="G138" s="383"/>
      <c r="H138" s="384" t="s">
        <v>4</v>
      </c>
      <c r="I138" s="364"/>
      <c r="J138" s="75" t="s">
        <v>0</v>
      </c>
      <c r="K138" s="159"/>
    </row>
    <row r="139" spans="1:11" ht="14.5" customHeight="1" x14ac:dyDescent="0.55000000000000004">
      <c r="A139" s="406"/>
      <c r="B139" s="375"/>
      <c r="C139" s="378"/>
      <c r="D139" s="367"/>
      <c r="E139" s="368"/>
      <c r="F139" s="369"/>
      <c r="G139" s="370"/>
      <c r="H139" s="372"/>
      <c r="I139" s="365"/>
      <c r="J139" s="76" t="s">
        <v>1</v>
      </c>
      <c r="K139" s="160"/>
    </row>
    <row r="140" spans="1:11" ht="14.5" customHeight="1" x14ac:dyDescent="0.55000000000000004">
      <c r="A140" s="406"/>
      <c r="B140" s="375"/>
      <c r="C140" s="378"/>
      <c r="D140" s="366" t="s">
        <v>75</v>
      </c>
      <c r="E140" s="368"/>
      <c r="F140" s="369"/>
      <c r="G140" s="370"/>
      <c r="H140" s="371" t="s">
        <v>5</v>
      </c>
      <c r="I140" s="373"/>
      <c r="J140" s="76" t="s">
        <v>17</v>
      </c>
      <c r="K140" s="160"/>
    </row>
    <row r="141" spans="1:11" ht="14.5" customHeight="1" x14ac:dyDescent="0.55000000000000004">
      <c r="A141" s="406"/>
      <c r="B141" s="375"/>
      <c r="C141" s="378"/>
      <c r="D141" s="367"/>
      <c r="E141" s="368"/>
      <c r="F141" s="369"/>
      <c r="G141" s="370"/>
      <c r="H141" s="372"/>
      <c r="I141" s="365"/>
      <c r="J141" s="76" t="s">
        <v>2</v>
      </c>
      <c r="K141" s="160"/>
    </row>
    <row r="142" spans="1:11" ht="14.5" customHeight="1" thickBot="1" x14ac:dyDescent="0.6">
      <c r="A142" s="408"/>
      <c r="B142" s="376"/>
      <c r="C142" s="379"/>
      <c r="D142" s="73" t="s">
        <v>60</v>
      </c>
      <c r="E142" s="385"/>
      <c r="F142" s="386"/>
      <c r="G142" s="387"/>
      <c r="H142" s="103" t="s">
        <v>131</v>
      </c>
      <c r="I142" s="60" t="str">
        <f>IF(AND(I138="",I140=""),"0",I138+I140)</f>
        <v>0</v>
      </c>
      <c r="J142" s="78" t="s">
        <v>3</v>
      </c>
      <c r="K142" s="161"/>
    </row>
    <row r="143" spans="1:11" ht="16" customHeight="1" thickBot="1" x14ac:dyDescent="0.6">
      <c r="C143" s="9"/>
      <c r="D143" s="9"/>
      <c r="E143" s="10"/>
      <c r="F143" s="10"/>
      <c r="G143" s="10"/>
      <c r="H143" s="363" t="s">
        <v>135</v>
      </c>
      <c r="I143" s="363"/>
      <c r="J143" s="363"/>
      <c r="K143" s="363"/>
    </row>
    <row r="144" spans="1:11" ht="14.5" customHeight="1" x14ac:dyDescent="0.55000000000000004">
      <c r="C144" s="9"/>
      <c r="D144" s="9"/>
      <c r="E144" s="10"/>
      <c r="F144" s="10"/>
      <c r="G144" s="10"/>
      <c r="H144" s="79" t="s">
        <v>80</v>
      </c>
      <c r="I144" s="44">
        <f>IF(AND(I103="",I108="",I113="",I118="",I123="",I128="",I133="",I138=""),0,SUM(I103,I108,I113,I118,I123,I128,I133,I138))</f>
        <v>0</v>
      </c>
      <c r="J144" s="81" t="s">
        <v>58</v>
      </c>
      <c r="K144" s="46">
        <f>SUM(IF(B103="小間",I103,0),IF(B108="小間",I108,0),IF(B113="小間",I113,0),IF(B118="小間",I118,0),IF(B123="小間",I123,0),IF(B128="小間",I128,0),IF(B133="小間",I133,0),(IF(B138="小間",I138,0)))</f>
        <v>0</v>
      </c>
    </row>
    <row r="145" spans="3:11" ht="14.5" customHeight="1" x14ac:dyDescent="0.55000000000000004">
      <c r="C145" s="9"/>
      <c r="D145" s="9"/>
      <c r="E145" s="10"/>
      <c r="F145" s="10"/>
      <c r="G145" s="10"/>
      <c r="H145" s="80" t="s">
        <v>81</v>
      </c>
      <c r="I145" s="61">
        <f>IF(AND(I105="",I110="",I115="",I120="",I125="",I130="",I135="",I140=""),0,SUM(I105,I110,I115,I120,I125,I130,I135,I140))</f>
        <v>0</v>
      </c>
      <c r="J145" s="82" t="s">
        <v>79</v>
      </c>
      <c r="K145" s="47">
        <f>SUM(IF(B103="オンライン",I103,0),IF(B108="オンライン",I108,0),IF(B113="オンライン",I113,0),IF(B118="オンライン",I118,0),IF(B123="オンライン",I123,0),IF(B128="オンライン",I128,0),IF(B133="オンライン",I133,0),(IF(B138="オンライン",I138,0)))</f>
        <v>0</v>
      </c>
    </row>
    <row r="146" spans="3:11" ht="14.5" customHeight="1" thickBot="1" x14ac:dyDescent="0.6">
      <c r="C146" s="9"/>
      <c r="D146" s="9"/>
      <c r="E146" s="10"/>
      <c r="F146" s="10"/>
      <c r="G146" s="10"/>
      <c r="H146" s="74" t="s">
        <v>131</v>
      </c>
      <c r="I146" s="45">
        <f>IF(AND(I107="",I112="",I117="",I122="",I127="",I132="",I137="",I142=""),0,SUM(I107,I112,I117,I122,I127,I132,I137,I142))</f>
        <v>0</v>
      </c>
      <c r="J146" s="83" t="s">
        <v>77</v>
      </c>
      <c r="K146" s="47">
        <f>SUM(IF(B103="装飾",I103,0),IF(B108="装飾",I108,0),IF(B113="装飾",I113,0),IF(B118="装飾",I118,0),IF(B123="装飾",I123,0),IF(B128="装飾",I128,0),IF(B133="装飾",I133,0),(IF(B138="装飾",I138,0)))</f>
        <v>0</v>
      </c>
    </row>
    <row r="147" spans="3:11" ht="14.5" customHeight="1" thickBot="1" x14ac:dyDescent="0.6">
      <c r="H147" s="111"/>
      <c r="I147" s="112"/>
      <c r="J147" s="84" t="s">
        <v>57</v>
      </c>
      <c r="K147" s="49">
        <f>SUM(IF(B103="輸送",I103,0),IF(B108="輸送",I108,0),IF(B113="輸送",I113,0),IF(B118="輸送",I118,0),IF(B123="輸送",I123,0),IF(B128="輸送",I128,0),IF(B133="輸送",I133,0),(IF(B138="輸送",I138,0)))</f>
        <v>0</v>
      </c>
    </row>
    <row r="148" spans="3:11" x14ac:dyDescent="0.55000000000000004">
      <c r="I148" s="97"/>
    </row>
  </sheetData>
  <sheetProtection algorithmName="SHA-512" hashValue="wLU6+q5ihKY1ZID54cqkV8y0i1fg2OesWSJDic+VuL7v6dQl4kfnrpu1xGc95Yoq8QSD7LO7dmTzz2RhKFB7dA==" saltValue="kaz+cS9erakFP15HcEBoWw==" spinCount="100000" sheet="1" objects="1" scenarios="1"/>
  <mergeCells count="309">
    <mergeCell ref="A2:G2"/>
    <mergeCell ref="A51:G51"/>
    <mergeCell ref="A100:G100"/>
    <mergeCell ref="A103:A107"/>
    <mergeCell ref="A108:A112"/>
    <mergeCell ref="A113:A117"/>
    <mergeCell ref="A118:A122"/>
    <mergeCell ref="A123:A127"/>
    <mergeCell ref="A128:A132"/>
    <mergeCell ref="E7:G8"/>
    <mergeCell ref="B10:B14"/>
    <mergeCell ref="C10:C14"/>
    <mergeCell ref="B5:B9"/>
    <mergeCell ref="C5:C9"/>
    <mergeCell ref="E10:G11"/>
    <mergeCell ref="D42:D43"/>
    <mergeCell ref="E42:G43"/>
    <mergeCell ref="B40:B44"/>
    <mergeCell ref="C40:C44"/>
    <mergeCell ref="E44:G44"/>
    <mergeCell ref="D4:G4"/>
    <mergeCell ref="D102:G102"/>
    <mergeCell ref="B118:B122"/>
    <mergeCell ref="C118:C122"/>
    <mergeCell ref="A133:A137"/>
    <mergeCell ref="A138:A142"/>
    <mergeCell ref="A50:J50"/>
    <mergeCell ref="A99:J99"/>
    <mergeCell ref="A54:A58"/>
    <mergeCell ref="A59:A63"/>
    <mergeCell ref="A64:A68"/>
    <mergeCell ref="A69:A73"/>
    <mergeCell ref="A74:A78"/>
    <mergeCell ref="A79:A83"/>
    <mergeCell ref="A84:A88"/>
    <mergeCell ref="A89:A93"/>
    <mergeCell ref="D53:G53"/>
    <mergeCell ref="H53:I53"/>
    <mergeCell ref="J53:K53"/>
    <mergeCell ref="I54:I55"/>
    <mergeCell ref="D56:D57"/>
    <mergeCell ref="E56:G57"/>
    <mergeCell ref="H56:H57"/>
    <mergeCell ref="I56:I57"/>
    <mergeCell ref="B54:B58"/>
    <mergeCell ref="C54:C58"/>
    <mergeCell ref="D54:D55"/>
    <mergeCell ref="E54:G55"/>
    <mergeCell ref="A1:J1"/>
    <mergeCell ref="A5:A9"/>
    <mergeCell ref="A10:A14"/>
    <mergeCell ref="A15:A19"/>
    <mergeCell ref="A20:A24"/>
    <mergeCell ref="A25:A29"/>
    <mergeCell ref="A30:A34"/>
    <mergeCell ref="A35:A39"/>
    <mergeCell ref="A40:A44"/>
    <mergeCell ref="B15:B19"/>
    <mergeCell ref="C15:C19"/>
    <mergeCell ref="B20:B24"/>
    <mergeCell ref="C20:C24"/>
    <mergeCell ref="I5:I6"/>
    <mergeCell ref="I7:I8"/>
    <mergeCell ref="H22:H23"/>
    <mergeCell ref="I22:I23"/>
    <mergeCell ref="H25:H26"/>
    <mergeCell ref="I25:I26"/>
    <mergeCell ref="H7:H8"/>
    <mergeCell ref="H5:H6"/>
    <mergeCell ref="D5:D6"/>
    <mergeCell ref="D7:D8"/>
    <mergeCell ref="E5:G6"/>
    <mergeCell ref="D10:D11"/>
    <mergeCell ref="E9:G9"/>
    <mergeCell ref="H35:H36"/>
    <mergeCell ref="E20:G21"/>
    <mergeCell ref="H20:H21"/>
    <mergeCell ref="I20:I21"/>
    <mergeCell ref="D30:D31"/>
    <mergeCell ref="E30:G31"/>
    <mergeCell ref="H30:H31"/>
    <mergeCell ref="I30:I31"/>
    <mergeCell ref="D22:D23"/>
    <mergeCell ref="H27:H28"/>
    <mergeCell ref="I27:I28"/>
    <mergeCell ref="D20:D21"/>
    <mergeCell ref="D35:D36"/>
    <mergeCell ref="E35:G36"/>
    <mergeCell ref="E29:G29"/>
    <mergeCell ref="E34:G34"/>
    <mergeCell ref="H42:H43"/>
    <mergeCell ref="I42:I43"/>
    <mergeCell ref="E14:G14"/>
    <mergeCell ref="D15:D16"/>
    <mergeCell ref="E15:G16"/>
    <mergeCell ref="E19:G19"/>
    <mergeCell ref="H15:H16"/>
    <mergeCell ref="I15:I16"/>
    <mergeCell ref="D17:D18"/>
    <mergeCell ref="E17:G18"/>
    <mergeCell ref="H17:H18"/>
    <mergeCell ref="I17:I18"/>
    <mergeCell ref="E24:G24"/>
    <mergeCell ref="E22:G23"/>
    <mergeCell ref="D32:D33"/>
    <mergeCell ref="E32:G33"/>
    <mergeCell ref="H32:H33"/>
    <mergeCell ref="I32:I33"/>
    <mergeCell ref="D40:D41"/>
    <mergeCell ref="E40:G41"/>
    <mergeCell ref="H40:H41"/>
    <mergeCell ref="I40:I41"/>
    <mergeCell ref="H4:I4"/>
    <mergeCell ref="J4:K4"/>
    <mergeCell ref="I35:I36"/>
    <mergeCell ref="D37:D38"/>
    <mergeCell ref="E37:G38"/>
    <mergeCell ref="H37:H38"/>
    <mergeCell ref="I37:I38"/>
    <mergeCell ref="B30:B34"/>
    <mergeCell ref="C30:C34"/>
    <mergeCell ref="B35:B39"/>
    <mergeCell ref="C35:C39"/>
    <mergeCell ref="E39:G39"/>
    <mergeCell ref="B25:B29"/>
    <mergeCell ref="C25:C29"/>
    <mergeCell ref="D25:D26"/>
    <mergeCell ref="E25:G26"/>
    <mergeCell ref="D27:D28"/>
    <mergeCell ref="E27:G28"/>
    <mergeCell ref="H10:H11"/>
    <mergeCell ref="I10:I11"/>
    <mergeCell ref="D12:D13"/>
    <mergeCell ref="E12:G13"/>
    <mergeCell ref="H12:H13"/>
    <mergeCell ref="I12:I13"/>
    <mergeCell ref="H54:H55"/>
    <mergeCell ref="E58:G58"/>
    <mergeCell ref="I59:I60"/>
    <mergeCell ref="D61:D62"/>
    <mergeCell ref="E61:G62"/>
    <mergeCell ref="H61:H62"/>
    <mergeCell ref="I61:I62"/>
    <mergeCell ref="B59:B63"/>
    <mergeCell ref="C59:C63"/>
    <mergeCell ref="D59:D60"/>
    <mergeCell ref="E59:G60"/>
    <mergeCell ref="H59:H60"/>
    <mergeCell ref="E63:G63"/>
    <mergeCell ref="I64:I65"/>
    <mergeCell ref="D66:D67"/>
    <mergeCell ref="E66:G67"/>
    <mergeCell ref="H66:H67"/>
    <mergeCell ref="I66:I67"/>
    <mergeCell ref="B64:B68"/>
    <mergeCell ref="C64:C68"/>
    <mergeCell ref="D64:D65"/>
    <mergeCell ref="E64:G65"/>
    <mergeCell ref="H64:H65"/>
    <mergeCell ref="E68:G68"/>
    <mergeCell ref="I69:I70"/>
    <mergeCell ref="D71:D72"/>
    <mergeCell ref="E71:G72"/>
    <mergeCell ref="H71:H72"/>
    <mergeCell ref="I71:I72"/>
    <mergeCell ref="B69:B73"/>
    <mergeCell ref="C69:C73"/>
    <mergeCell ref="D69:D70"/>
    <mergeCell ref="E69:G70"/>
    <mergeCell ref="H69:H70"/>
    <mergeCell ref="E73:G73"/>
    <mergeCell ref="I74:I75"/>
    <mergeCell ref="D76:D77"/>
    <mergeCell ref="E76:G77"/>
    <mergeCell ref="H76:H77"/>
    <mergeCell ref="I76:I77"/>
    <mergeCell ref="B74:B78"/>
    <mergeCell ref="C74:C78"/>
    <mergeCell ref="D74:D75"/>
    <mergeCell ref="E74:G75"/>
    <mergeCell ref="H74:H75"/>
    <mergeCell ref="E78:G78"/>
    <mergeCell ref="I79:I80"/>
    <mergeCell ref="D81:D82"/>
    <mergeCell ref="E81:G82"/>
    <mergeCell ref="H81:H82"/>
    <mergeCell ref="I81:I82"/>
    <mergeCell ref="B79:B83"/>
    <mergeCell ref="C79:C83"/>
    <mergeCell ref="D79:D80"/>
    <mergeCell ref="E79:G80"/>
    <mergeCell ref="H79:H80"/>
    <mergeCell ref="E83:G83"/>
    <mergeCell ref="I84:I85"/>
    <mergeCell ref="D86:D87"/>
    <mergeCell ref="E86:G87"/>
    <mergeCell ref="H86:H87"/>
    <mergeCell ref="I86:I87"/>
    <mergeCell ref="B84:B88"/>
    <mergeCell ref="C84:C88"/>
    <mergeCell ref="D84:D85"/>
    <mergeCell ref="E84:G85"/>
    <mergeCell ref="H84:H85"/>
    <mergeCell ref="E88:G88"/>
    <mergeCell ref="H102:I102"/>
    <mergeCell ref="J102:K102"/>
    <mergeCell ref="I89:I90"/>
    <mergeCell ref="D91:D92"/>
    <mergeCell ref="E91:G92"/>
    <mergeCell ref="H91:H92"/>
    <mergeCell ref="I91:I92"/>
    <mergeCell ref="B89:B93"/>
    <mergeCell ref="C89:C93"/>
    <mergeCell ref="D89:D90"/>
    <mergeCell ref="E89:G90"/>
    <mergeCell ref="H89:H90"/>
    <mergeCell ref="E93:G93"/>
    <mergeCell ref="H94:K94"/>
    <mergeCell ref="I103:I104"/>
    <mergeCell ref="D105:D106"/>
    <mergeCell ref="E105:G106"/>
    <mergeCell ref="H105:H106"/>
    <mergeCell ref="I105:I106"/>
    <mergeCell ref="B103:B107"/>
    <mergeCell ref="C103:C107"/>
    <mergeCell ref="D103:D104"/>
    <mergeCell ref="E103:G104"/>
    <mergeCell ref="H103:H104"/>
    <mergeCell ref="E107:G107"/>
    <mergeCell ref="I113:I114"/>
    <mergeCell ref="D115:D116"/>
    <mergeCell ref="E115:G116"/>
    <mergeCell ref="H115:H116"/>
    <mergeCell ref="I115:I116"/>
    <mergeCell ref="I110:I111"/>
    <mergeCell ref="B108:B112"/>
    <mergeCell ref="C108:C112"/>
    <mergeCell ref="D108:D109"/>
    <mergeCell ref="E108:G109"/>
    <mergeCell ref="H108:H109"/>
    <mergeCell ref="E112:G112"/>
    <mergeCell ref="B113:B117"/>
    <mergeCell ref="C113:C117"/>
    <mergeCell ref="D113:D114"/>
    <mergeCell ref="E113:G114"/>
    <mergeCell ref="H113:H114"/>
    <mergeCell ref="E117:G117"/>
    <mergeCell ref="B128:B132"/>
    <mergeCell ref="C128:C132"/>
    <mergeCell ref="D128:D129"/>
    <mergeCell ref="E128:G129"/>
    <mergeCell ref="H128:H129"/>
    <mergeCell ref="E132:G132"/>
    <mergeCell ref="D118:D119"/>
    <mergeCell ref="E118:G119"/>
    <mergeCell ref="H118:H119"/>
    <mergeCell ref="E122:G122"/>
    <mergeCell ref="I123:I124"/>
    <mergeCell ref="D125:D126"/>
    <mergeCell ref="E125:G126"/>
    <mergeCell ref="H125:H126"/>
    <mergeCell ref="I125:I126"/>
    <mergeCell ref="B123:B127"/>
    <mergeCell ref="C123:C127"/>
    <mergeCell ref="D123:D124"/>
    <mergeCell ref="E123:G124"/>
    <mergeCell ref="H123:H124"/>
    <mergeCell ref="E127:G127"/>
    <mergeCell ref="B138:B142"/>
    <mergeCell ref="C138:C142"/>
    <mergeCell ref="D138:D139"/>
    <mergeCell ref="E138:G139"/>
    <mergeCell ref="H138:H139"/>
    <mergeCell ref="E142:G142"/>
    <mergeCell ref="I133:I134"/>
    <mergeCell ref="D135:D136"/>
    <mergeCell ref="E135:G136"/>
    <mergeCell ref="H135:H136"/>
    <mergeCell ref="I135:I136"/>
    <mergeCell ref="B133:B137"/>
    <mergeCell ref="C133:C137"/>
    <mergeCell ref="D133:D134"/>
    <mergeCell ref="E133:G134"/>
    <mergeCell ref="H133:H134"/>
    <mergeCell ref="E137:G137"/>
    <mergeCell ref="I2:K2"/>
    <mergeCell ref="I51:K51"/>
    <mergeCell ref="I100:K100"/>
    <mergeCell ref="H143:K143"/>
    <mergeCell ref="H45:K45"/>
    <mergeCell ref="I138:I139"/>
    <mergeCell ref="D140:D141"/>
    <mergeCell ref="E140:G141"/>
    <mergeCell ref="H140:H141"/>
    <mergeCell ref="I140:I141"/>
    <mergeCell ref="I128:I129"/>
    <mergeCell ref="D130:D131"/>
    <mergeCell ref="E130:G131"/>
    <mergeCell ref="H130:H131"/>
    <mergeCell ref="I130:I131"/>
    <mergeCell ref="I118:I119"/>
    <mergeCell ref="D120:D121"/>
    <mergeCell ref="E120:G121"/>
    <mergeCell ref="H120:H121"/>
    <mergeCell ref="I120:I121"/>
    <mergeCell ref="I108:I109"/>
    <mergeCell ref="D110:D111"/>
    <mergeCell ref="E110:G111"/>
    <mergeCell ref="H110:H111"/>
  </mergeCells>
  <phoneticPr fontId="1"/>
  <dataValidations xWindow="857" yWindow="651" count="14">
    <dataValidation allowBlank="1" showInputMessage="1" showErrorMessage="1" prompt="入力不要_x000a_(自動計算されます)" sqref="I63 I68 I73 I78 I83 I88 I93 I58 I46:I48 I112 I117 I122 I127 I132 I137 I142 I107 I95:I97 K46:K49 K95:K98 I144:I146 K144:K147 I14 I19 I24 I29 I34 I39 I44 I9"/>
    <dataValidation type="list" allowBlank="1" showInputMessage="1" showErrorMessage="1" prompt="同じ費目を複数申請する場合、連番にしてください" sqref="C5:C44 C54:C93 C103:C142">
      <formula1>"1,2,3,4,5,6,7,8,9,10,11,12,13,14,15,16,17,18,19,20"</formula1>
    </dataValidation>
    <dataValidation allowBlank="1" showInputMessage="1" showErrorMessage="1" prompt="記入例を参考に内容を入力してください" sqref="E5:G8 E10:G13 E15:G18 E20:G23 E25:G28 E30:G33 E35:G38 E40:G43 E54:G57 E59:G62 E64:G67 E69:G72 E74:G77 E79:G82 E84:G87 E89:G92 E103:G106 E108:G111 E113:G116 E118:G121 E123:G126 E128:G131 E133:G136 E138:G141"/>
    <dataValidation type="list" allowBlank="1" showInputMessage="1" showErrorMessage="1" prompt="該当する内容をプルダウンで選択" sqref="E44:G44 E93:G93 E142:G142">
      <formula1>"金融機関口座からの振込,クレジットカード払い,現金払い（1契約税込10万円未満）"</formula1>
    </dataValidation>
    <dataValidation type="list" allowBlank="1" showInputMessage="1" showErrorMessage="1" prompt="該当する内容をプルダウンで選択" sqref="E39:G39 E34:G34 E29:G29 E24:G24 E19:G19 E14:G14 E9:G9 E88:G88 E83:G83 E78:G78 E73:G73 E68:G68 E63:G63 E58:G58 E137:G137 E132:G132 E127:G127 E122:G122 E117:G117 E112:G112 E107:G107">
      <formula1>"金融機関口座からの振込,クレジットカード払い,現金払い（1契約税込10万円未満）"</formula1>
    </dataValidation>
    <dataValidation type="list" allowBlank="1" showInputMessage="1" showErrorMessage="1" prompt="対象の費目を選択してください" sqref="B5:B44 B103:B142 B54:B93">
      <formula1>"小間,オンライン,装飾,輸送"</formula1>
    </dataValidation>
    <dataValidation allowBlank="1" showInputMessage="1" showErrorMessage="1" prompt="助成対象経費（税抜金額等）の金額を入力してください" sqref="I5:I6 I10:I11 I15:I16 I20:I21 I25:I26 I30:I31 I35:I36 I40:I41 I54:I55 I59:I60 I64:I65 I69:I70 I74:I75 I79:I80 I84:I85 I89:I90 I103:I104 I108:I109 I113:I114 I118:I119 I123:I124 I128:I129 I133:I134 I138:I139"/>
    <dataValidation type="list" allowBlank="1" showInputMessage="1" showErrorMessage="1" prompt="展示会ごとに番号を振ってください" sqref="A5:A44 A103:A142 A54:A93">
      <formula1>$W$16:$W$25</formula1>
    </dataValidation>
    <dataValidation allowBlank="1" showInputMessage="1" showErrorMessage="1" prompt="請求書の日付を記入_x000a__x000a_西暦年/月/日_x000a_例）2022年4月1日_x000a_→2022/4/1" sqref="K8 K13 K18 K23 K28 K33 K38 K43 K57 K62 K67 K72 K77 K82 K87 K92 K106 K111 K116 K121 K126 K131 K136 K141"/>
    <dataValidation allowBlank="1" showInputMessage="1" showErrorMessage="1" prompt="振込日を記入_x000a__x000a_西暦年/月/日_x000a_例）2022年4月1日_x000a_→2022/4/1" sqref="K9 K14 K19 K24 K29 K34 K39 K44 K58 K63 K68 K73 K78 K83 K88 K93 K107 K112 K117 K122 K127 K132 K137 K142"/>
    <dataValidation allowBlank="1" showInputMessage="1" showErrorMessage="1" prompt="見積書の日付を記入_x000a__x000a_西暦年/月/日_x000a_例）2022年4月1日_x000a_→2022/4/1" sqref="K5 K10 K15 K20 K25 K30 K35 K40 K54 K59 K64 K69 K74 K79 K84 K89 K103 K108 K113 K118 K123 K128 K133 K138"/>
    <dataValidation allowBlank="1" showInputMessage="1" showErrorMessage="1" prompt="契約書の日付を記入_x000a__x000a_西暦年/月/日_x000a_例）2022年4月1日_x000a_→2022/4/1" sqref="K6 K11 K16 K21 K26 K31 K36 K41 K55 K60 K65 K70 K75 K80 K85 K90 K104 K109 K114 K119 K124 K129 K134 K139"/>
    <dataValidation allowBlank="1" showInputMessage="1" showErrorMessage="1" prompt="出展最終日を記入_x000a__x000a_西暦年/月/日_x000a_例）2022年4月1日_x000a_→2022/4/1" sqref="K7 K12 K17 K22 K27 K32 K37 K42 K56 K61 K66 K71 K76 K81 K86 K91 K105 K110 K115 K120 K125 K130 K135 K140"/>
    <dataValidation type="list" allowBlank="1" showInputMessage="1" showErrorMessage="1" prompt="助成対象期間を選択してください。" sqref="I2:K2 I51:K51 I100:K100">
      <formula1>"2022/2/1 ～ 2023/2/28,2022/3/1 ～ 2023/3/31,2022/4/1 ～ 2023/4/30,2022/6/1 ～ 2023/6/30,2022/8/1 ～ 2023/8/31"</formula1>
    </dataValidation>
  </dataValidations>
  <pageMargins left="0.7" right="0.7" top="0.75" bottom="0.75" header="0.3" footer="0.3"/>
  <pageSetup paperSize="9" scale="98" fitToHeight="0" orientation="portrait" r:id="rId1"/>
  <rowBreaks count="2" manualBreakCount="2">
    <brk id="49" max="30" man="1"/>
    <brk id="98" max="30" man="1"/>
  </rowBreaks>
  <colBreaks count="1" manualBreakCount="1">
    <brk id="6" max="14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100" zoomScaleSheetLayoutView="100" workbookViewId="0">
      <selection activeCell="G2" sqref="G2:I2"/>
    </sheetView>
  </sheetViews>
  <sheetFormatPr defaultColWidth="9" defaultRowHeight="17.5" x14ac:dyDescent="0.55000000000000004"/>
  <cols>
    <col min="1" max="1" width="3.83203125" style="6" customWidth="1"/>
    <col min="2" max="2" width="3.83203125" style="8" customWidth="1"/>
    <col min="3" max="3" width="8.08203125" style="7" customWidth="1"/>
    <col min="4" max="4" width="12.5" style="7" customWidth="1"/>
    <col min="5" max="5" width="18.08203125" style="7" customWidth="1"/>
    <col min="6" max="6" width="11.33203125" style="3" customWidth="1"/>
    <col min="7" max="7" width="9.33203125" style="3" customWidth="1"/>
    <col min="8" max="8" width="5.58203125" style="3" bestFit="1" customWidth="1"/>
    <col min="9" max="9" width="9.33203125" style="3" customWidth="1"/>
    <col min="10" max="16384" width="9" style="3"/>
  </cols>
  <sheetData>
    <row r="1" spans="1:9" ht="15.75" customHeight="1" thickBot="1" x14ac:dyDescent="0.6">
      <c r="A1" s="222" t="s">
        <v>71</v>
      </c>
      <c r="B1" s="222"/>
      <c r="C1" s="222"/>
      <c r="D1" s="222"/>
      <c r="E1" s="222"/>
      <c r="F1" s="428"/>
      <c r="G1" s="428"/>
      <c r="H1" s="428"/>
      <c r="I1" s="428"/>
    </row>
    <row r="2" spans="1:9" ht="20.149999999999999" customHeight="1" thickBot="1" x14ac:dyDescent="0.6">
      <c r="A2" s="443" t="s">
        <v>152</v>
      </c>
      <c r="B2" s="443"/>
      <c r="C2" s="443"/>
      <c r="D2" s="443"/>
      <c r="E2" s="444"/>
      <c r="F2" s="167" t="s">
        <v>63</v>
      </c>
      <c r="G2" s="360"/>
      <c r="H2" s="361"/>
      <c r="I2" s="362"/>
    </row>
    <row r="3" spans="1:9" ht="6" customHeight="1" thickBot="1" x14ac:dyDescent="0.6">
      <c r="A3" s="53"/>
      <c r="B3" s="54"/>
      <c r="C3" s="54"/>
      <c r="D3" s="55"/>
      <c r="E3" s="55"/>
      <c r="F3" s="2"/>
      <c r="G3" s="2"/>
    </row>
    <row r="4" spans="1:9" ht="13.5" customHeight="1" x14ac:dyDescent="0.55000000000000004">
      <c r="A4" s="439" t="s">
        <v>62</v>
      </c>
      <c r="B4" s="441" t="s">
        <v>59</v>
      </c>
      <c r="C4" s="429" t="s">
        <v>61</v>
      </c>
      <c r="D4" s="430"/>
      <c r="E4" s="431"/>
      <c r="F4" s="435" t="s">
        <v>132</v>
      </c>
      <c r="G4" s="436"/>
      <c r="H4" s="435" t="s">
        <v>73</v>
      </c>
      <c r="I4" s="436"/>
    </row>
    <row r="5" spans="1:9" s="8" customFormat="1" ht="13.5" customHeight="1" x14ac:dyDescent="0.55000000000000004">
      <c r="A5" s="440"/>
      <c r="B5" s="442"/>
      <c r="C5" s="432"/>
      <c r="D5" s="433"/>
      <c r="E5" s="434"/>
      <c r="F5" s="437"/>
      <c r="G5" s="438"/>
      <c r="H5" s="437"/>
      <c r="I5" s="438"/>
    </row>
    <row r="6" spans="1:9" ht="14.5" customHeight="1" x14ac:dyDescent="0.55000000000000004">
      <c r="A6" s="420" t="s">
        <v>46</v>
      </c>
      <c r="B6" s="423">
        <v>1</v>
      </c>
      <c r="C6" s="380" t="s">
        <v>6</v>
      </c>
      <c r="D6" s="401"/>
      <c r="E6" s="403"/>
      <c r="F6" s="417" t="s">
        <v>4</v>
      </c>
      <c r="G6" s="364"/>
      <c r="H6" s="75" t="s">
        <v>0</v>
      </c>
      <c r="I6" s="159"/>
    </row>
    <row r="7" spans="1:9" ht="14.5" customHeight="1" x14ac:dyDescent="0.55000000000000004">
      <c r="A7" s="421"/>
      <c r="B7" s="424"/>
      <c r="C7" s="367"/>
      <c r="D7" s="395"/>
      <c r="E7" s="397"/>
      <c r="F7" s="415"/>
      <c r="G7" s="365"/>
      <c r="H7" s="76" t="s">
        <v>1</v>
      </c>
      <c r="I7" s="160"/>
    </row>
    <row r="8" spans="1:9" ht="14.5" customHeight="1" x14ac:dyDescent="0.55000000000000004">
      <c r="A8" s="421"/>
      <c r="B8" s="424"/>
      <c r="C8" s="366" t="s">
        <v>76</v>
      </c>
      <c r="D8" s="395"/>
      <c r="E8" s="397"/>
      <c r="F8" s="414" t="s">
        <v>5</v>
      </c>
      <c r="G8" s="373"/>
      <c r="H8" s="76" t="s">
        <v>137</v>
      </c>
      <c r="I8" s="160"/>
    </row>
    <row r="9" spans="1:9" ht="14.5" customHeight="1" x14ac:dyDescent="0.55000000000000004">
      <c r="A9" s="421"/>
      <c r="B9" s="424"/>
      <c r="C9" s="416"/>
      <c r="D9" s="395"/>
      <c r="E9" s="397"/>
      <c r="F9" s="415"/>
      <c r="G9" s="365"/>
      <c r="H9" s="76" t="s">
        <v>2</v>
      </c>
      <c r="I9" s="160"/>
    </row>
    <row r="10" spans="1:9" ht="14.5" customHeight="1" x14ac:dyDescent="0.55000000000000004">
      <c r="A10" s="426"/>
      <c r="B10" s="427"/>
      <c r="C10" s="72" t="s">
        <v>60</v>
      </c>
      <c r="D10" s="398"/>
      <c r="E10" s="400"/>
      <c r="F10" s="74" t="s">
        <v>131</v>
      </c>
      <c r="G10" s="59" t="str">
        <f>IF(AND(G6="",G8=""),"0",G6+G8)</f>
        <v>0</v>
      </c>
      <c r="H10" s="77" t="s">
        <v>3</v>
      </c>
      <c r="I10" s="161"/>
    </row>
    <row r="11" spans="1:9" ht="14.5" customHeight="1" x14ac:dyDescent="0.55000000000000004">
      <c r="A11" s="420" t="s">
        <v>46</v>
      </c>
      <c r="B11" s="423">
        <v>2</v>
      </c>
      <c r="C11" s="380" t="s">
        <v>6</v>
      </c>
      <c r="D11" s="401"/>
      <c r="E11" s="403"/>
      <c r="F11" s="417" t="s">
        <v>4</v>
      </c>
      <c r="G11" s="364"/>
      <c r="H11" s="75" t="s">
        <v>0</v>
      </c>
      <c r="I11" s="159"/>
    </row>
    <row r="12" spans="1:9" ht="14.5" customHeight="1" x14ac:dyDescent="0.55000000000000004">
      <c r="A12" s="421"/>
      <c r="B12" s="424"/>
      <c r="C12" s="367"/>
      <c r="D12" s="395"/>
      <c r="E12" s="397"/>
      <c r="F12" s="415"/>
      <c r="G12" s="365"/>
      <c r="H12" s="76" t="s">
        <v>1</v>
      </c>
      <c r="I12" s="160"/>
    </row>
    <row r="13" spans="1:9" ht="14.5" customHeight="1" x14ac:dyDescent="0.55000000000000004">
      <c r="A13" s="421"/>
      <c r="B13" s="424"/>
      <c r="C13" s="366" t="s">
        <v>76</v>
      </c>
      <c r="D13" s="395"/>
      <c r="E13" s="397"/>
      <c r="F13" s="414" t="s">
        <v>5</v>
      </c>
      <c r="G13" s="373"/>
      <c r="H13" s="76" t="s">
        <v>137</v>
      </c>
      <c r="I13" s="160"/>
    </row>
    <row r="14" spans="1:9" ht="14.5" customHeight="1" x14ac:dyDescent="0.55000000000000004">
      <c r="A14" s="421"/>
      <c r="B14" s="424"/>
      <c r="C14" s="416"/>
      <c r="D14" s="395"/>
      <c r="E14" s="397"/>
      <c r="F14" s="415"/>
      <c r="G14" s="365"/>
      <c r="H14" s="76" t="s">
        <v>2</v>
      </c>
      <c r="I14" s="160"/>
    </row>
    <row r="15" spans="1:9" ht="14.5" customHeight="1" x14ac:dyDescent="0.55000000000000004">
      <c r="A15" s="426"/>
      <c r="B15" s="427"/>
      <c r="C15" s="72" t="s">
        <v>60</v>
      </c>
      <c r="D15" s="398"/>
      <c r="E15" s="400"/>
      <c r="F15" s="74" t="s">
        <v>131</v>
      </c>
      <c r="G15" s="59" t="str">
        <f>IF(AND(G11="",G13=""),"0",G11+G13)</f>
        <v>0</v>
      </c>
      <c r="H15" s="77" t="s">
        <v>3</v>
      </c>
      <c r="I15" s="161"/>
    </row>
    <row r="16" spans="1:9" ht="14.5" customHeight="1" x14ac:dyDescent="0.55000000000000004">
      <c r="A16" s="420" t="s">
        <v>46</v>
      </c>
      <c r="B16" s="423">
        <v>3</v>
      </c>
      <c r="C16" s="380" t="s">
        <v>6</v>
      </c>
      <c r="D16" s="401"/>
      <c r="E16" s="403"/>
      <c r="F16" s="417" t="s">
        <v>4</v>
      </c>
      <c r="G16" s="364"/>
      <c r="H16" s="75" t="s">
        <v>0</v>
      </c>
      <c r="I16" s="159"/>
    </row>
    <row r="17" spans="1:9" ht="14.5" customHeight="1" x14ac:dyDescent="0.55000000000000004">
      <c r="A17" s="421"/>
      <c r="B17" s="424"/>
      <c r="C17" s="367"/>
      <c r="D17" s="395"/>
      <c r="E17" s="397"/>
      <c r="F17" s="415"/>
      <c r="G17" s="365"/>
      <c r="H17" s="76" t="s">
        <v>1</v>
      </c>
      <c r="I17" s="160"/>
    </row>
    <row r="18" spans="1:9" ht="14.5" customHeight="1" x14ac:dyDescent="0.55000000000000004">
      <c r="A18" s="421"/>
      <c r="B18" s="424"/>
      <c r="C18" s="366" t="s">
        <v>76</v>
      </c>
      <c r="D18" s="395"/>
      <c r="E18" s="397"/>
      <c r="F18" s="414" t="s">
        <v>5</v>
      </c>
      <c r="G18" s="373"/>
      <c r="H18" s="76" t="s">
        <v>137</v>
      </c>
      <c r="I18" s="160"/>
    </row>
    <row r="19" spans="1:9" ht="14.5" customHeight="1" x14ac:dyDescent="0.55000000000000004">
      <c r="A19" s="421"/>
      <c r="B19" s="424"/>
      <c r="C19" s="416"/>
      <c r="D19" s="395"/>
      <c r="E19" s="397"/>
      <c r="F19" s="415"/>
      <c r="G19" s="365"/>
      <c r="H19" s="76" t="s">
        <v>2</v>
      </c>
      <c r="I19" s="160"/>
    </row>
    <row r="20" spans="1:9" ht="14.5" customHeight="1" x14ac:dyDescent="0.55000000000000004">
      <c r="A20" s="426"/>
      <c r="B20" s="427"/>
      <c r="C20" s="72" t="s">
        <v>60</v>
      </c>
      <c r="D20" s="398"/>
      <c r="E20" s="400"/>
      <c r="F20" s="74" t="s">
        <v>131</v>
      </c>
      <c r="G20" s="59" t="str">
        <f>IF(AND(G16="",G18=""),"0",G16+G18)</f>
        <v>0</v>
      </c>
      <c r="H20" s="77" t="s">
        <v>3</v>
      </c>
      <c r="I20" s="161"/>
    </row>
    <row r="21" spans="1:9" ht="14.5" customHeight="1" x14ac:dyDescent="0.55000000000000004">
      <c r="A21" s="420" t="s">
        <v>46</v>
      </c>
      <c r="B21" s="423">
        <v>4</v>
      </c>
      <c r="C21" s="380" t="s">
        <v>6</v>
      </c>
      <c r="D21" s="401"/>
      <c r="E21" s="403"/>
      <c r="F21" s="417" t="s">
        <v>4</v>
      </c>
      <c r="G21" s="364"/>
      <c r="H21" s="75" t="s">
        <v>0</v>
      </c>
      <c r="I21" s="159"/>
    </row>
    <row r="22" spans="1:9" ht="14.5" customHeight="1" x14ac:dyDescent="0.55000000000000004">
      <c r="A22" s="421"/>
      <c r="B22" s="424"/>
      <c r="C22" s="367"/>
      <c r="D22" s="395"/>
      <c r="E22" s="397"/>
      <c r="F22" s="415"/>
      <c r="G22" s="365"/>
      <c r="H22" s="76" t="s">
        <v>1</v>
      </c>
      <c r="I22" s="160"/>
    </row>
    <row r="23" spans="1:9" ht="14.5" customHeight="1" x14ac:dyDescent="0.55000000000000004">
      <c r="A23" s="421"/>
      <c r="B23" s="424"/>
      <c r="C23" s="366" t="s">
        <v>76</v>
      </c>
      <c r="D23" s="395"/>
      <c r="E23" s="397"/>
      <c r="F23" s="414" t="s">
        <v>5</v>
      </c>
      <c r="G23" s="373"/>
      <c r="H23" s="76" t="s">
        <v>137</v>
      </c>
      <c r="I23" s="160"/>
    </row>
    <row r="24" spans="1:9" ht="14.5" customHeight="1" x14ac:dyDescent="0.55000000000000004">
      <c r="A24" s="421"/>
      <c r="B24" s="424"/>
      <c r="C24" s="416"/>
      <c r="D24" s="395"/>
      <c r="E24" s="397"/>
      <c r="F24" s="415"/>
      <c r="G24" s="365"/>
      <c r="H24" s="76" t="s">
        <v>2</v>
      </c>
      <c r="I24" s="160"/>
    </row>
    <row r="25" spans="1:9" ht="14.5" customHeight="1" x14ac:dyDescent="0.55000000000000004">
      <c r="A25" s="426"/>
      <c r="B25" s="427"/>
      <c r="C25" s="72" t="s">
        <v>60</v>
      </c>
      <c r="D25" s="398"/>
      <c r="E25" s="400"/>
      <c r="F25" s="74" t="s">
        <v>131</v>
      </c>
      <c r="G25" s="59" t="str">
        <f>IF(AND(G21="",G23=""),"0",G21+G23)</f>
        <v>0</v>
      </c>
      <c r="H25" s="77" t="s">
        <v>3</v>
      </c>
      <c r="I25" s="161"/>
    </row>
    <row r="26" spans="1:9" ht="14.5" customHeight="1" x14ac:dyDescent="0.55000000000000004">
      <c r="A26" s="420" t="s">
        <v>46</v>
      </c>
      <c r="B26" s="423">
        <v>5</v>
      </c>
      <c r="C26" s="380" t="s">
        <v>6</v>
      </c>
      <c r="D26" s="401"/>
      <c r="E26" s="403"/>
      <c r="F26" s="417" t="s">
        <v>4</v>
      </c>
      <c r="G26" s="364"/>
      <c r="H26" s="75" t="s">
        <v>0</v>
      </c>
      <c r="I26" s="159"/>
    </row>
    <row r="27" spans="1:9" ht="14.5" customHeight="1" x14ac:dyDescent="0.55000000000000004">
      <c r="A27" s="421"/>
      <c r="B27" s="424"/>
      <c r="C27" s="367"/>
      <c r="D27" s="395"/>
      <c r="E27" s="397"/>
      <c r="F27" s="415"/>
      <c r="G27" s="365"/>
      <c r="H27" s="76" t="s">
        <v>1</v>
      </c>
      <c r="I27" s="160"/>
    </row>
    <row r="28" spans="1:9" ht="14.5" customHeight="1" x14ac:dyDescent="0.55000000000000004">
      <c r="A28" s="421"/>
      <c r="B28" s="424"/>
      <c r="C28" s="366" t="s">
        <v>76</v>
      </c>
      <c r="D28" s="395"/>
      <c r="E28" s="397"/>
      <c r="F28" s="414" t="s">
        <v>5</v>
      </c>
      <c r="G28" s="373"/>
      <c r="H28" s="76" t="s">
        <v>137</v>
      </c>
      <c r="I28" s="160"/>
    </row>
    <row r="29" spans="1:9" ht="14.5" customHeight="1" x14ac:dyDescent="0.55000000000000004">
      <c r="A29" s="421"/>
      <c r="B29" s="424"/>
      <c r="C29" s="416"/>
      <c r="D29" s="395"/>
      <c r="E29" s="397"/>
      <c r="F29" s="415"/>
      <c r="G29" s="365"/>
      <c r="H29" s="76" t="s">
        <v>2</v>
      </c>
      <c r="I29" s="160"/>
    </row>
    <row r="30" spans="1:9" ht="14.5" customHeight="1" x14ac:dyDescent="0.55000000000000004">
      <c r="A30" s="426"/>
      <c r="B30" s="427"/>
      <c r="C30" s="72" t="s">
        <v>60</v>
      </c>
      <c r="D30" s="398"/>
      <c r="E30" s="400"/>
      <c r="F30" s="74" t="s">
        <v>131</v>
      </c>
      <c r="G30" s="59" t="str">
        <f>IF(AND(G26="",G28=""),"0",G26+G28)</f>
        <v>0</v>
      </c>
      <c r="H30" s="77" t="s">
        <v>3</v>
      </c>
      <c r="I30" s="161"/>
    </row>
    <row r="31" spans="1:9" ht="14.5" customHeight="1" x14ac:dyDescent="0.55000000000000004">
      <c r="A31" s="420" t="s">
        <v>46</v>
      </c>
      <c r="B31" s="423">
        <v>6</v>
      </c>
      <c r="C31" s="380" t="s">
        <v>6</v>
      </c>
      <c r="D31" s="401"/>
      <c r="E31" s="403"/>
      <c r="F31" s="417" t="s">
        <v>4</v>
      </c>
      <c r="G31" s="364"/>
      <c r="H31" s="75" t="s">
        <v>0</v>
      </c>
      <c r="I31" s="159"/>
    </row>
    <row r="32" spans="1:9" ht="14.5" customHeight="1" x14ac:dyDescent="0.55000000000000004">
      <c r="A32" s="421"/>
      <c r="B32" s="424"/>
      <c r="C32" s="367"/>
      <c r="D32" s="395"/>
      <c r="E32" s="397"/>
      <c r="F32" s="415"/>
      <c r="G32" s="365"/>
      <c r="H32" s="76" t="s">
        <v>1</v>
      </c>
      <c r="I32" s="160"/>
    </row>
    <row r="33" spans="1:9" ht="14.5" customHeight="1" x14ac:dyDescent="0.55000000000000004">
      <c r="A33" s="421"/>
      <c r="B33" s="424"/>
      <c r="C33" s="366" t="s">
        <v>76</v>
      </c>
      <c r="D33" s="395"/>
      <c r="E33" s="397"/>
      <c r="F33" s="414" t="s">
        <v>5</v>
      </c>
      <c r="G33" s="373"/>
      <c r="H33" s="76" t="s">
        <v>137</v>
      </c>
      <c r="I33" s="160"/>
    </row>
    <row r="34" spans="1:9" ht="14.5" customHeight="1" x14ac:dyDescent="0.55000000000000004">
      <c r="A34" s="421"/>
      <c r="B34" s="424"/>
      <c r="C34" s="416"/>
      <c r="D34" s="395"/>
      <c r="E34" s="397"/>
      <c r="F34" s="415"/>
      <c r="G34" s="365"/>
      <c r="H34" s="76" t="s">
        <v>2</v>
      </c>
      <c r="I34" s="160"/>
    </row>
    <row r="35" spans="1:9" ht="14.5" customHeight="1" x14ac:dyDescent="0.55000000000000004">
      <c r="A35" s="426"/>
      <c r="B35" s="427"/>
      <c r="C35" s="72" t="s">
        <v>60</v>
      </c>
      <c r="D35" s="398"/>
      <c r="E35" s="400"/>
      <c r="F35" s="74" t="s">
        <v>131</v>
      </c>
      <c r="G35" s="59" t="str">
        <f>IF(AND(G31="",G33=""),"0",G31+G33)</f>
        <v>0</v>
      </c>
      <c r="H35" s="77" t="s">
        <v>3</v>
      </c>
      <c r="I35" s="161"/>
    </row>
    <row r="36" spans="1:9" ht="14.5" customHeight="1" x14ac:dyDescent="0.55000000000000004">
      <c r="A36" s="420" t="s">
        <v>46</v>
      </c>
      <c r="B36" s="423">
        <v>7</v>
      </c>
      <c r="C36" s="380" t="s">
        <v>6</v>
      </c>
      <c r="D36" s="401"/>
      <c r="E36" s="403"/>
      <c r="F36" s="417" t="s">
        <v>4</v>
      </c>
      <c r="G36" s="364"/>
      <c r="H36" s="75" t="s">
        <v>0</v>
      </c>
      <c r="I36" s="159"/>
    </row>
    <row r="37" spans="1:9" ht="14.5" customHeight="1" x14ac:dyDescent="0.55000000000000004">
      <c r="A37" s="421"/>
      <c r="B37" s="424"/>
      <c r="C37" s="367"/>
      <c r="D37" s="395"/>
      <c r="E37" s="397"/>
      <c r="F37" s="415"/>
      <c r="G37" s="365"/>
      <c r="H37" s="76" t="s">
        <v>1</v>
      </c>
      <c r="I37" s="160"/>
    </row>
    <row r="38" spans="1:9" ht="14.5" customHeight="1" x14ac:dyDescent="0.55000000000000004">
      <c r="A38" s="421"/>
      <c r="B38" s="424"/>
      <c r="C38" s="366" t="s">
        <v>76</v>
      </c>
      <c r="D38" s="395"/>
      <c r="E38" s="397"/>
      <c r="F38" s="414" t="s">
        <v>5</v>
      </c>
      <c r="G38" s="373"/>
      <c r="H38" s="76" t="s">
        <v>137</v>
      </c>
      <c r="I38" s="160"/>
    </row>
    <row r="39" spans="1:9" ht="14.5" customHeight="1" x14ac:dyDescent="0.55000000000000004">
      <c r="A39" s="421"/>
      <c r="B39" s="424"/>
      <c r="C39" s="416"/>
      <c r="D39" s="395"/>
      <c r="E39" s="397"/>
      <c r="F39" s="415"/>
      <c r="G39" s="365"/>
      <c r="H39" s="76" t="s">
        <v>2</v>
      </c>
      <c r="I39" s="160"/>
    </row>
    <row r="40" spans="1:9" ht="14.5" customHeight="1" x14ac:dyDescent="0.55000000000000004">
      <c r="A40" s="426"/>
      <c r="B40" s="427"/>
      <c r="C40" s="72" t="s">
        <v>60</v>
      </c>
      <c r="D40" s="398"/>
      <c r="E40" s="400"/>
      <c r="F40" s="74" t="s">
        <v>131</v>
      </c>
      <c r="G40" s="59" t="str">
        <f>IF(AND(G36="",G38=""),"0",G36+G38)</f>
        <v>0</v>
      </c>
      <c r="H40" s="77" t="s">
        <v>3</v>
      </c>
      <c r="I40" s="161"/>
    </row>
    <row r="41" spans="1:9" ht="14.5" customHeight="1" x14ac:dyDescent="0.55000000000000004">
      <c r="A41" s="420" t="s">
        <v>46</v>
      </c>
      <c r="B41" s="423">
        <v>8</v>
      </c>
      <c r="C41" s="380" t="s">
        <v>6</v>
      </c>
      <c r="D41" s="401"/>
      <c r="E41" s="403"/>
      <c r="F41" s="417" t="s">
        <v>4</v>
      </c>
      <c r="G41" s="364"/>
      <c r="H41" s="75" t="s">
        <v>0</v>
      </c>
      <c r="I41" s="159"/>
    </row>
    <row r="42" spans="1:9" ht="14.5" customHeight="1" x14ac:dyDescent="0.55000000000000004">
      <c r="A42" s="421"/>
      <c r="B42" s="424"/>
      <c r="C42" s="367"/>
      <c r="D42" s="395"/>
      <c r="E42" s="397"/>
      <c r="F42" s="415"/>
      <c r="G42" s="365"/>
      <c r="H42" s="76" t="s">
        <v>1</v>
      </c>
      <c r="I42" s="160"/>
    </row>
    <row r="43" spans="1:9" ht="14.5" customHeight="1" x14ac:dyDescent="0.55000000000000004">
      <c r="A43" s="421"/>
      <c r="B43" s="424"/>
      <c r="C43" s="366" t="s">
        <v>76</v>
      </c>
      <c r="D43" s="395"/>
      <c r="E43" s="397"/>
      <c r="F43" s="414" t="s">
        <v>5</v>
      </c>
      <c r="G43" s="373"/>
      <c r="H43" s="76" t="s">
        <v>137</v>
      </c>
      <c r="I43" s="160"/>
    </row>
    <row r="44" spans="1:9" ht="14.5" customHeight="1" x14ac:dyDescent="0.55000000000000004">
      <c r="A44" s="421"/>
      <c r="B44" s="424"/>
      <c r="C44" s="416"/>
      <c r="D44" s="395"/>
      <c r="E44" s="397"/>
      <c r="F44" s="415"/>
      <c r="G44" s="365"/>
      <c r="H44" s="76" t="s">
        <v>2</v>
      </c>
      <c r="I44" s="160"/>
    </row>
    <row r="45" spans="1:9" ht="14.5" customHeight="1" thickBot="1" x14ac:dyDescent="0.6">
      <c r="A45" s="422"/>
      <c r="B45" s="425"/>
      <c r="C45" s="73" t="s">
        <v>60</v>
      </c>
      <c r="D45" s="418"/>
      <c r="E45" s="419"/>
      <c r="F45" s="100" t="s">
        <v>131</v>
      </c>
      <c r="G45" s="60" t="str">
        <f>IF(AND(G41="",G43=""),"0",G41+G43)</f>
        <v>0</v>
      </c>
      <c r="H45" s="78" t="s">
        <v>3</v>
      </c>
      <c r="I45" s="161"/>
    </row>
    <row r="46" spans="1:9" ht="5.5" customHeight="1" thickBot="1" x14ac:dyDescent="0.6">
      <c r="B46" s="9"/>
      <c r="C46" s="9"/>
      <c r="D46" s="10"/>
      <c r="E46" s="10"/>
      <c r="F46" s="102"/>
      <c r="G46" s="43"/>
      <c r="H46" s="11"/>
    </row>
    <row r="47" spans="1:9" ht="15.75" customHeight="1" x14ac:dyDescent="0.55000000000000004">
      <c r="B47" s="9"/>
      <c r="C47" s="9"/>
      <c r="D47" s="10"/>
      <c r="E47" s="10"/>
      <c r="F47" s="85" t="s">
        <v>80</v>
      </c>
      <c r="G47" s="44">
        <f>IF(AND(G6="",G11="",G16="",G21="",G26="",G31="",G36="",G41=""),0,SUM(G6,G11,G16,G21,G26,G31,G36,G41))</f>
        <v>0</v>
      </c>
    </row>
    <row r="48" spans="1:9" ht="14.25" customHeight="1" x14ac:dyDescent="0.55000000000000004">
      <c r="B48" s="9"/>
      <c r="C48" s="9"/>
      <c r="D48" s="10"/>
      <c r="E48" s="10"/>
      <c r="F48" s="86" t="s">
        <v>81</v>
      </c>
      <c r="G48" s="61">
        <f>IF(AND(G8="",G13="",G18="",G23="",G28="",G33="",G38="",G43=""),0,SUM(G8,G13,G18,G23,G28,G33,G38,G43))</f>
        <v>0</v>
      </c>
    </row>
    <row r="49" spans="6:7" ht="15.65" customHeight="1" thickBot="1" x14ac:dyDescent="0.6">
      <c r="F49" s="103" t="s">
        <v>131</v>
      </c>
      <c r="G49" s="45">
        <f>SUM(G47:G48)</f>
        <v>0</v>
      </c>
    </row>
    <row r="50" spans="6:7" ht="15.65" customHeight="1" x14ac:dyDescent="0.55000000000000004"/>
  </sheetData>
  <sheetProtection algorithmName="SHA-512" hashValue="QA4Gsz76J6eUXt139tv/qhVkEWEAEkqc9LPCndnYxGIkOAGjyJb9Cx57TwpK1S4PcoOIPvYrk4AK9KyS3JXohA==" saltValue="iRSpLyL2kPJUuHtlWLfcyA==" spinCount="100000" sheet="1" objects="1" scenarios="1"/>
  <mergeCells count="96">
    <mergeCell ref="A1:I1"/>
    <mergeCell ref="C4:E5"/>
    <mergeCell ref="F4:G5"/>
    <mergeCell ref="H4:I5"/>
    <mergeCell ref="A4:A5"/>
    <mergeCell ref="B4:B5"/>
    <mergeCell ref="G2:I2"/>
    <mergeCell ref="A2:E2"/>
    <mergeCell ref="F6:F7"/>
    <mergeCell ref="G6:G7"/>
    <mergeCell ref="C8:C9"/>
    <mergeCell ref="D8:E9"/>
    <mergeCell ref="F8:F9"/>
    <mergeCell ref="G8:G9"/>
    <mergeCell ref="D15:E15"/>
    <mergeCell ref="D10:E10"/>
    <mergeCell ref="A11:A15"/>
    <mergeCell ref="B11:B15"/>
    <mergeCell ref="C11:C12"/>
    <mergeCell ref="D11:E12"/>
    <mergeCell ref="A6:A10"/>
    <mergeCell ref="B6:B10"/>
    <mergeCell ref="C6:C7"/>
    <mergeCell ref="D6:E7"/>
    <mergeCell ref="G11:G12"/>
    <mergeCell ref="C13:C14"/>
    <mergeCell ref="D13:E14"/>
    <mergeCell ref="F13:F14"/>
    <mergeCell ref="G13:G14"/>
    <mergeCell ref="F11:F12"/>
    <mergeCell ref="G16:G17"/>
    <mergeCell ref="C18:C19"/>
    <mergeCell ref="D18:E19"/>
    <mergeCell ref="F18:F19"/>
    <mergeCell ref="G18:G19"/>
    <mergeCell ref="D25:E25"/>
    <mergeCell ref="F21:F22"/>
    <mergeCell ref="D20:E20"/>
    <mergeCell ref="A21:A25"/>
    <mergeCell ref="B21:B25"/>
    <mergeCell ref="C21:C22"/>
    <mergeCell ref="D21:E22"/>
    <mergeCell ref="A16:A20"/>
    <mergeCell ref="B16:B20"/>
    <mergeCell ref="C16:C17"/>
    <mergeCell ref="D16:E17"/>
    <mergeCell ref="F16:F17"/>
    <mergeCell ref="G21:G22"/>
    <mergeCell ref="C23:C24"/>
    <mergeCell ref="D23:E24"/>
    <mergeCell ref="F23:F24"/>
    <mergeCell ref="G23:G24"/>
    <mergeCell ref="F26:F27"/>
    <mergeCell ref="G26:G27"/>
    <mergeCell ref="C28:C29"/>
    <mergeCell ref="D28:E29"/>
    <mergeCell ref="F28:F29"/>
    <mergeCell ref="G28:G29"/>
    <mergeCell ref="D30:E30"/>
    <mergeCell ref="A31:A35"/>
    <mergeCell ref="B31:B35"/>
    <mergeCell ref="C31:C32"/>
    <mergeCell ref="D31:E32"/>
    <mergeCell ref="A26:A30"/>
    <mergeCell ref="B26:B30"/>
    <mergeCell ref="C26:C27"/>
    <mergeCell ref="D26:E27"/>
    <mergeCell ref="D35:E35"/>
    <mergeCell ref="C33:C34"/>
    <mergeCell ref="D33:E34"/>
    <mergeCell ref="D45:E45"/>
    <mergeCell ref="D40:E40"/>
    <mergeCell ref="A41:A45"/>
    <mergeCell ref="B41:B45"/>
    <mergeCell ref="C41:C42"/>
    <mergeCell ref="D41:E42"/>
    <mergeCell ref="A36:A40"/>
    <mergeCell ref="B36:B40"/>
    <mergeCell ref="C36:C37"/>
    <mergeCell ref="D36:E37"/>
    <mergeCell ref="C38:C39"/>
    <mergeCell ref="D38:E39"/>
    <mergeCell ref="F33:F34"/>
    <mergeCell ref="C43:C44"/>
    <mergeCell ref="D43:E44"/>
    <mergeCell ref="F43:F44"/>
    <mergeCell ref="G31:G32"/>
    <mergeCell ref="G41:G42"/>
    <mergeCell ref="G33:G34"/>
    <mergeCell ref="F36:F37"/>
    <mergeCell ref="G43:G44"/>
    <mergeCell ref="F41:F42"/>
    <mergeCell ref="G36:G37"/>
    <mergeCell ref="F38:F39"/>
    <mergeCell ref="G38:G39"/>
    <mergeCell ref="F31:F32"/>
  </mergeCells>
  <phoneticPr fontId="1"/>
  <dataValidations xWindow="760" yWindow="315" count="10">
    <dataValidation allowBlank="1" showInputMessage="1" showErrorMessage="1" prompt="入力不要_x000a_(自動計算されます)" sqref="G10 G15 G20 G25 G30 G35 G40 G45"/>
    <dataValidation type="list" allowBlank="1" showInputMessage="1" showErrorMessage="1" prompt="該当する内容をプルダウンで選択" sqref="D10:E10 D15:E15 D20:E20 D25:E25 D30:E30 D35:E35 D40:E40 D45:E45">
      <formula1>"金融機関口座からの振込,クレジットカード払い,現金払い（1契約税込10万円未満）"</formula1>
    </dataValidation>
    <dataValidation allowBlank="1" showInputMessage="1" showErrorMessage="1" prompt="記入例を参考に内容を入力してください" sqref="D6:E9 D11:E14 D16:E19 D21:E24 D26:E29 D31:E34 D36:E39 D41:E44"/>
    <dataValidation allowBlank="1" showInputMessage="1" showErrorMessage="1" prompt="助成対象経費（税抜金額等）の金額を入力してください" sqref="G6:G7 G11:G12 G16:G17 G21:G22 G26:G27 G31:G32 G36:G37 G41:G42"/>
    <dataValidation allowBlank="1" showInputMessage="1" showErrorMessage="1" prompt="見積書の日付を記入_x000a__x000a_西暦年/月/日_x000a_例）2022年4月1日_x000a_→2022/4/1" sqref="I6 I11 I16 I21 I26 I31 I36 I41"/>
    <dataValidation allowBlank="1" showInputMessage="1" showErrorMessage="1" prompt="契約書の日付を記入_x000a__x000a_西暦年/月/日_x000a_例）2022年4月1日_x000a_→2022/4/1" sqref="I7 I12 I17 I22 I27 I32 I37 I42"/>
    <dataValidation allowBlank="1" showInputMessage="1" showErrorMessage="1" prompt="初期登録日を記入_x000a__x000a_西暦年/月/日_x000a_例）2022年4月1日_x000a_→2022/4/1" sqref="I8 I13 I18 I23 I28 I33 I38 I43"/>
    <dataValidation allowBlank="1" showInputMessage="1" showErrorMessage="1" prompt="請求書の日付を記入_x000a__x000a_西暦年/月/日_x000a_例）2022年4月1日_x000a_→2022/4/1" sqref="I9 I14 I19 I24 I29 I34 I39 I44"/>
    <dataValidation allowBlank="1" showInputMessage="1" showErrorMessage="1" prompt="振込日を記入_x000a__x000a_西暦年/月/日_x000a_例）2022年4月1日_x000a_→2022/4/1" sqref="I10 I15 I20 I25 I30 I35 I40 I45"/>
    <dataValidation type="list" allowBlank="1" showInputMessage="1" showErrorMessage="1" prompt="助成対象期間を選択してください。" sqref="G2:I2">
      <formula1>"2022/2/1 ～ 2023/2/28,2022/3/1 ～ 2023/3/31,2022/4/1 ～ 2023/4/30,2022/6/1 ～ 2023/6/30,2022/8/1 ～ 2023/8/31"</formula1>
    </dataValidation>
  </dataValidation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view="pageBreakPreview" zoomScaleNormal="100" zoomScaleSheetLayoutView="100" workbookViewId="0">
      <selection activeCell="G2" sqref="G2:I2"/>
    </sheetView>
  </sheetViews>
  <sheetFormatPr defaultColWidth="9" defaultRowHeight="17.5" x14ac:dyDescent="0.55000000000000004"/>
  <cols>
    <col min="1" max="1" width="3.83203125" style="6" customWidth="1"/>
    <col min="2" max="2" width="3.83203125" style="8" customWidth="1"/>
    <col min="3" max="3" width="8.08203125" style="7" customWidth="1"/>
    <col min="4" max="4" width="12.5" style="7" customWidth="1"/>
    <col min="5" max="5" width="18.08203125" style="7" customWidth="1"/>
    <col min="6" max="6" width="11.33203125" style="3" customWidth="1"/>
    <col min="7" max="7" width="9.33203125" style="3" customWidth="1"/>
    <col min="8" max="8" width="3.83203125" style="3" customWidth="1"/>
    <col min="9" max="9" width="9.33203125" style="3" customWidth="1"/>
    <col min="10" max="16384" width="9" style="3"/>
  </cols>
  <sheetData>
    <row r="1" spans="1:13" ht="15.75" customHeight="1" thickBot="1" x14ac:dyDescent="0.6">
      <c r="A1" s="222" t="s">
        <v>72</v>
      </c>
      <c r="B1" s="222"/>
      <c r="C1" s="222"/>
      <c r="D1" s="222"/>
      <c r="E1" s="222"/>
      <c r="F1" s="428"/>
      <c r="G1" s="428"/>
      <c r="H1" s="428"/>
      <c r="I1" s="428"/>
    </row>
    <row r="2" spans="1:13" ht="20.149999999999999" customHeight="1" thickBot="1" x14ac:dyDescent="0.6">
      <c r="A2" s="443" t="s">
        <v>152</v>
      </c>
      <c r="B2" s="443"/>
      <c r="C2" s="443"/>
      <c r="D2" s="443"/>
      <c r="E2" s="444"/>
      <c r="F2" s="167" t="s">
        <v>63</v>
      </c>
      <c r="G2" s="360"/>
      <c r="H2" s="361"/>
      <c r="I2" s="362"/>
    </row>
    <row r="3" spans="1:13" ht="6" customHeight="1" thickBot="1" x14ac:dyDescent="0.6">
      <c r="A3" s="53"/>
      <c r="B3" s="54"/>
      <c r="C3" s="54"/>
      <c r="D3" s="55"/>
      <c r="E3" s="55"/>
      <c r="F3" s="2"/>
      <c r="G3" s="2"/>
    </row>
    <row r="4" spans="1:13" ht="13.5" customHeight="1" x14ac:dyDescent="0.55000000000000004">
      <c r="A4" s="439" t="s">
        <v>62</v>
      </c>
      <c r="B4" s="441" t="s">
        <v>59</v>
      </c>
      <c r="C4" s="429" t="s">
        <v>61</v>
      </c>
      <c r="D4" s="430"/>
      <c r="E4" s="431"/>
      <c r="F4" s="435" t="s">
        <v>132</v>
      </c>
      <c r="G4" s="436"/>
      <c r="H4" s="435" t="s">
        <v>73</v>
      </c>
      <c r="I4" s="436"/>
      <c r="J4" s="115"/>
    </row>
    <row r="5" spans="1:13" s="8" customFormat="1" ht="13.5" customHeight="1" x14ac:dyDescent="0.55000000000000004">
      <c r="A5" s="440"/>
      <c r="B5" s="442"/>
      <c r="C5" s="432"/>
      <c r="D5" s="433"/>
      <c r="E5" s="434"/>
      <c r="F5" s="452"/>
      <c r="G5" s="453"/>
      <c r="H5" s="452"/>
      <c r="I5" s="453"/>
      <c r="J5" s="116"/>
    </row>
    <row r="6" spans="1:13" ht="18" customHeight="1" x14ac:dyDescent="0.55000000000000004">
      <c r="A6" s="420" t="s">
        <v>64</v>
      </c>
      <c r="B6" s="423">
        <v>1</v>
      </c>
      <c r="C6" s="380" t="s">
        <v>6</v>
      </c>
      <c r="D6" s="401"/>
      <c r="E6" s="403"/>
      <c r="F6" s="417" t="s">
        <v>4</v>
      </c>
      <c r="G6" s="364"/>
      <c r="H6" s="75" t="s">
        <v>0</v>
      </c>
      <c r="I6" s="159"/>
    </row>
    <row r="7" spans="1:13" ht="18" customHeight="1" x14ac:dyDescent="0.55000000000000004">
      <c r="A7" s="421"/>
      <c r="B7" s="424"/>
      <c r="C7" s="367"/>
      <c r="D7" s="395"/>
      <c r="E7" s="397"/>
      <c r="F7" s="415"/>
      <c r="G7" s="365"/>
      <c r="H7" s="76" t="s">
        <v>1</v>
      </c>
      <c r="I7" s="160"/>
    </row>
    <row r="8" spans="1:13" ht="14.5" customHeight="1" x14ac:dyDescent="0.55000000000000004">
      <c r="A8" s="421"/>
      <c r="B8" s="424"/>
      <c r="C8" s="450" t="s">
        <v>76</v>
      </c>
      <c r="D8" s="395"/>
      <c r="E8" s="397"/>
      <c r="F8" s="414" t="s">
        <v>5</v>
      </c>
      <c r="G8" s="373"/>
      <c r="H8" s="76" t="s">
        <v>2</v>
      </c>
      <c r="I8" s="160"/>
    </row>
    <row r="9" spans="1:13" ht="14.5" customHeight="1" x14ac:dyDescent="0.55000000000000004">
      <c r="A9" s="421"/>
      <c r="B9" s="424"/>
      <c r="C9" s="451"/>
      <c r="D9" s="395"/>
      <c r="E9" s="397"/>
      <c r="F9" s="415"/>
      <c r="G9" s="365"/>
      <c r="H9" s="447" t="s">
        <v>3</v>
      </c>
      <c r="I9" s="445"/>
    </row>
    <row r="10" spans="1:13" ht="16.5" customHeight="1" x14ac:dyDescent="0.55000000000000004">
      <c r="A10" s="426"/>
      <c r="B10" s="427"/>
      <c r="C10" s="72" t="s">
        <v>60</v>
      </c>
      <c r="D10" s="398"/>
      <c r="E10" s="400"/>
      <c r="F10" s="74" t="s">
        <v>131</v>
      </c>
      <c r="G10" s="59" t="str">
        <f>IF(AND(G6="",G8=""),"0",G6+G8)</f>
        <v>0</v>
      </c>
      <c r="H10" s="448"/>
      <c r="I10" s="446"/>
      <c r="L10" s="97"/>
      <c r="M10" s="97"/>
    </row>
    <row r="11" spans="1:13" ht="18" customHeight="1" x14ac:dyDescent="0.55000000000000004">
      <c r="A11" s="420" t="s">
        <v>64</v>
      </c>
      <c r="B11" s="423">
        <v>2</v>
      </c>
      <c r="C11" s="380" t="s">
        <v>6</v>
      </c>
      <c r="D11" s="401"/>
      <c r="E11" s="403"/>
      <c r="F11" s="417" t="s">
        <v>4</v>
      </c>
      <c r="G11" s="364"/>
      <c r="H11" s="75" t="s">
        <v>0</v>
      </c>
      <c r="I11" s="159"/>
      <c r="L11" s="97"/>
      <c r="M11" s="97"/>
    </row>
    <row r="12" spans="1:13" ht="18" customHeight="1" x14ac:dyDescent="0.55000000000000004">
      <c r="A12" s="421"/>
      <c r="B12" s="424"/>
      <c r="C12" s="367"/>
      <c r="D12" s="395"/>
      <c r="E12" s="397"/>
      <c r="F12" s="415"/>
      <c r="G12" s="365"/>
      <c r="H12" s="76" t="s">
        <v>1</v>
      </c>
      <c r="I12" s="160"/>
    </row>
    <row r="13" spans="1:13" ht="14.5" customHeight="1" x14ac:dyDescent="0.55000000000000004">
      <c r="A13" s="421"/>
      <c r="B13" s="424"/>
      <c r="C13" s="366" t="s">
        <v>76</v>
      </c>
      <c r="D13" s="395"/>
      <c r="E13" s="397"/>
      <c r="F13" s="414" t="s">
        <v>5</v>
      </c>
      <c r="G13" s="373"/>
      <c r="H13" s="76" t="s">
        <v>2</v>
      </c>
      <c r="I13" s="160"/>
      <c r="L13" s="97"/>
    </row>
    <row r="14" spans="1:13" ht="14.5" customHeight="1" x14ac:dyDescent="0.55000000000000004">
      <c r="A14" s="421"/>
      <c r="B14" s="424"/>
      <c r="C14" s="416"/>
      <c r="D14" s="395"/>
      <c r="E14" s="397"/>
      <c r="F14" s="415"/>
      <c r="G14" s="365"/>
      <c r="H14" s="447" t="s">
        <v>3</v>
      </c>
      <c r="I14" s="445"/>
    </row>
    <row r="15" spans="1:13" ht="16.5" customHeight="1" x14ac:dyDescent="0.55000000000000004">
      <c r="A15" s="426"/>
      <c r="B15" s="427"/>
      <c r="C15" s="72" t="s">
        <v>60</v>
      </c>
      <c r="D15" s="398"/>
      <c r="E15" s="400"/>
      <c r="F15" s="74" t="s">
        <v>131</v>
      </c>
      <c r="G15" s="59" t="str">
        <f>IF(AND(G11="",G13=""),"0",G11+G13)</f>
        <v>0</v>
      </c>
      <c r="H15" s="448"/>
      <c r="I15" s="446"/>
    </row>
    <row r="16" spans="1:13" ht="18" customHeight="1" x14ac:dyDescent="0.55000000000000004">
      <c r="A16" s="420" t="s">
        <v>64</v>
      </c>
      <c r="B16" s="423">
        <v>3</v>
      </c>
      <c r="C16" s="380" t="s">
        <v>6</v>
      </c>
      <c r="D16" s="401"/>
      <c r="E16" s="403"/>
      <c r="F16" s="417" t="s">
        <v>4</v>
      </c>
      <c r="G16" s="364"/>
      <c r="H16" s="75" t="s">
        <v>0</v>
      </c>
      <c r="I16" s="159"/>
    </row>
    <row r="17" spans="1:13" ht="18" customHeight="1" x14ac:dyDescent="0.55000000000000004">
      <c r="A17" s="421"/>
      <c r="B17" s="424"/>
      <c r="C17" s="367"/>
      <c r="D17" s="395"/>
      <c r="E17" s="397"/>
      <c r="F17" s="415"/>
      <c r="G17" s="365"/>
      <c r="H17" s="76" t="s">
        <v>1</v>
      </c>
      <c r="I17" s="160"/>
      <c r="M17" s="114"/>
    </row>
    <row r="18" spans="1:13" ht="14.5" customHeight="1" x14ac:dyDescent="0.55000000000000004">
      <c r="A18" s="421"/>
      <c r="B18" s="424"/>
      <c r="C18" s="366" t="s">
        <v>76</v>
      </c>
      <c r="D18" s="395"/>
      <c r="E18" s="397"/>
      <c r="F18" s="414" t="s">
        <v>5</v>
      </c>
      <c r="G18" s="373"/>
      <c r="H18" s="76" t="s">
        <v>2</v>
      </c>
      <c r="I18" s="160"/>
    </row>
    <row r="19" spans="1:13" ht="14.5" customHeight="1" x14ac:dyDescent="0.55000000000000004">
      <c r="A19" s="421"/>
      <c r="B19" s="424"/>
      <c r="C19" s="416"/>
      <c r="D19" s="395"/>
      <c r="E19" s="397"/>
      <c r="F19" s="415"/>
      <c r="G19" s="365"/>
      <c r="H19" s="447" t="s">
        <v>3</v>
      </c>
      <c r="I19" s="445"/>
    </row>
    <row r="20" spans="1:13" ht="16.5" customHeight="1" x14ac:dyDescent="0.55000000000000004">
      <c r="A20" s="426"/>
      <c r="B20" s="427"/>
      <c r="C20" s="72" t="s">
        <v>60</v>
      </c>
      <c r="D20" s="398"/>
      <c r="E20" s="400"/>
      <c r="F20" s="74" t="s">
        <v>131</v>
      </c>
      <c r="G20" s="59" t="str">
        <f>IF(AND(G16="",G18=""),"0",G16+G18)</f>
        <v>0</v>
      </c>
      <c r="H20" s="448"/>
      <c r="I20" s="446"/>
    </row>
    <row r="21" spans="1:13" ht="18" customHeight="1" x14ac:dyDescent="0.55000000000000004">
      <c r="A21" s="420" t="s">
        <v>64</v>
      </c>
      <c r="B21" s="423">
        <v>4</v>
      </c>
      <c r="C21" s="380" t="s">
        <v>6</v>
      </c>
      <c r="D21" s="401"/>
      <c r="E21" s="403"/>
      <c r="F21" s="417" t="s">
        <v>4</v>
      </c>
      <c r="G21" s="364"/>
      <c r="H21" s="75" t="s">
        <v>0</v>
      </c>
      <c r="I21" s="159"/>
    </row>
    <row r="22" spans="1:13" ht="18" customHeight="1" x14ac:dyDescent="0.55000000000000004">
      <c r="A22" s="421"/>
      <c r="B22" s="424"/>
      <c r="C22" s="367"/>
      <c r="D22" s="395"/>
      <c r="E22" s="397"/>
      <c r="F22" s="415"/>
      <c r="G22" s="365"/>
      <c r="H22" s="76" t="s">
        <v>1</v>
      </c>
      <c r="I22" s="160"/>
    </row>
    <row r="23" spans="1:13" ht="14.5" customHeight="1" x14ac:dyDescent="0.55000000000000004">
      <c r="A23" s="421"/>
      <c r="B23" s="424"/>
      <c r="C23" s="366" t="s">
        <v>76</v>
      </c>
      <c r="D23" s="395"/>
      <c r="E23" s="397"/>
      <c r="F23" s="414" t="s">
        <v>5</v>
      </c>
      <c r="G23" s="373"/>
      <c r="H23" s="76" t="s">
        <v>2</v>
      </c>
      <c r="I23" s="160"/>
    </row>
    <row r="24" spans="1:13" ht="14.5" customHeight="1" x14ac:dyDescent="0.55000000000000004">
      <c r="A24" s="421"/>
      <c r="B24" s="424"/>
      <c r="C24" s="416"/>
      <c r="D24" s="395"/>
      <c r="E24" s="397"/>
      <c r="F24" s="415"/>
      <c r="G24" s="365"/>
      <c r="H24" s="447" t="s">
        <v>3</v>
      </c>
      <c r="I24" s="445"/>
    </row>
    <row r="25" spans="1:13" ht="16.5" customHeight="1" x14ac:dyDescent="0.55000000000000004">
      <c r="A25" s="426"/>
      <c r="B25" s="427"/>
      <c r="C25" s="72" t="s">
        <v>60</v>
      </c>
      <c r="D25" s="398"/>
      <c r="E25" s="400"/>
      <c r="F25" s="74" t="s">
        <v>131</v>
      </c>
      <c r="G25" s="59" t="str">
        <f>IF(AND(G21="",G23=""),"0",G21+G23)</f>
        <v>0</v>
      </c>
      <c r="H25" s="448"/>
      <c r="I25" s="446"/>
    </row>
    <row r="26" spans="1:13" ht="18" customHeight="1" x14ac:dyDescent="0.55000000000000004">
      <c r="A26" s="420" t="s">
        <v>64</v>
      </c>
      <c r="B26" s="423">
        <v>5</v>
      </c>
      <c r="C26" s="380" t="s">
        <v>6</v>
      </c>
      <c r="D26" s="401"/>
      <c r="E26" s="403"/>
      <c r="F26" s="417" t="s">
        <v>4</v>
      </c>
      <c r="G26" s="364"/>
      <c r="H26" s="75" t="s">
        <v>0</v>
      </c>
      <c r="I26" s="159"/>
    </row>
    <row r="27" spans="1:13" ht="18" customHeight="1" x14ac:dyDescent="0.55000000000000004">
      <c r="A27" s="421"/>
      <c r="B27" s="424"/>
      <c r="C27" s="367"/>
      <c r="D27" s="395"/>
      <c r="E27" s="397"/>
      <c r="F27" s="415"/>
      <c r="G27" s="365"/>
      <c r="H27" s="76" t="s">
        <v>1</v>
      </c>
      <c r="I27" s="160"/>
    </row>
    <row r="28" spans="1:13" ht="14.5" customHeight="1" x14ac:dyDescent="0.55000000000000004">
      <c r="A28" s="421"/>
      <c r="B28" s="424"/>
      <c r="C28" s="366" t="s">
        <v>76</v>
      </c>
      <c r="D28" s="395"/>
      <c r="E28" s="397"/>
      <c r="F28" s="414" t="s">
        <v>5</v>
      </c>
      <c r="G28" s="373"/>
      <c r="H28" s="76" t="s">
        <v>2</v>
      </c>
      <c r="I28" s="160"/>
    </row>
    <row r="29" spans="1:13" ht="14.5" customHeight="1" x14ac:dyDescent="0.55000000000000004">
      <c r="A29" s="421"/>
      <c r="B29" s="424"/>
      <c r="C29" s="416"/>
      <c r="D29" s="395"/>
      <c r="E29" s="397"/>
      <c r="F29" s="415"/>
      <c r="G29" s="365"/>
      <c r="H29" s="447" t="s">
        <v>3</v>
      </c>
      <c r="I29" s="445"/>
    </row>
    <row r="30" spans="1:13" ht="16.5" customHeight="1" x14ac:dyDescent="0.55000000000000004">
      <c r="A30" s="426"/>
      <c r="B30" s="427"/>
      <c r="C30" s="72" t="s">
        <v>60</v>
      </c>
      <c r="D30" s="398"/>
      <c r="E30" s="400"/>
      <c r="F30" s="74" t="s">
        <v>131</v>
      </c>
      <c r="G30" s="59" t="str">
        <f>IF(AND(G26="",G28=""),"0",G26+G28)</f>
        <v>0</v>
      </c>
      <c r="H30" s="448"/>
      <c r="I30" s="446"/>
    </row>
    <row r="31" spans="1:13" ht="14.5" customHeight="1" x14ac:dyDescent="0.55000000000000004">
      <c r="A31" s="420" t="s">
        <v>64</v>
      </c>
      <c r="B31" s="423">
        <v>6</v>
      </c>
      <c r="C31" s="380" t="s">
        <v>6</v>
      </c>
      <c r="D31" s="401"/>
      <c r="E31" s="403"/>
      <c r="F31" s="417" t="s">
        <v>4</v>
      </c>
      <c r="G31" s="364"/>
      <c r="H31" s="75" t="s">
        <v>0</v>
      </c>
      <c r="I31" s="159"/>
    </row>
    <row r="32" spans="1:13" ht="14.5" customHeight="1" x14ac:dyDescent="0.55000000000000004">
      <c r="A32" s="421"/>
      <c r="B32" s="424"/>
      <c r="C32" s="367"/>
      <c r="D32" s="395"/>
      <c r="E32" s="397"/>
      <c r="F32" s="415"/>
      <c r="G32" s="365"/>
      <c r="H32" s="76" t="s">
        <v>1</v>
      </c>
      <c r="I32" s="160"/>
    </row>
    <row r="33" spans="1:9" ht="27.5" customHeight="1" x14ac:dyDescent="0.55000000000000004">
      <c r="A33" s="421"/>
      <c r="B33" s="424"/>
      <c r="C33" s="113" t="s">
        <v>76</v>
      </c>
      <c r="D33" s="395"/>
      <c r="E33" s="397"/>
      <c r="F33" s="110" t="s">
        <v>5</v>
      </c>
      <c r="G33" s="162"/>
      <c r="H33" s="76" t="s">
        <v>138</v>
      </c>
      <c r="I33" s="160"/>
    </row>
    <row r="34" spans="1:9" ht="16.5" customHeight="1" x14ac:dyDescent="0.55000000000000004">
      <c r="A34" s="426"/>
      <c r="B34" s="427"/>
      <c r="C34" s="72" t="s">
        <v>60</v>
      </c>
      <c r="D34" s="398"/>
      <c r="E34" s="400"/>
      <c r="F34" s="74" t="s">
        <v>131</v>
      </c>
      <c r="G34" s="59" t="str">
        <f>IF(AND(G31="",G33=""),"0",G31+G33)</f>
        <v>0</v>
      </c>
      <c r="H34" s="77" t="s">
        <v>3</v>
      </c>
      <c r="I34" s="163"/>
    </row>
    <row r="35" spans="1:9" ht="18" customHeight="1" x14ac:dyDescent="0.55000000000000004">
      <c r="A35" s="420" t="s">
        <v>64</v>
      </c>
      <c r="B35" s="423">
        <v>7</v>
      </c>
      <c r="C35" s="380" t="s">
        <v>6</v>
      </c>
      <c r="D35" s="401"/>
      <c r="E35" s="403"/>
      <c r="F35" s="417" t="s">
        <v>4</v>
      </c>
      <c r="G35" s="364"/>
      <c r="H35" s="75" t="s">
        <v>0</v>
      </c>
      <c r="I35" s="159"/>
    </row>
    <row r="36" spans="1:9" ht="18" customHeight="1" x14ac:dyDescent="0.55000000000000004">
      <c r="A36" s="421"/>
      <c r="B36" s="424"/>
      <c r="C36" s="367"/>
      <c r="D36" s="395"/>
      <c r="E36" s="397"/>
      <c r="F36" s="415"/>
      <c r="G36" s="365"/>
      <c r="H36" s="76" t="s">
        <v>1</v>
      </c>
      <c r="I36" s="160"/>
    </row>
    <row r="37" spans="1:9" ht="14.5" customHeight="1" x14ac:dyDescent="0.55000000000000004">
      <c r="A37" s="421"/>
      <c r="B37" s="424"/>
      <c r="C37" s="366" t="s">
        <v>76</v>
      </c>
      <c r="D37" s="395"/>
      <c r="E37" s="397"/>
      <c r="F37" s="414" t="s">
        <v>5</v>
      </c>
      <c r="G37" s="373"/>
      <c r="H37" s="76" t="s">
        <v>2</v>
      </c>
      <c r="I37" s="160"/>
    </row>
    <row r="38" spans="1:9" ht="14.5" customHeight="1" x14ac:dyDescent="0.55000000000000004">
      <c r="A38" s="421"/>
      <c r="B38" s="424"/>
      <c r="C38" s="416"/>
      <c r="D38" s="395"/>
      <c r="E38" s="397"/>
      <c r="F38" s="415"/>
      <c r="G38" s="365"/>
      <c r="H38" s="447" t="s">
        <v>3</v>
      </c>
      <c r="I38" s="445"/>
    </row>
    <row r="39" spans="1:9" ht="16.5" customHeight="1" x14ac:dyDescent="0.55000000000000004">
      <c r="A39" s="426"/>
      <c r="B39" s="427"/>
      <c r="C39" s="72" t="s">
        <v>60</v>
      </c>
      <c r="D39" s="398"/>
      <c r="E39" s="400"/>
      <c r="F39" s="74" t="s">
        <v>131</v>
      </c>
      <c r="G39" s="59" t="str">
        <f>IF(AND(G35="",G37=""),"0",G35+G37)</f>
        <v>0</v>
      </c>
      <c r="H39" s="448"/>
      <c r="I39" s="446"/>
    </row>
    <row r="40" spans="1:9" ht="18" customHeight="1" x14ac:dyDescent="0.55000000000000004">
      <c r="A40" s="420" t="s">
        <v>64</v>
      </c>
      <c r="B40" s="423">
        <v>8</v>
      </c>
      <c r="C40" s="380" t="s">
        <v>6</v>
      </c>
      <c r="D40" s="401"/>
      <c r="E40" s="403"/>
      <c r="F40" s="417" t="s">
        <v>4</v>
      </c>
      <c r="G40" s="364"/>
      <c r="H40" s="75" t="s">
        <v>0</v>
      </c>
      <c r="I40" s="159"/>
    </row>
    <row r="41" spans="1:9" ht="18" customHeight="1" x14ac:dyDescent="0.55000000000000004">
      <c r="A41" s="421"/>
      <c r="B41" s="424"/>
      <c r="C41" s="367"/>
      <c r="D41" s="395"/>
      <c r="E41" s="397"/>
      <c r="F41" s="415"/>
      <c r="G41" s="365"/>
      <c r="H41" s="76" t="s">
        <v>1</v>
      </c>
      <c r="I41" s="160"/>
    </row>
    <row r="42" spans="1:9" ht="14.5" customHeight="1" x14ac:dyDescent="0.55000000000000004">
      <c r="A42" s="421"/>
      <c r="B42" s="424"/>
      <c r="C42" s="366" t="s">
        <v>76</v>
      </c>
      <c r="D42" s="395"/>
      <c r="E42" s="397"/>
      <c r="F42" s="414" t="s">
        <v>5</v>
      </c>
      <c r="G42" s="373"/>
      <c r="H42" s="76" t="s">
        <v>2</v>
      </c>
      <c r="I42" s="160"/>
    </row>
    <row r="43" spans="1:9" ht="14.5" customHeight="1" x14ac:dyDescent="0.55000000000000004">
      <c r="A43" s="421"/>
      <c r="B43" s="424"/>
      <c r="C43" s="416"/>
      <c r="D43" s="395"/>
      <c r="E43" s="397"/>
      <c r="F43" s="415"/>
      <c r="G43" s="365"/>
      <c r="H43" s="447" t="s">
        <v>3</v>
      </c>
      <c r="I43" s="445"/>
    </row>
    <row r="44" spans="1:9" ht="16.5" customHeight="1" thickBot="1" x14ac:dyDescent="0.6">
      <c r="A44" s="422"/>
      <c r="B44" s="425"/>
      <c r="C44" s="73" t="s">
        <v>60</v>
      </c>
      <c r="D44" s="418"/>
      <c r="E44" s="419"/>
      <c r="F44" s="103" t="s">
        <v>131</v>
      </c>
      <c r="G44" s="60" t="str">
        <f>IF(AND(G40="",G42=""),"0",G40+G42)</f>
        <v>0</v>
      </c>
      <c r="H44" s="449"/>
      <c r="I44" s="446"/>
    </row>
    <row r="45" spans="1:9" ht="5.5" customHeight="1" thickBot="1" x14ac:dyDescent="0.6">
      <c r="B45" s="9"/>
      <c r="C45" s="9"/>
      <c r="D45" s="10"/>
      <c r="E45" s="10"/>
      <c r="F45" s="109"/>
      <c r="G45" s="43"/>
      <c r="H45" s="11"/>
    </row>
    <row r="46" spans="1:9" ht="15.75" customHeight="1" x14ac:dyDescent="0.55000000000000004">
      <c r="B46" s="9"/>
      <c r="C46" s="9"/>
      <c r="D46" s="10"/>
      <c r="E46" s="10"/>
      <c r="F46" s="85" t="s">
        <v>80</v>
      </c>
      <c r="G46" s="44">
        <f>IF(AND(G6="",G11="",G16="",G21="",G26="",G31="",G35="",G40=""),0,SUM(G6,G11,G16,G21,G26,G31,G35,G40))</f>
        <v>0</v>
      </c>
    </row>
    <row r="47" spans="1:9" ht="14.25" customHeight="1" x14ac:dyDescent="0.55000000000000004">
      <c r="B47" s="9"/>
      <c r="C47" s="9"/>
      <c r="D47" s="10"/>
      <c r="E47" s="10"/>
      <c r="F47" s="86" t="s">
        <v>81</v>
      </c>
      <c r="G47" s="61">
        <f>IF(AND(G8="",G13="",G18="",G23="",G28="",G33="",G37="",G42=""),0,SUM(G8,G13,G18,G23,G28,G33,G37,G42))</f>
        <v>0</v>
      </c>
    </row>
    <row r="48" spans="1:9" ht="15.65" customHeight="1" thickBot="1" x14ac:dyDescent="0.6">
      <c r="F48" s="100" t="s">
        <v>131</v>
      </c>
      <c r="G48" s="45">
        <f>SUM(G46:G47)</f>
        <v>0</v>
      </c>
    </row>
    <row r="49" spans="6:6" ht="15.65" customHeight="1" x14ac:dyDescent="0.55000000000000004">
      <c r="F49" s="95"/>
    </row>
  </sheetData>
  <sheetProtection algorithmName="SHA-512" hashValue="FvcBmchjM+qJ0EZdXcqpT9Akpg20D9QmbNJwObRAfxL1fKrCI9eVv4kOiRJRPbkmzepurU+I0HPQTp1b/9li0w==" saltValue="Ez2jLE0DnHOGswR6/LeQ/g==" spinCount="100000" sheet="1" objects="1" scenarios="1"/>
  <mergeCells count="107">
    <mergeCell ref="F6:F7"/>
    <mergeCell ref="A1:I1"/>
    <mergeCell ref="A4:A5"/>
    <mergeCell ref="B4:B5"/>
    <mergeCell ref="C4:E5"/>
    <mergeCell ref="F4:G5"/>
    <mergeCell ref="H4:I5"/>
    <mergeCell ref="G2:I2"/>
    <mergeCell ref="A2:E2"/>
    <mergeCell ref="D10:E10"/>
    <mergeCell ref="A11:A15"/>
    <mergeCell ref="B11:B15"/>
    <mergeCell ref="C11:C12"/>
    <mergeCell ref="D11:E12"/>
    <mergeCell ref="A6:A10"/>
    <mergeCell ref="B6:B10"/>
    <mergeCell ref="C6:C7"/>
    <mergeCell ref="D6:E7"/>
    <mergeCell ref="C8:C9"/>
    <mergeCell ref="D8:E9"/>
    <mergeCell ref="F16:F17"/>
    <mergeCell ref="G16:G17"/>
    <mergeCell ref="C18:C19"/>
    <mergeCell ref="D18:E19"/>
    <mergeCell ref="F18:F19"/>
    <mergeCell ref="G18:G19"/>
    <mergeCell ref="G11:G12"/>
    <mergeCell ref="C13:C14"/>
    <mergeCell ref="D13:E14"/>
    <mergeCell ref="F13:F14"/>
    <mergeCell ref="G13:G14"/>
    <mergeCell ref="F11:F12"/>
    <mergeCell ref="D15:E15"/>
    <mergeCell ref="D20:E20"/>
    <mergeCell ref="A21:A25"/>
    <mergeCell ref="B21:B25"/>
    <mergeCell ref="C21:C22"/>
    <mergeCell ref="D21:E22"/>
    <mergeCell ref="A16:A20"/>
    <mergeCell ref="B16:B20"/>
    <mergeCell ref="C16:C17"/>
    <mergeCell ref="D16:E17"/>
    <mergeCell ref="F26:F27"/>
    <mergeCell ref="G26:G27"/>
    <mergeCell ref="C28:C29"/>
    <mergeCell ref="D28:E29"/>
    <mergeCell ref="F28:F29"/>
    <mergeCell ref="G28:G29"/>
    <mergeCell ref="G21:G22"/>
    <mergeCell ref="C23:C24"/>
    <mergeCell ref="D23:E24"/>
    <mergeCell ref="F23:F24"/>
    <mergeCell ref="G23:G24"/>
    <mergeCell ref="F21:F22"/>
    <mergeCell ref="D25:E25"/>
    <mergeCell ref="D30:E30"/>
    <mergeCell ref="A31:A34"/>
    <mergeCell ref="B31:B34"/>
    <mergeCell ref="C31:C32"/>
    <mergeCell ref="D31:E32"/>
    <mergeCell ref="A26:A30"/>
    <mergeCell ref="B26:B30"/>
    <mergeCell ref="C26:C27"/>
    <mergeCell ref="D26:E27"/>
    <mergeCell ref="A40:A44"/>
    <mergeCell ref="B40:B44"/>
    <mergeCell ref="C40:C41"/>
    <mergeCell ref="D40:E41"/>
    <mergeCell ref="A35:A39"/>
    <mergeCell ref="B35:B39"/>
    <mergeCell ref="C35:C36"/>
    <mergeCell ref="D35:E36"/>
    <mergeCell ref="C37:C38"/>
    <mergeCell ref="D37:E38"/>
    <mergeCell ref="F8:F9"/>
    <mergeCell ref="G8:G9"/>
    <mergeCell ref="G6:G7"/>
    <mergeCell ref="H9:H10"/>
    <mergeCell ref="I9:I10"/>
    <mergeCell ref="G40:G41"/>
    <mergeCell ref="C42:C43"/>
    <mergeCell ref="D42:E43"/>
    <mergeCell ref="F42:F43"/>
    <mergeCell ref="G42:G43"/>
    <mergeCell ref="F40:F41"/>
    <mergeCell ref="F35:F36"/>
    <mergeCell ref="G35:G36"/>
    <mergeCell ref="F37:F38"/>
    <mergeCell ref="G37:G38"/>
    <mergeCell ref="G31:G32"/>
    <mergeCell ref="D33:E33"/>
    <mergeCell ref="F31:F32"/>
    <mergeCell ref="D34:E34"/>
    <mergeCell ref="H38:H39"/>
    <mergeCell ref="I38:I39"/>
    <mergeCell ref="H43:H44"/>
    <mergeCell ref="D44:E44"/>
    <mergeCell ref="D39:E39"/>
    <mergeCell ref="I43:I44"/>
    <mergeCell ref="H19:H20"/>
    <mergeCell ref="I19:I20"/>
    <mergeCell ref="H24:H25"/>
    <mergeCell ref="I24:I25"/>
    <mergeCell ref="H29:H30"/>
    <mergeCell ref="I29:I30"/>
    <mergeCell ref="H14:H15"/>
    <mergeCell ref="I14:I15"/>
  </mergeCells>
  <phoneticPr fontId="1"/>
  <dataValidations xWindow="820" yWindow="403" count="9">
    <dataValidation allowBlank="1" showInputMessage="1" showErrorMessage="1" prompt="助成対象経費（税抜金額等）の金額を入力してください" sqref="G6:G7 G11:G12 G16:G17 G21:G22 G26:G27 G31:G32 G35:G36 G40:G41"/>
    <dataValidation allowBlank="1" showInputMessage="1" showErrorMessage="1" prompt="記入例を参考に内容を入力してください" sqref="D6:E9 D11:E14 D16:E19 D21:E24 D26:E29 D31:E33 D35:E38 D40:E43"/>
    <dataValidation type="list" allowBlank="1" showInputMessage="1" showErrorMessage="1" prompt="該当する内容をプルダウンで選択" sqref="D10:E10 D15:E15 D20:E20 D25:E25 D30:E30 D34:E34 D39:E39 D44:E44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G10 G15 G20 G25 G30 G44 G39 G34"/>
    <dataValidation allowBlank="1" showInputMessage="1" showErrorMessage="1" prompt="契約書の日付を記入_x000a__x000a_西暦年/月/日_x000a_例）2022年4月1日_x000a_→2022/4/1" sqref="I7 I12 I17 I22 I27 I32 I36 I41"/>
    <dataValidation allowBlank="1" showInputMessage="1" showErrorMessage="1" prompt="見積書の日付を記入_x000a__x000a_西暦年/月/日_x000a_例）2022年4月1日_x000a_→2022/4/1" sqref="I6 I11 I16 I21 I26 I31 I35 I40"/>
    <dataValidation allowBlank="1" showInputMessage="1" showErrorMessage="1" prompt="請求書の日付を記入_x000a__x000a_西暦年/月/日_x000a_例）2022年4月1日_x000a_→2022/4/1" sqref="I8 I13 I18 I23 I28 I33 I37 I42"/>
    <dataValidation allowBlank="1" showInputMessage="1" showErrorMessage="1" prompt="振込日を記入_x000a__x000a_西暦年/月/日_x000a_例）2022年4月1日_x000a_→2022/4/1" sqref="I9:I10 I14:I15 I19:I20 I24:I25 I29:I30 I34 I38:I39 I43:I44"/>
    <dataValidation type="list" allowBlank="1" showInputMessage="1" showErrorMessage="1" prompt="助成対象期間を選択してください。" sqref="G2:I2">
      <formula1>"2022/2/1 ～ 2023/2/28,2022/3/1 ～ 2023/3/31,2022/4/1 ～ 2023/4/30,2022/6/1 ～ 2023/6/30,2022/8/1 ～ 2023/8/31"</formula1>
    </dataValidation>
  </dataValidation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5"/>
  <sheetViews>
    <sheetView showGridLines="0" view="pageBreakPreview" zoomScaleNormal="115" zoomScaleSheetLayoutView="100" workbookViewId="0">
      <selection activeCell="H2" sqref="H2:J2"/>
    </sheetView>
  </sheetViews>
  <sheetFormatPr defaultColWidth="9" defaultRowHeight="17.5" x14ac:dyDescent="0.55000000000000004"/>
  <cols>
    <col min="1" max="1" width="3.83203125" style="6" customWidth="1"/>
    <col min="2" max="2" width="3.83203125" style="8" customWidth="1"/>
    <col min="3" max="3" width="6.83203125" style="7" customWidth="1"/>
    <col min="4" max="5" width="6.25" style="7" customWidth="1"/>
    <col min="6" max="6" width="18.08203125" style="7" customWidth="1"/>
    <col min="7" max="7" width="11.33203125" style="3" customWidth="1"/>
    <col min="8" max="8" width="9.33203125" style="3" customWidth="1"/>
    <col min="9" max="9" width="3.83203125" style="3" customWidth="1"/>
    <col min="10" max="10" width="9.33203125" style="3" customWidth="1"/>
    <col min="11" max="11" width="5.25" style="3" customWidth="1"/>
    <col min="12" max="12" width="4.75" style="3" customWidth="1"/>
    <col min="13" max="16384" width="9" style="3"/>
  </cols>
  <sheetData>
    <row r="1" spans="1:10" ht="15.75" customHeight="1" thickBot="1" x14ac:dyDescent="0.6">
      <c r="A1" s="222" t="s">
        <v>110</v>
      </c>
      <c r="B1" s="222"/>
      <c r="C1" s="222"/>
      <c r="D1" s="222"/>
      <c r="E1" s="222"/>
      <c r="F1" s="222"/>
      <c r="G1" s="222"/>
      <c r="H1" s="222"/>
      <c r="I1" s="222"/>
      <c r="J1" s="63" t="s">
        <v>82</v>
      </c>
    </row>
    <row r="2" spans="1:10" ht="18.5" thickBot="1" x14ac:dyDescent="0.6">
      <c r="A2" s="443" t="s">
        <v>152</v>
      </c>
      <c r="B2" s="443"/>
      <c r="C2" s="443"/>
      <c r="D2" s="443"/>
      <c r="E2" s="443"/>
      <c r="F2" s="444"/>
      <c r="G2" s="167" t="s">
        <v>63</v>
      </c>
      <c r="H2" s="360"/>
      <c r="I2" s="361"/>
      <c r="J2" s="362"/>
    </row>
    <row r="3" spans="1:10" ht="5.15" customHeight="1" thickBot="1" x14ac:dyDescent="0.6">
      <c r="A3" s="58"/>
      <c r="B3" s="54"/>
      <c r="C3" s="57"/>
      <c r="D3" s="40"/>
      <c r="E3" s="40"/>
      <c r="F3" s="40"/>
      <c r="G3" s="41"/>
      <c r="H3" s="41"/>
      <c r="I3" s="42"/>
      <c r="J3" s="42"/>
    </row>
    <row r="4" spans="1:10" ht="18" x14ac:dyDescent="0.55000000000000004">
      <c r="A4" s="87" t="s">
        <v>62</v>
      </c>
      <c r="B4" s="71" t="s">
        <v>59</v>
      </c>
      <c r="C4" s="409" t="s">
        <v>61</v>
      </c>
      <c r="D4" s="410"/>
      <c r="E4" s="410"/>
      <c r="F4" s="411"/>
      <c r="G4" s="393" t="s">
        <v>133</v>
      </c>
      <c r="H4" s="394"/>
      <c r="I4" s="393" t="s">
        <v>73</v>
      </c>
      <c r="J4" s="394"/>
    </row>
    <row r="5" spans="1:10" ht="14.5" customHeight="1" x14ac:dyDescent="0.55000000000000004">
      <c r="A5" s="455"/>
      <c r="B5" s="377"/>
      <c r="C5" s="380" t="s">
        <v>45</v>
      </c>
      <c r="D5" s="401"/>
      <c r="E5" s="402"/>
      <c r="F5" s="403"/>
      <c r="G5" s="417" t="s">
        <v>4</v>
      </c>
      <c r="H5" s="364"/>
      <c r="I5" s="75" t="s">
        <v>0</v>
      </c>
      <c r="J5" s="159"/>
    </row>
    <row r="6" spans="1:10" ht="14.5" customHeight="1" x14ac:dyDescent="0.55000000000000004">
      <c r="A6" s="456"/>
      <c r="B6" s="378"/>
      <c r="C6" s="367"/>
      <c r="D6" s="395"/>
      <c r="E6" s="396"/>
      <c r="F6" s="397"/>
      <c r="G6" s="415"/>
      <c r="H6" s="365"/>
      <c r="I6" s="76" t="s">
        <v>1</v>
      </c>
      <c r="J6" s="160"/>
    </row>
    <row r="7" spans="1:10" ht="14.5" customHeight="1" x14ac:dyDescent="0.55000000000000004">
      <c r="A7" s="456"/>
      <c r="B7" s="378"/>
      <c r="C7" s="366" t="s">
        <v>76</v>
      </c>
      <c r="D7" s="395"/>
      <c r="E7" s="396"/>
      <c r="F7" s="397"/>
      <c r="G7" s="414" t="s">
        <v>5</v>
      </c>
      <c r="H7" s="373"/>
      <c r="I7" s="76" t="s">
        <v>78</v>
      </c>
      <c r="J7" s="160"/>
    </row>
    <row r="8" spans="1:10" ht="14.5" customHeight="1" x14ac:dyDescent="0.55000000000000004">
      <c r="A8" s="456"/>
      <c r="B8" s="378"/>
      <c r="C8" s="416"/>
      <c r="D8" s="395"/>
      <c r="E8" s="396"/>
      <c r="F8" s="397"/>
      <c r="G8" s="415"/>
      <c r="H8" s="365"/>
      <c r="I8" s="76" t="s">
        <v>2</v>
      </c>
      <c r="J8" s="160"/>
    </row>
    <row r="9" spans="1:10" ht="14.5" customHeight="1" x14ac:dyDescent="0.55000000000000004">
      <c r="A9" s="462"/>
      <c r="B9" s="389"/>
      <c r="C9" s="72" t="s">
        <v>60</v>
      </c>
      <c r="D9" s="398"/>
      <c r="E9" s="399"/>
      <c r="F9" s="400"/>
      <c r="G9" s="74" t="s">
        <v>131</v>
      </c>
      <c r="H9" s="59" t="str">
        <f>IF(AND(H5="",H7=""),"0",H5+H7)</f>
        <v>0</v>
      </c>
      <c r="I9" s="77" t="s">
        <v>3</v>
      </c>
      <c r="J9" s="161"/>
    </row>
    <row r="10" spans="1:10" ht="14.5" customHeight="1" x14ac:dyDescent="0.55000000000000004">
      <c r="A10" s="455"/>
      <c r="B10" s="377"/>
      <c r="C10" s="380" t="s">
        <v>45</v>
      </c>
      <c r="D10" s="458"/>
      <c r="E10" s="459"/>
      <c r="F10" s="460"/>
      <c r="G10" s="417" t="s">
        <v>4</v>
      </c>
      <c r="H10" s="364"/>
      <c r="I10" s="75" t="s">
        <v>0</v>
      </c>
      <c r="J10" s="159"/>
    </row>
    <row r="11" spans="1:10" ht="14.5" customHeight="1" x14ac:dyDescent="0.55000000000000004">
      <c r="A11" s="456"/>
      <c r="B11" s="378"/>
      <c r="C11" s="367"/>
      <c r="D11" s="395"/>
      <c r="E11" s="396"/>
      <c r="F11" s="397"/>
      <c r="G11" s="415"/>
      <c r="H11" s="365"/>
      <c r="I11" s="76" t="s">
        <v>1</v>
      </c>
      <c r="J11" s="160"/>
    </row>
    <row r="12" spans="1:10" ht="14.5" customHeight="1" x14ac:dyDescent="0.55000000000000004">
      <c r="A12" s="456"/>
      <c r="B12" s="378"/>
      <c r="C12" s="366" t="s">
        <v>76</v>
      </c>
      <c r="D12" s="395"/>
      <c r="E12" s="396"/>
      <c r="F12" s="397"/>
      <c r="G12" s="414" t="s">
        <v>5</v>
      </c>
      <c r="H12" s="373"/>
      <c r="I12" s="76" t="s">
        <v>78</v>
      </c>
      <c r="J12" s="160"/>
    </row>
    <row r="13" spans="1:10" ht="14.5" customHeight="1" x14ac:dyDescent="0.55000000000000004">
      <c r="A13" s="456"/>
      <c r="B13" s="378"/>
      <c r="C13" s="416"/>
      <c r="D13" s="395"/>
      <c r="E13" s="396"/>
      <c r="F13" s="397"/>
      <c r="G13" s="415"/>
      <c r="H13" s="365"/>
      <c r="I13" s="76" t="s">
        <v>2</v>
      </c>
      <c r="J13" s="160"/>
    </row>
    <row r="14" spans="1:10" ht="14.5" customHeight="1" x14ac:dyDescent="0.55000000000000004">
      <c r="A14" s="462"/>
      <c r="B14" s="389"/>
      <c r="C14" s="72" t="s">
        <v>60</v>
      </c>
      <c r="D14" s="398"/>
      <c r="E14" s="399"/>
      <c r="F14" s="400"/>
      <c r="G14" s="74" t="s">
        <v>131</v>
      </c>
      <c r="H14" s="59" t="str">
        <f>IF(AND(H10="",H12=""),"0",H10+H12)</f>
        <v>0</v>
      </c>
      <c r="I14" s="77" t="s">
        <v>3</v>
      </c>
      <c r="J14" s="161"/>
    </row>
    <row r="15" spans="1:10" ht="14.5" customHeight="1" x14ac:dyDescent="0.55000000000000004">
      <c r="A15" s="455"/>
      <c r="B15" s="377"/>
      <c r="C15" s="380" t="s">
        <v>45</v>
      </c>
      <c r="D15" s="458"/>
      <c r="E15" s="459"/>
      <c r="F15" s="460"/>
      <c r="G15" s="417" t="s">
        <v>4</v>
      </c>
      <c r="H15" s="364"/>
      <c r="I15" s="75" t="s">
        <v>0</v>
      </c>
      <c r="J15" s="159"/>
    </row>
    <row r="16" spans="1:10" ht="14.5" customHeight="1" x14ac:dyDescent="0.55000000000000004">
      <c r="A16" s="456"/>
      <c r="B16" s="378"/>
      <c r="C16" s="367"/>
      <c r="D16" s="395"/>
      <c r="E16" s="396"/>
      <c r="F16" s="397"/>
      <c r="G16" s="415"/>
      <c r="H16" s="365"/>
      <c r="I16" s="76" t="s">
        <v>1</v>
      </c>
      <c r="J16" s="160"/>
    </row>
    <row r="17" spans="1:15" ht="14.5" customHeight="1" x14ac:dyDescent="0.55000000000000004">
      <c r="A17" s="456"/>
      <c r="B17" s="378"/>
      <c r="C17" s="366" t="s">
        <v>76</v>
      </c>
      <c r="D17" s="395"/>
      <c r="E17" s="396"/>
      <c r="F17" s="397"/>
      <c r="G17" s="414" t="s">
        <v>5</v>
      </c>
      <c r="H17" s="373"/>
      <c r="I17" s="76" t="s">
        <v>78</v>
      </c>
      <c r="J17" s="160"/>
    </row>
    <row r="18" spans="1:15" ht="14.5" customHeight="1" x14ac:dyDescent="0.55000000000000004">
      <c r="A18" s="456"/>
      <c r="B18" s="378"/>
      <c r="C18" s="416"/>
      <c r="D18" s="395"/>
      <c r="E18" s="396"/>
      <c r="F18" s="397"/>
      <c r="G18" s="415"/>
      <c r="H18" s="365"/>
      <c r="I18" s="76" t="s">
        <v>2</v>
      </c>
      <c r="J18" s="160"/>
    </row>
    <row r="19" spans="1:15" ht="14.5" customHeight="1" x14ac:dyDescent="0.55000000000000004">
      <c r="A19" s="462"/>
      <c r="B19" s="389"/>
      <c r="C19" s="72" t="s">
        <v>60</v>
      </c>
      <c r="D19" s="398"/>
      <c r="E19" s="399"/>
      <c r="F19" s="400"/>
      <c r="G19" s="74" t="s">
        <v>131</v>
      </c>
      <c r="H19" s="59" t="str">
        <f>IF(AND(H15="",H17=""),"0",H15+H17)</f>
        <v>0</v>
      </c>
      <c r="I19" s="77" t="s">
        <v>3</v>
      </c>
      <c r="J19" s="161"/>
    </row>
    <row r="20" spans="1:15" ht="14.5" customHeight="1" x14ac:dyDescent="0.55000000000000004">
      <c r="A20" s="455"/>
      <c r="B20" s="377"/>
      <c r="C20" s="380" t="s">
        <v>45</v>
      </c>
      <c r="D20" s="458"/>
      <c r="E20" s="459"/>
      <c r="F20" s="460"/>
      <c r="G20" s="417" t="s">
        <v>4</v>
      </c>
      <c r="H20" s="364"/>
      <c r="I20" s="75" t="s">
        <v>0</v>
      </c>
      <c r="J20" s="159"/>
    </row>
    <row r="21" spans="1:15" ht="14.5" customHeight="1" x14ac:dyDescent="0.55000000000000004">
      <c r="A21" s="456"/>
      <c r="B21" s="378"/>
      <c r="C21" s="367"/>
      <c r="D21" s="395"/>
      <c r="E21" s="396"/>
      <c r="F21" s="397"/>
      <c r="G21" s="415"/>
      <c r="H21" s="365"/>
      <c r="I21" s="76" t="s">
        <v>1</v>
      </c>
      <c r="J21" s="160"/>
      <c r="M21" s="8"/>
      <c r="N21" s="8"/>
      <c r="O21" s="8"/>
    </row>
    <row r="22" spans="1:15" ht="14.5" customHeight="1" x14ac:dyDescent="0.55000000000000004">
      <c r="A22" s="456"/>
      <c r="B22" s="378"/>
      <c r="C22" s="366" t="s">
        <v>76</v>
      </c>
      <c r="D22" s="395"/>
      <c r="E22" s="396"/>
      <c r="F22" s="397"/>
      <c r="G22" s="414" t="s">
        <v>5</v>
      </c>
      <c r="H22" s="373"/>
      <c r="I22" s="76" t="s">
        <v>78</v>
      </c>
      <c r="J22" s="160"/>
      <c r="M22" s="8"/>
      <c r="N22" s="8"/>
      <c r="O22" s="8"/>
    </row>
    <row r="23" spans="1:15" ht="14.5" customHeight="1" x14ac:dyDescent="0.55000000000000004">
      <c r="A23" s="456"/>
      <c r="B23" s="378"/>
      <c r="C23" s="416"/>
      <c r="D23" s="395"/>
      <c r="E23" s="396"/>
      <c r="F23" s="397"/>
      <c r="G23" s="415"/>
      <c r="H23" s="365"/>
      <c r="I23" s="76" t="s">
        <v>2</v>
      </c>
      <c r="J23" s="160"/>
    </row>
    <row r="24" spans="1:15" ht="14.5" customHeight="1" x14ac:dyDescent="0.55000000000000004">
      <c r="A24" s="462"/>
      <c r="B24" s="389"/>
      <c r="C24" s="72" t="s">
        <v>60</v>
      </c>
      <c r="D24" s="398"/>
      <c r="E24" s="399"/>
      <c r="F24" s="400"/>
      <c r="G24" s="74" t="s">
        <v>131</v>
      </c>
      <c r="H24" s="59" t="str">
        <f>IF(AND(H20="",H22=""),"0",H20+H22)</f>
        <v>0</v>
      </c>
      <c r="I24" s="77" t="s">
        <v>3</v>
      </c>
      <c r="J24" s="161"/>
    </row>
    <row r="25" spans="1:15" ht="14.5" customHeight="1" x14ac:dyDescent="0.55000000000000004">
      <c r="A25" s="455"/>
      <c r="B25" s="377"/>
      <c r="C25" s="380" t="s">
        <v>45</v>
      </c>
      <c r="D25" s="458"/>
      <c r="E25" s="459"/>
      <c r="F25" s="460"/>
      <c r="G25" s="417" t="s">
        <v>4</v>
      </c>
      <c r="H25" s="364"/>
      <c r="I25" s="75" t="s">
        <v>0</v>
      </c>
      <c r="J25" s="159"/>
    </row>
    <row r="26" spans="1:15" ht="14.5" customHeight="1" x14ac:dyDescent="0.55000000000000004">
      <c r="A26" s="456"/>
      <c r="B26" s="378"/>
      <c r="C26" s="367"/>
      <c r="D26" s="395"/>
      <c r="E26" s="396"/>
      <c r="F26" s="397"/>
      <c r="G26" s="415"/>
      <c r="H26" s="365"/>
      <c r="I26" s="76" t="s">
        <v>1</v>
      </c>
      <c r="J26" s="160"/>
    </row>
    <row r="27" spans="1:15" ht="14.5" customHeight="1" x14ac:dyDescent="0.55000000000000004">
      <c r="A27" s="456"/>
      <c r="B27" s="378"/>
      <c r="C27" s="366" t="s">
        <v>76</v>
      </c>
      <c r="D27" s="395"/>
      <c r="E27" s="396"/>
      <c r="F27" s="397"/>
      <c r="G27" s="414" t="s">
        <v>5</v>
      </c>
      <c r="H27" s="373"/>
      <c r="I27" s="76" t="s">
        <v>78</v>
      </c>
      <c r="J27" s="160"/>
    </row>
    <row r="28" spans="1:15" ht="14.5" customHeight="1" x14ac:dyDescent="0.55000000000000004">
      <c r="A28" s="456"/>
      <c r="B28" s="378"/>
      <c r="C28" s="416"/>
      <c r="D28" s="395"/>
      <c r="E28" s="396"/>
      <c r="F28" s="397"/>
      <c r="G28" s="415"/>
      <c r="H28" s="365"/>
      <c r="I28" s="76" t="s">
        <v>2</v>
      </c>
      <c r="J28" s="160"/>
    </row>
    <row r="29" spans="1:15" ht="14.5" customHeight="1" x14ac:dyDescent="0.55000000000000004">
      <c r="A29" s="462"/>
      <c r="B29" s="389"/>
      <c r="C29" s="72" t="s">
        <v>60</v>
      </c>
      <c r="D29" s="398"/>
      <c r="E29" s="399"/>
      <c r="F29" s="400"/>
      <c r="G29" s="74" t="s">
        <v>131</v>
      </c>
      <c r="H29" s="59" t="str">
        <f>IF(AND(H25="",H27=""),"0",H25+H27)</f>
        <v>0</v>
      </c>
      <c r="I29" s="77" t="s">
        <v>3</v>
      </c>
      <c r="J29" s="161"/>
    </row>
    <row r="30" spans="1:15" ht="14.5" customHeight="1" x14ac:dyDescent="0.55000000000000004">
      <c r="A30" s="455"/>
      <c r="B30" s="377"/>
      <c r="C30" s="380" t="s">
        <v>45</v>
      </c>
      <c r="D30" s="458"/>
      <c r="E30" s="459"/>
      <c r="F30" s="460"/>
      <c r="G30" s="417" t="s">
        <v>4</v>
      </c>
      <c r="H30" s="364"/>
      <c r="I30" s="75" t="s">
        <v>0</v>
      </c>
      <c r="J30" s="159"/>
    </row>
    <row r="31" spans="1:15" ht="14.5" customHeight="1" x14ac:dyDescent="0.55000000000000004">
      <c r="A31" s="456"/>
      <c r="B31" s="378"/>
      <c r="C31" s="367"/>
      <c r="D31" s="395"/>
      <c r="E31" s="396"/>
      <c r="F31" s="397"/>
      <c r="G31" s="415"/>
      <c r="H31" s="365"/>
      <c r="I31" s="76" t="s">
        <v>1</v>
      </c>
      <c r="J31" s="160"/>
    </row>
    <row r="32" spans="1:15" ht="14.5" customHeight="1" x14ac:dyDescent="0.55000000000000004">
      <c r="A32" s="456"/>
      <c r="B32" s="378"/>
      <c r="C32" s="366" t="s">
        <v>76</v>
      </c>
      <c r="D32" s="395"/>
      <c r="E32" s="396"/>
      <c r="F32" s="397"/>
      <c r="G32" s="414" t="s">
        <v>5</v>
      </c>
      <c r="H32" s="373"/>
      <c r="I32" s="76" t="s">
        <v>78</v>
      </c>
      <c r="J32" s="160"/>
    </row>
    <row r="33" spans="1:10" ht="14.5" customHeight="1" x14ac:dyDescent="0.55000000000000004">
      <c r="A33" s="456"/>
      <c r="B33" s="378"/>
      <c r="C33" s="416"/>
      <c r="D33" s="395"/>
      <c r="E33" s="396"/>
      <c r="F33" s="397"/>
      <c r="G33" s="415"/>
      <c r="H33" s="365"/>
      <c r="I33" s="76" t="s">
        <v>2</v>
      </c>
      <c r="J33" s="160"/>
    </row>
    <row r="34" spans="1:10" ht="14.5" customHeight="1" x14ac:dyDescent="0.55000000000000004">
      <c r="A34" s="462"/>
      <c r="B34" s="389"/>
      <c r="C34" s="72" t="s">
        <v>60</v>
      </c>
      <c r="D34" s="398"/>
      <c r="E34" s="399"/>
      <c r="F34" s="400"/>
      <c r="G34" s="74" t="s">
        <v>131</v>
      </c>
      <c r="H34" s="59" t="str">
        <f>IF(AND(H30="",H32=""),"0",H30+H32)</f>
        <v>0</v>
      </c>
      <c r="I34" s="77" t="s">
        <v>3</v>
      </c>
      <c r="J34" s="161"/>
    </row>
    <row r="35" spans="1:10" ht="14.5" customHeight="1" x14ac:dyDescent="0.55000000000000004">
      <c r="A35" s="455"/>
      <c r="B35" s="377"/>
      <c r="C35" s="380" t="s">
        <v>45</v>
      </c>
      <c r="D35" s="458"/>
      <c r="E35" s="459"/>
      <c r="F35" s="460"/>
      <c r="G35" s="417" t="s">
        <v>4</v>
      </c>
      <c r="H35" s="364"/>
      <c r="I35" s="75" t="s">
        <v>0</v>
      </c>
      <c r="J35" s="159"/>
    </row>
    <row r="36" spans="1:10" ht="14.5" customHeight="1" x14ac:dyDescent="0.55000000000000004">
      <c r="A36" s="456"/>
      <c r="B36" s="378"/>
      <c r="C36" s="367"/>
      <c r="D36" s="395"/>
      <c r="E36" s="396"/>
      <c r="F36" s="397"/>
      <c r="G36" s="415"/>
      <c r="H36" s="365"/>
      <c r="I36" s="76" t="s">
        <v>1</v>
      </c>
      <c r="J36" s="160"/>
    </row>
    <row r="37" spans="1:10" ht="14.5" customHeight="1" x14ac:dyDescent="0.55000000000000004">
      <c r="A37" s="456"/>
      <c r="B37" s="378"/>
      <c r="C37" s="366" t="s">
        <v>76</v>
      </c>
      <c r="D37" s="395"/>
      <c r="E37" s="396"/>
      <c r="F37" s="397"/>
      <c r="G37" s="414" t="s">
        <v>5</v>
      </c>
      <c r="H37" s="373"/>
      <c r="I37" s="76" t="s">
        <v>78</v>
      </c>
      <c r="J37" s="160"/>
    </row>
    <row r="38" spans="1:10" ht="14.5" customHeight="1" x14ac:dyDescent="0.55000000000000004">
      <c r="A38" s="456"/>
      <c r="B38" s="378"/>
      <c r="C38" s="416"/>
      <c r="D38" s="395"/>
      <c r="E38" s="396"/>
      <c r="F38" s="397"/>
      <c r="G38" s="415"/>
      <c r="H38" s="365"/>
      <c r="I38" s="76" t="s">
        <v>2</v>
      </c>
      <c r="J38" s="160"/>
    </row>
    <row r="39" spans="1:10" ht="14.5" customHeight="1" x14ac:dyDescent="0.55000000000000004">
      <c r="A39" s="462"/>
      <c r="B39" s="389"/>
      <c r="C39" s="72" t="s">
        <v>60</v>
      </c>
      <c r="D39" s="398"/>
      <c r="E39" s="399"/>
      <c r="F39" s="400"/>
      <c r="G39" s="74" t="s">
        <v>131</v>
      </c>
      <c r="H39" s="59" t="str">
        <f>IF(AND(H35="",H37=""),"0",H35+H37)</f>
        <v>0</v>
      </c>
      <c r="I39" s="77" t="s">
        <v>3</v>
      </c>
      <c r="J39" s="161"/>
    </row>
    <row r="40" spans="1:10" ht="14.5" customHeight="1" x14ac:dyDescent="0.55000000000000004">
      <c r="A40" s="455"/>
      <c r="B40" s="377"/>
      <c r="C40" s="380" t="s">
        <v>45</v>
      </c>
      <c r="D40" s="458"/>
      <c r="E40" s="459"/>
      <c r="F40" s="460"/>
      <c r="G40" s="417" t="s">
        <v>4</v>
      </c>
      <c r="H40" s="364"/>
      <c r="I40" s="75" t="s">
        <v>0</v>
      </c>
      <c r="J40" s="159"/>
    </row>
    <row r="41" spans="1:10" ht="14.5" customHeight="1" x14ac:dyDescent="0.55000000000000004">
      <c r="A41" s="456"/>
      <c r="B41" s="378"/>
      <c r="C41" s="367"/>
      <c r="D41" s="395"/>
      <c r="E41" s="396"/>
      <c r="F41" s="397"/>
      <c r="G41" s="415"/>
      <c r="H41" s="365"/>
      <c r="I41" s="76" t="s">
        <v>1</v>
      </c>
      <c r="J41" s="160"/>
    </row>
    <row r="42" spans="1:10" ht="14.5" customHeight="1" x14ac:dyDescent="0.55000000000000004">
      <c r="A42" s="456"/>
      <c r="B42" s="378"/>
      <c r="C42" s="366" t="s">
        <v>76</v>
      </c>
      <c r="D42" s="395"/>
      <c r="E42" s="396"/>
      <c r="F42" s="397"/>
      <c r="G42" s="414" t="s">
        <v>5</v>
      </c>
      <c r="H42" s="373"/>
      <c r="I42" s="76" t="s">
        <v>78</v>
      </c>
      <c r="J42" s="160"/>
    </row>
    <row r="43" spans="1:10" ht="14.5" customHeight="1" x14ac:dyDescent="0.55000000000000004">
      <c r="A43" s="456"/>
      <c r="B43" s="378"/>
      <c r="C43" s="416"/>
      <c r="D43" s="395"/>
      <c r="E43" s="396"/>
      <c r="F43" s="397"/>
      <c r="G43" s="415"/>
      <c r="H43" s="365"/>
      <c r="I43" s="76" t="s">
        <v>2</v>
      </c>
      <c r="J43" s="160"/>
    </row>
    <row r="44" spans="1:10" ht="14.5" customHeight="1" thickBot="1" x14ac:dyDescent="0.6">
      <c r="A44" s="457"/>
      <c r="B44" s="379"/>
      <c r="C44" s="73" t="s">
        <v>60</v>
      </c>
      <c r="D44" s="418"/>
      <c r="E44" s="461"/>
      <c r="F44" s="419"/>
      <c r="G44" s="103" t="s">
        <v>131</v>
      </c>
      <c r="H44" s="60" t="str">
        <f>IF(AND(H40="",H42=""),"0",H40+H42)</f>
        <v>0</v>
      </c>
      <c r="I44" s="78" t="s">
        <v>3</v>
      </c>
      <c r="J44" s="161"/>
    </row>
    <row r="45" spans="1:10" ht="16" customHeight="1" thickBot="1" x14ac:dyDescent="0.6">
      <c r="B45" s="9"/>
      <c r="C45" s="9"/>
      <c r="D45" s="10"/>
      <c r="E45" s="10"/>
      <c r="F45" s="10"/>
      <c r="G45" s="454" t="s">
        <v>120</v>
      </c>
      <c r="H45" s="454"/>
      <c r="I45" s="454"/>
      <c r="J45" s="454"/>
    </row>
    <row r="46" spans="1:10" ht="16" customHeight="1" x14ac:dyDescent="0.55000000000000004">
      <c r="B46" s="9"/>
      <c r="C46" s="9"/>
      <c r="D46" s="10"/>
      <c r="E46" s="10"/>
      <c r="F46" s="10"/>
      <c r="G46" s="166" t="s">
        <v>80</v>
      </c>
      <c r="H46" s="118" t="str">
        <f>IF(AND(H5="",H10="",H15="",H20="",H25="",H30="",H35="",H40=""),"0",SUM(H5,H10,H15,H20,H25,H30,H35,H40))</f>
        <v>0</v>
      </c>
      <c r="I46" s="165" t="s">
        <v>139</v>
      </c>
      <c r="J46" s="46">
        <f>SUM(IF(A5="チラシ",H5,0),IF(A10="チラシ",H10,0),IF(A15="チラシ",H15,0),IF(A20="チラシ",H20,0),IF(A25="チラシ",H25,0),IF(A30="チラシ",H30,0),IF(A35="チラシ",H35,0),(IF(A40="チラシ",H40,0)))</f>
        <v>0</v>
      </c>
    </row>
    <row r="47" spans="1:10" ht="16" customHeight="1" x14ac:dyDescent="0.55000000000000004">
      <c r="B47" s="9"/>
      <c r="C47" s="9"/>
      <c r="D47" s="10"/>
      <c r="E47" s="10"/>
      <c r="F47" s="10"/>
      <c r="G47" s="164" t="s">
        <v>81</v>
      </c>
      <c r="H47" s="119" t="str">
        <f>IF(AND(H7="",H12="",H17="",H22="",H27="",H32="",H37="",H42=""),"0",SUM(H7,H12,H17,H22,H27,H32,H37,H42))</f>
        <v>0</v>
      </c>
      <c r="I47" s="83" t="s">
        <v>13</v>
      </c>
      <c r="J47" s="47">
        <f>SUM(IF(A5="動画",H5,0),IF(A10="動画",H10,0),IF(A15="動画",H15,0),IF(A20="動画",H20,0),IF(A25="動画",H25,0),IF(A30="動画",H30,0),IF(A35="動画",H35,0),(IF(A40="動画",H40,0)))</f>
        <v>0</v>
      </c>
    </row>
    <row r="48" spans="1:10" ht="16" customHeight="1" thickBot="1" x14ac:dyDescent="0.6">
      <c r="B48" s="9"/>
      <c r="C48" s="9"/>
      <c r="D48" s="10"/>
      <c r="E48" s="10"/>
      <c r="F48" s="10"/>
      <c r="G48" s="74" t="s">
        <v>131</v>
      </c>
      <c r="H48" s="120">
        <f>IF(AND(H9="",H14="",H19="",H24="",H29="",H34="",H39="",H44=""),"0",SUM(H9,H14,H19,H24,H29,H34,H39,H44))</f>
        <v>0</v>
      </c>
      <c r="I48" s="84" t="s">
        <v>14</v>
      </c>
      <c r="J48" s="49">
        <f>SUM(IF(A5="広告",H5,0),IF(A10="広告",H10,0),IF(A15="広告",H15,0),IF(A20="広告",H20,0),IF(A25="広告",H25,0),IF(A30="広告",H30,0),IF(A35="広告",H35,0),(IF(A40="広告",H40,0)))</f>
        <v>0</v>
      </c>
    </row>
    <row r="49" spans="1:14" ht="15.75" customHeight="1" thickBot="1" x14ac:dyDescent="0.6">
      <c r="A49" s="90" t="s">
        <v>140</v>
      </c>
      <c r="B49" s="90"/>
      <c r="C49" s="90"/>
      <c r="D49" s="90"/>
      <c r="E49" s="90"/>
      <c r="F49" s="90"/>
      <c r="G49" s="90"/>
      <c r="H49" s="90"/>
      <c r="J49" s="63" t="s">
        <v>84</v>
      </c>
    </row>
    <row r="50" spans="1:14" ht="18.5" thickBot="1" x14ac:dyDescent="0.6">
      <c r="A50" s="443" t="s">
        <v>152</v>
      </c>
      <c r="B50" s="443"/>
      <c r="C50" s="443"/>
      <c r="D50" s="443"/>
      <c r="E50" s="443"/>
      <c r="F50" s="444"/>
      <c r="G50" s="167" t="s">
        <v>63</v>
      </c>
      <c r="H50" s="360"/>
      <c r="I50" s="361"/>
      <c r="J50" s="362"/>
      <c r="N50" s="97"/>
    </row>
    <row r="51" spans="1:14" ht="4.5" customHeight="1" thickBot="1" x14ac:dyDescent="0.6">
      <c r="A51" s="91"/>
      <c r="B51" s="91"/>
      <c r="C51" s="64"/>
      <c r="D51" s="56"/>
      <c r="E51" s="92"/>
      <c r="F51" s="92"/>
      <c r="G51" s="56"/>
      <c r="H51" s="93"/>
      <c r="I51" s="94"/>
      <c r="J51" s="42"/>
    </row>
    <row r="52" spans="1:14" ht="18" x14ac:dyDescent="0.55000000000000004">
      <c r="A52" s="87" t="s">
        <v>62</v>
      </c>
      <c r="B52" s="71" t="s">
        <v>59</v>
      </c>
      <c r="C52" s="409" t="s">
        <v>61</v>
      </c>
      <c r="D52" s="410"/>
      <c r="E52" s="410"/>
      <c r="F52" s="411"/>
      <c r="G52" s="393" t="s">
        <v>133</v>
      </c>
      <c r="H52" s="394"/>
      <c r="I52" s="393" t="s">
        <v>73</v>
      </c>
      <c r="J52" s="394"/>
    </row>
    <row r="53" spans="1:14" ht="14.5" customHeight="1" x14ac:dyDescent="0.55000000000000004">
      <c r="A53" s="455"/>
      <c r="B53" s="377"/>
      <c r="C53" s="380" t="s">
        <v>45</v>
      </c>
      <c r="D53" s="401"/>
      <c r="E53" s="402"/>
      <c r="F53" s="403"/>
      <c r="G53" s="417" t="s">
        <v>4</v>
      </c>
      <c r="H53" s="364"/>
      <c r="I53" s="75" t="s">
        <v>0</v>
      </c>
      <c r="J53" s="159"/>
    </row>
    <row r="54" spans="1:14" ht="14.5" customHeight="1" x14ac:dyDescent="0.55000000000000004">
      <c r="A54" s="456"/>
      <c r="B54" s="378"/>
      <c r="C54" s="367"/>
      <c r="D54" s="395"/>
      <c r="E54" s="396"/>
      <c r="F54" s="397"/>
      <c r="G54" s="415"/>
      <c r="H54" s="365"/>
      <c r="I54" s="76" t="s">
        <v>1</v>
      </c>
      <c r="J54" s="160"/>
    </row>
    <row r="55" spans="1:14" ht="14.5" customHeight="1" x14ac:dyDescent="0.55000000000000004">
      <c r="A55" s="456"/>
      <c r="B55" s="378"/>
      <c r="C55" s="366" t="s">
        <v>76</v>
      </c>
      <c r="D55" s="395"/>
      <c r="E55" s="396"/>
      <c r="F55" s="397"/>
      <c r="G55" s="414" t="s">
        <v>5</v>
      </c>
      <c r="H55" s="373"/>
      <c r="I55" s="76" t="s">
        <v>78</v>
      </c>
      <c r="J55" s="160"/>
    </row>
    <row r="56" spans="1:14" ht="14.5" customHeight="1" x14ac:dyDescent="0.55000000000000004">
      <c r="A56" s="456"/>
      <c r="B56" s="378"/>
      <c r="C56" s="416"/>
      <c r="D56" s="395"/>
      <c r="E56" s="396"/>
      <c r="F56" s="397"/>
      <c r="G56" s="415"/>
      <c r="H56" s="365"/>
      <c r="I56" s="76" t="s">
        <v>2</v>
      </c>
      <c r="J56" s="160"/>
    </row>
    <row r="57" spans="1:14" ht="14.5" customHeight="1" x14ac:dyDescent="0.55000000000000004">
      <c r="A57" s="462"/>
      <c r="B57" s="389"/>
      <c r="C57" s="72" t="s">
        <v>60</v>
      </c>
      <c r="D57" s="398"/>
      <c r="E57" s="399"/>
      <c r="F57" s="400"/>
      <c r="G57" s="74" t="s">
        <v>131</v>
      </c>
      <c r="H57" s="59" t="str">
        <f>IF(AND(H53="",H55=""),"0",H53+H55)</f>
        <v>0</v>
      </c>
      <c r="I57" s="77" t="s">
        <v>3</v>
      </c>
      <c r="J57" s="161"/>
    </row>
    <row r="58" spans="1:14" ht="14.5" customHeight="1" x14ac:dyDescent="0.55000000000000004">
      <c r="A58" s="455"/>
      <c r="B58" s="377"/>
      <c r="C58" s="380" t="s">
        <v>45</v>
      </c>
      <c r="D58" s="458"/>
      <c r="E58" s="459"/>
      <c r="F58" s="460"/>
      <c r="G58" s="417" t="s">
        <v>4</v>
      </c>
      <c r="H58" s="364"/>
      <c r="I58" s="75" t="s">
        <v>0</v>
      </c>
      <c r="J58" s="159"/>
    </row>
    <row r="59" spans="1:14" ht="14.5" customHeight="1" x14ac:dyDescent="0.55000000000000004">
      <c r="A59" s="456"/>
      <c r="B59" s="378"/>
      <c r="C59" s="367"/>
      <c r="D59" s="395"/>
      <c r="E59" s="396"/>
      <c r="F59" s="397"/>
      <c r="G59" s="415"/>
      <c r="H59" s="365"/>
      <c r="I59" s="76" t="s">
        <v>1</v>
      </c>
      <c r="J59" s="160"/>
    </row>
    <row r="60" spans="1:14" ht="14.5" customHeight="1" x14ac:dyDescent="0.55000000000000004">
      <c r="A60" s="456"/>
      <c r="B60" s="378"/>
      <c r="C60" s="366" t="s">
        <v>76</v>
      </c>
      <c r="D60" s="395"/>
      <c r="E60" s="396"/>
      <c r="F60" s="397"/>
      <c r="G60" s="414" t="s">
        <v>5</v>
      </c>
      <c r="H60" s="373"/>
      <c r="I60" s="76" t="s">
        <v>78</v>
      </c>
      <c r="J60" s="160"/>
    </row>
    <row r="61" spans="1:14" ht="14.5" customHeight="1" x14ac:dyDescent="0.55000000000000004">
      <c r="A61" s="456"/>
      <c r="B61" s="378"/>
      <c r="C61" s="416"/>
      <c r="D61" s="395"/>
      <c r="E61" s="396"/>
      <c r="F61" s="397"/>
      <c r="G61" s="415"/>
      <c r="H61" s="365"/>
      <c r="I61" s="76" t="s">
        <v>2</v>
      </c>
      <c r="J61" s="160"/>
    </row>
    <row r="62" spans="1:14" ht="14.5" customHeight="1" x14ac:dyDescent="0.55000000000000004">
      <c r="A62" s="462"/>
      <c r="B62" s="389"/>
      <c r="C62" s="72" t="s">
        <v>60</v>
      </c>
      <c r="D62" s="398"/>
      <c r="E62" s="399"/>
      <c r="F62" s="400"/>
      <c r="G62" s="74" t="s">
        <v>131</v>
      </c>
      <c r="H62" s="59" t="str">
        <f>IF(AND(H58="",H60=""),"0",H58+H60)</f>
        <v>0</v>
      </c>
      <c r="I62" s="77" t="s">
        <v>3</v>
      </c>
      <c r="J62" s="161"/>
    </row>
    <row r="63" spans="1:14" ht="14.5" customHeight="1" x14ac:dyDescent="0.55000000000000004">
      <c r="A63" s="455"/>
      <c r="B63" s="377"/>
      <c r="C63" s="380" t="s">
        <v>45</v>
      </c>
      <c r="D63" s="458"/>
      <c r="E63" s="459"/>
      <c r="F63" s="460"/>
      <c r="G63" s="417" t="s">
        <v>4</v>
      </c>
      <c r="H63" s="364"/>
      <c r="I63" s="75" t="s">
        <v>0</v>
      </c>
      <c r="J63" s="159"/>
    </row>
    <row r="64" spans="1:14" ht="14.5" customHeight="1" x14ac:dyDescent="0.55000000000000004">
      <c r="A64" s="456"/>
      <c r="B64" s="378"/>
      <c r="C64" s="367"/>
      <c r="D64" s="395"/>
      <c r="E64" s="396"/>
      <c r="F64" s="397"/>
      <c r="G64" s="415"/>
      <c r="H64" s="365"/>
      <c r="I64" s="76" t="s">
        <v>1</v>
      </c>
      <c r="J64" s="160"/>
    </row>
    <row r="65" spans="1:15" ht="14.5" customHeight="1" x14ac:dyDescent="0.55000000000000004">
      <c r="A65" s="456"/>
      <c r="B65" s="378"/>
      <c r="C65" s="366" t="s">
        <v>76</v>
      </c>
      <c r="D65" s="395"/>
      <c r="E65" s="396"/>
      <c r="F65" s="397"/>
      <c r="G65" s="414" t="s">
        <v>5</v>
      </c>
      <c r="H65" s="373"/>
      <c r="I65" s="76" t="s">
        <v>78</v>
      </c>
      <c r="J65" s="160"/>
    </row>
    <row r="66" spans="1:15" ht="14.5" customHeight="1" x14ac:dyDescent="0.55000000000000004">
      <c r="A66" s="456"/>
      <c r="B66" s="378"/>
      <c r="C66" s="416"/>
      <c r="D66" s="395"/>
      <c r="E66" s="396"/>
      <c r="F66" s="397"/>
      <c r="G66" s="415"/>
      <c r="H66" s="365"/>
      <c r="I66" s="76" t="s">
        <v>2</v>
      </c>
      <c r="J66" s="160"/>
    </row>
    <row r="67" spans="1:15" ht="14.5" customHeight="1" x14ac:dyDescent="0.55000000000000004">
      <c r="A67" s="462"/>
      <c r="B67" s="389"/>
      <c r="C67" s="72" t="s">
        <v>60</v>
      </c>
      <c r="D67" s="398"/>
      <c r="E67" s="399"/>
      <c r="F67" s="400"/>
      <c r="G67" s="74" t="s">
        <v>131</v>
      </c>
      <c r="H67" s="59" t="str">
        <f>IF(AND(H63="",H65=""),"0",H63+H65)</f>
        <v>0</v>
      </c>
      <c r="I67" s="77" t="s">
        <v>3</v>
      </c>
      <c r="J67" s="161"/>
    </row>
    <row r="68" spans="1:15" ht="14.5" customHeight="1" x14ac:dyDescent="0.55000000000000004">
      <c r="A68" s="455"/>
      <c r="B68" s="377"/>
      <c r="C68" s="380" t="s">
        <v>45</v>
      </c>
      <c r="D68" s="458"/>
      <c r="E68" s="459"/>
      <c r="F68" s="460"/>
      <c r="G68" s="417" t="s">
        <v>4</v>
      </c>
      <c r="H68" s="364"/>
      <c r="I68" s="75" t="s">
        <v>0</v>
      </c>
      <c r="J68" s="159"/>
    </row>
    <row r="69" spans="1:15" ht="14.5" customHeight="1" x14ac:dyDescent="0.55000000000000004">
      <c r="A69" s="456"/>
      <c r="B69" s="378"/>
      <c r="C69" s="367"/>
      <c r="D69" s="395"/>
      <c r="E69" s="396"/>
      <c r="F69" s="397"/>
      <c r="G69" s="415"/>
      <c r="H69" s="365"/>
      <c r="I69" s="76" t="s">
        <v>1</v>
      </c>
      <c r="J69" s="160"/>
      <c r="M69" s="8"/>
      <c r="N69" s="8"/>
      <c r="O69" s="8"/>
    </row>
    <row r="70" spans="1:15" ht="14.5" customHeight="1" x14ac:dyDescent="0.55000000000000004">
      <c r="A70" s="456"/>
      <c r="B70" s="378"/>
      <c r="C70" s="366" t="s">
        <v>76</v>
      </c>
      <c r="D70" s="395"/>
      <c r="E70" s="396"/>
      <c r="F70" s="397"/>
      <c r="G70" s="414" t="s">
        <v>5</v>
      </c>
      <c r="H70" s="373"/>
      <c r="I70" s="76" t="s">
        <v>78</v>
      </c>
      <c r="J70" s="160"/>
      <c r="M70" s="8"/>
      <c r="N70" s="8"/>
      <c r="O70" s="8"/>
    </row>
    <row r="71" spans="1:15" ht="14.5" customHeight="1" x14ac:dyDescent="0.55000000000000004">
      <c r="A71" s="456"/>
      <c r="B71" s="378"/>
      <c r="C71" s="416"/>
      <c r="D71" s="395"/>
      <c r="E71" s="396"/>
      <c r="F71" s="397"/>
      <c r="G71" s="415"/>
      <c r="H71" s="365"/>
      <c r="I71" s="76" t="s">
        <v>2</v>
      </c>
      <c r="J71" s="160"/>
    </row>
    <row r="72" spans="1:15" ht="14.5" customHeight="1" x14ac:dyDescent="0.55000000000000004">
      <c r="A72" s="462"/>
      <c r="B72" s="389"/>
      <c r="C72" s="72" t="s">
        <v>60</v>
      </c>
      <c r="D72" s="398"/>
      <c r="E72" s="399"/>
      <c r="F72" s="400"/>
      <c r="G72" s="74" t="s">
        <v>131</v>
      </c>
      <c r="H72" s="59" t="str">
        <f>IF(AND(H68="",H70=""),"0",H68+H70)</f>
        <v>0</v>
      </c>
      <c r="I72" s="77" t="s">
        <v>3</v>
      </c>
      <c r="J72" s="161"/>
    </row>
    <row r="73" spans="1:15" ht="14.5" customHeight="1" x14ac:dyDescent="0.55000000000000004">
      <c r="A73" s="455"/>
      <c r="B73" s="377"/>
      <c r="C73" s="380" t="s">
        <v>45</v>
      </c>
      <c r="D73" s="458"/>
      <c r="E73" s="459"/>
      <c r="F73" s="460"/>
      <c r="G73" s="417" t="s">
        <v>4</v>
      </c>
      <c r="H73" s="364"/>
      <c r="I73" s="75" t="s">
        <v>0</v>
      </c>
      <c r="J73" s="159"/>
    </row>
    <row r="74" spans="1:15" ht="14.5" customHeight="1" x14ac:dyDescent="0.55000000000000004">
      <c r="A74" s="456"/>
      <c r="B74" s="378"/>
      <c r="C74" s="367"/>
      <c r="D74" s="395"/>
      <c r="E74" s="396"/>
      <c r="F74" s="397"/>
      <c r="G74" s="415"/>
      <c r="H74" s="365"/>
      <c r="I74" s="76" t="s">
        <v>1</v>
      </c>
      <c r="J74" s="160"/>
    </row>
    <row r="75" spans="1:15" ht="14.5" customHeight="1" x14ac:dyDescent="0.55000000000000004">
      <c r="A75" s="456"/>
      <c r="B75" s="378"/>
      <c r="C75" s="366" t="s">
        <v>76</v>
      </c>
      <c r="D75" s="395"/>
      <c r="E75" s="396"/>
      <c r="F75" s="397"/>
      <c r="G75" s="414" t="s">
        <v>5</v>
      </c>
      <c r="H75" s="373"/>
      <c r="I75" s="76" t="s">
        <v>78</v>
      </c>
      <c r="J75" s="160"/>
    </row>
    <row r="76" spans="1:15" ht="14.5" customHeight="1" x14ac:dyDescent="0.55000000000000004">
      <c r="A76" s="456"/>
      <c r="B76" s="378"/>
      <c r="C76" s="416"/>
      <c r="D76" s="395"/>
      <c r="E76" s="396"/>
      <c r="F76" s="397"/>
      <c r="G76" s="415"/>
      <c r="H76" s="365"/>
      <c r="I76" s="76" t="s">
        <v>2</v>
      </c>
      <c r="J76" s="160"/>
    </row>
    <row r="77" spans="1:15" ht="14.5" customHeight="1" x14ac:dyDescent="0.55000000000000004">
      <c r="A77" s="462"/>
      <c r="B77" s="389"/>
      <c r="C77" s="72" t="s">
        <v>60</v>
      </c>
      <c r="D77" s="398"/>
      <c r="E77" s="399"/>
      <c r="F77" s="400"/>
      <c r="G77" s="74" t="s">
        <v>131</v>
      </c>
      <c r="H77" s="59" t="str">
        <f>IF(AND(H73="",H75=""),"0",H73+H75)</f>
        <v>0</v>
      </c>
      <c r="I77" s="77" t="s">
        <v>3</v>
      </c>
      <c r="J77" s="161"/>
    </row>
    <row r="78" spans="1:15" ht="14.5" customHeight="1" x14ac:dyDescent="0.55000000000000004">
      <c r="A78" s="455"/>
      <c r="B78" s="377"/>
      <c r="C78" s="380" t="s">
        <v>45</v>
      </c>
      <c r="D78" s="458"/>
      <c r="E78" s="459"/>
      <c r="F78" s="460"/>
      <c r="G78" s="417" t="s">
        <v>4</v>
      </c>
      <c r="H78" s="364"/>
      <c r="I78" s="75" t="s">
        <v>0</v>
      </c>
      <c r="J78" s="159"/>
    </row>
    <row r="79" spans="1:15" ht="14.5" customHeight="1" x14ac:dyDescent="0.55000000000000004">
      <c r="A79" s="456"/>
      <c r="B79" s="378"/>
      <c r="C79" s="367"/>
      <c r="D79" s="395"/>
      <c r="E79" s="396"/>
      <c r="F79" s="397"/>
      <c r="G79" s="415"/>
      <c r="H79" s="365"/>
      <c r="I79" s="76" t="s">
        <v>1</v>
      </c>
      <c r="J79" s="160"/>
    </row>
    <row r="80" spans="1:15" ht="14.5" customHeight="1" x14ac:dyDescent="0.55000000000000004">
      <c r="A80" s="456"/>
      <c r="B80" s="378"/>
      <c r="C80" s="366" t="s">
        <v>76</v>
      </c>
      <c r="D80" s="395"/>
      <c r="E80" s="396"/>
      <c r="F80" s="397"/>
      <c r="G80" s="414" t="s">
        <v>5</v>
      </c>
      <c r="H80" s="373"/>
      <c r="I80" s="76" t="s">
        <v>78</v>
      </c>
      <c r="J80" s="160"/>
    </row>
    <row r="81" spans="1:10" ht="14.5" customHeight="1" x14ac:dyDescent="0.55000000000000004">
      <c r="A81" s="456"/>
      <c r="B81" s="378"/>
      <c r="C81" s="416"/>
      <c r="D81" s="395"/>
      <c r="E81" s="396"/>
      <c r="F81" s="397"/>
      <c r="G81" s="415"/>
      <c r="H81" s="365"/>
      <c r="I81" s="76" t="s">
        <v>2</v>
      </c>
      <c r="J81" s="160"/>
    </row>
    <row r="82" spans="1:10" ht="14.5" customHeight="1" x14ac:dyDescent="0.55000000000000004">
      <c r="A82" s="462"/>
      <c r="B82" s="389"/>
      <c r="C82" s="72" t="s">
        <v>60</v>
      </c>
      <c r="D82" s="398"/>
      <c r="E82" s="399"/>
      <c r="F82" s="400"/>
      <c r="G82" s="74" t="s">
        <v>131</v>
      </c>
      <c r="H82" s="59" t="str">
        <f>IF(AND(H78="",H80=""),"0",H78+H80)</f>
        <v>0</v>
      </c>
      <c r="I82" s="77" t="s">
        <v>3</v>
      </c>
      <c r="J82" s="161"/>
    </row>
    <row r="83" spans="1:10" ht="14.5" customHeight="1" x14ac:dyDescent="0.55000000000000004">
      <c r="A83" s="455"/>
      <c r="B83" s="377"/>
      <c r="C83" s="380" t="s">
        <v>45</v>
      </c>
      <c r="D83" s="458"/>
      <c r="E83" s="459"/>
      <c r="F83" s="460"/>
      <c r="G83" s="417" t="s">
        <v>4</v>
      </c>
      <c r="H83" s="364"/>
      <c r="I83" s="75" t="s">
        <v>0</v>
      </c>
      <c r="J83" s="159"/>
    </row>
    <row r="84" spans="1:10" ht="14.5" customHeight="1" x14ac:dyDescent="0.55000000000000004">
      <c r="A84" s="456"/>
      <c r="B84" s="378"/>
      <c r="C84" s="367"/>
      <c r="D84" s="395"/>
      <c r="E84" s="396"/>
      <c r="F84" s="397"/>
      <c r="G84" s="415"/>
      <c r="H84" s="365"/>
      <c r="I84" s="76" t="s">
        <v>1</v>
      </c>
      <c r="J84" s="160"/>
    </row>
    <row r="85" spans="1:10" ht="14.5" customHeight="1" x14ac:dyDescent="0.55000000000000004">
      <c r="A85" s="456"/>
      <c r="B85" s="378"/>
      <c r="C85" s="366" t="s">
        <v>76</v>
      </c>
      <c r="D85" s="395"/>
      <c r="E85" s="396"/>
      <c r="F85" s="397"/>
      <c r="G85" s="414" t="s">
        <v>5</v>
      </c>
      <c r="H85" s="373"/>
      <c r="I85" s="76" t="s">
        <v>78</v>
      </c>
      <c r="J85" s="160"/>
    </row>
    <row r="86" spans="1:10" ht="14.5" customHeight="1" x14ac:dyDescent="0.55000000000000004">
      <c r="A86" s="456"/>
      <c r="B86" s="378"/>
      <c r="C86" s="416"/>
      <c r="D86" s="395"/>
      <c r="E86" s="396"/>
      <c r="F86" s="397"/>
      <c r="G86" s="415"/>
      <c r="H86" s="365"/>
      <c r="I86" s="76" t="s">
        <v>2</v>
      </c>
      <c r="J86" s="160"/>
    </row>
    <row r="87" spans="1:10" ht="14.5" customHeight="1" x14ac:dyDescent="0.55000000000000004">
      <c r="A87" s="462"/>
      <c r="B87" s="389"/>
      <c r="C87" s="72" t="s">
        <v>60</v>
      </c>
      <c r="D87" s="398"/>
      <c r="E87" s="399"/>
      <c r="F87" s="400"/>
      <c r="G87" s="74" t="s">
        <v>131</v>
      </c>
      <c r="H87" s="59" t="str">
        <f>IF(AND(H83="",H85=""),"0",H83+H85)</f>
        <v>0</v>
      </c>
      <c r="I87" s="77" t="s">
        <v>3</v>
      </c>
      <c r="J87" s="161"/>
    </row>
    <row r="88" spans="1:10" ht="14.5" customHeight="1" x14ac:dyDescent="0.55000000000000004">
      <c r="A88" s="455"/>
      <c r="B88" s="377"/>
      <c r="C88" s="380" t="s">
        <v>45</v>
      </c>
      <c r="D88" s="458"/>
      <c r="E88" s="459"/>
      <c r="F88" s="460"/>
      <c r="G88" s="417" t="s">
        <v>4</v>
      </c>
      <c r="H88" s="364"/>
      <c r="I88" s="75" t="s">
        <v>0</v>
      </c>
      <c r="J88" s="159"/>
    </row>
    <row r="89" spans="1:10" ht="14.5" customHeight="1" x14ac:dyDescent="0.55000000000000004">
      <c r="A89" s="456"/>
      <c r="B89" s="378"/>
      <c r="C89" s="367"/>
      <c r="D89" s="395"/>
      <c r="E89" s="396"/>
      <c r="F89" s="397"/>
      <c r="G89" s="415"/>
      <c r="H89" s="365"/>
      <c r="I89" s="76" t="s">
        <v>1</v>
      </c>
      <c r="J89" s="160"/>
    </row>
    <row r="90" spans="1:10" ht="14.5" customHeight="1" x14ac:dyDescent="0.55000000000000004">
      <c r="A90" s="456"/>
      <c r="B90" s="378"/>
      <c r="C90" s="366" t="s">
        <v>76</v>
      </c>
      <c r="D90" s="395"/>
      <c r="E90" s="396"/>
      <c r="F90" s="397"/>
      <c r="G90" s="414" t="s">
        <v>5</v>
      </c>
      <c r="H90" s="373"/>
      <c r="I90" s="76" t="s">
        <v>78</v>
      </c>
      <c r="J90" s="160"/>
    </row>
    <row r="91" spans="1:10" ht="14.5" customHeight="1" x14ac:dyDescent="0.55000000000000004">
      <c r="A91" s="456"/>
      <c r="B91" s="378"/>
      <c r="C91" s="416"/>
      <c r="D91" s="395"/>
      <c r="E91" s="396"/>
      <c r="F91" s="397"/>
      <c r="G91" s="415"/>
      <c r="H91" s="365"/>
      <c r="I91" s="76" t="s">
        <v>2</v>
      </c>
      <c r="J91" s="160"/>
    </row>
    <row r="92" spans="1:10" ht="14.5" customHeight="1" thickBot="1" x14ac:dyDescent="0.6">
      <c r="A92" s="457"/>
      <c r="B92" s="379"/>
      <c r="C92" s="73" t="s">
        <v>60</v>
      </c>
      <c r="D92" s="418"/>
      <c r="E92" s="461"/>
      <c r="F92" s="419"/>
      <c r="G92" s="74" t="s">
        <v>131</v>
      </c>
      <c r="H92" s="60" t="str">
        <f>IF(AND(H88="",H90=""),"0",H88+H90)</f>
        <v>0</v>
      </c>
      <c r="I92" s="78" t="s">
        <v>3</v>
      </c>
      <c r="J92" s="161"/>
    </row>
    <row r="93" spans="1:10" ht="16" customHeight="1" thickBot="1" x14ac:dyDescent="0.6">
      <c r="B93" s="9"/>
      <c r="C93" s="9"/>
      <c r="D93" s="10"/>
      <c r="E93" s="10"/>
      <c r="F93" s="10"/>
      <c r="G93" s="454" t="s">
        <v>119</v>
      </c>
      <c r="H93" s="454"/>
      <c r="I93" s="454"/>
      <c r="J93" s="454"/>
    </row>
    <row r="94" spans="1:10" ht="16" customHeight="1" x14ac:dyDescent="0.55000000000000004">
      <c r="B94" s="9"/>
      <c r="C94" s="9"/>
      <c r="D94" s="10"/>
      <c r="E94" s="10"/>
      <c r="F94" s="10"/>
      <c r="G94" s="166" t="s">
        <v>80</v>
      </c>
      <c r="H94" s="118" t="str">
        <f>IF(AND(H53="",H58="",H63="",H68="",H73="",H78="",H83="",H88=""),"0",SUM(H53,H58,H63,H68,H73,H78,H83,H88))</f>
        <v>0</v>
      </c>
      <c r="I94" s="165" t="s">
        <v>139</v>
      </c>
      <c r="J94" s="46">
        <f>SUM(IF(A53="チラシ",H53,0),IF(A58="チラシ",H58,0),IF(A63="チラシ",H63,0),IF(A68="チラシ",H68,0),IF(A73="チラシ",H73,0),IF(A78="チラシ",H78,0),IF(A83="チラシ",H83,0),(IF(A88="チラシ",H88,0)))</f>
        <v>0</v>
      </c>
    </row>
    <row r="95" spans="1:10" ht="16" customHeight="1" x14ac:dyDescent="0.55000000000000004">
      <c r="B95" s="9"/>
      <c r="C95" s="9"/>
      <c r="D95" s="10"/>
      <c r="E95" s="10"/>
      <c r="F95" s="10"/>
      <c r="G95" s="164" t="s">
        <v>81</v>
      </c>
      <c r="H95" s="119" t="str">
        <f>IF(AND(H55="",H60="",H65="",H70="",H75="",H80="",H85="",H90=""),"0",SUM(H55,H60,H65,H70,H75,H80,H85,H90))</f>
        <v>0</v>
      </c>
      <c r="I95" s="88" t="s">
        <v>13</v>
      </c>
      <c r="J95" s="48">
        <f>SUM(IF(A53="動画",H53,0),IF(A58="動画",H58,0),IF(A63="動画",H63,0),IF(A68="動画",H68,0),IF(A73="動画",H73,0),IF(A78="動画",H78,0),IF(A83="動画",H83,0),(IF(A88="動画",H88,0)))</f>
        <v>0</v>
      </c>
    </row>
    <row r="96" spans="1:10" ht="16" customHeight="1" thickBot="1" x14ac:dyDescent="0.6">
      <c r="B96" s="9"/>
      <c r="C96" s="9"/>
      <c r="D96" s="10"/>
      <c r="E96" s="10"/>
      <c r="F96" s="10"/>
      <c r="G96" s="74" t="s">
        <v>131</v>
      </c>
      <c r="H96" s="120">
        <f>IF(AND(H57="",H62="",H67="",H72="",H77="",H82="",H87="",H92=""),"0",SUM(H57,H62,H67,H72,H77,H82,H87,H92))</f>
        <v>0</v>
      </c>
      <c r="I96" s="84" t="s">
        <v>14</v>
      </c>
      <c r="J96" s="49">
        <f>SUM(IF(A53="広告",H53,0),IF(A58="広告",H58,0),IF(A63="広告",H63,0),IF(A68="広告",H68,0),IF(A73="広告",H73,0),IF(A78="広告",H78,0),IF(A83="広告",H83,0),(IF(A88="広告",H88,0)))</f>
        <v>0</v>
      </c>
    </row>
    <row r="97" spans="1:10" ht="15.75" customHeight="1" thickBot="1" x14ac:dyDescent="0.6">
      <c r="A97" s="90" t="s">
        <v>140</v>
      </c>
      <c r="B97" s="90"/>
      <c r="C97" s="90"/>
      <c r="D97" s="90"/>
      <c r="E97" s="90"/>
      <c r="F97" s="90"/>
      <c r="G97" s="90"/>
      <c r="H97" s="90"/>
      <c r="J97" s="63" t="s">
        <v>83</v>
      </c>
    </row>
    <row r="98" spans="1:10" ht="20.149999999999999" customHeight="1" thickBot="1" x14ac:dyDescent="0.6">
      <c r="A98" s="443" t="s">
        <v>152</v>
      </c>
      <c r="B98" s="443"/>
      <c r="C98" s="443"/>
      <c r="D98" s="443"/>
      <c r="E98" s="443"/>
      <c r="F98" s="444"/>
      <c r="G98" s="167" t="s">
        <v>63</v>
      </c>
      <c r="H98" s="360"/>
      <c r="I98" s="361"/>
      <c r="J98" s="362"/>
    </row>
    <row r="99" spans="1:10" ht="5.15" customHeight="1" thickBot="1" x14ac:dyDescent="0.6">
      <c r="A99" s="58"/>
      <c r="B99" s="54"/>
      <c r="C99" s="57"/>
      <c r="D99" s="40"/>
      <c r="E99" s="40"/>
      <c r="F99" s="40"/>
      <c r="G99" s="41"/>
      <c r="H99" s="41"/>
    </row>
    <row r="100" spans="1:10" ht="18.75" customHeight="1" x14ac:dyDescent="0.55000000000000004">
      <c r="A100" s="87" t="s">
        <v>62</v>
      </c>
      <c r="B100" s="71" t="s">
        <v>59</v>
      </c>
      <c r="C100" s="409" t="s">
        <v>61</v>
      </c>
      <c r="D100" s="410"/>
      <c r="E100" s="410"/>
      <c r="F100" s="411"/>
      <c r="G100" s="393" t="s">
        <v>133</v>
      </c>
      <c r="H100" s="394"/>
      <c r="I100" s="393" t="s">
        <v>73</v>
      </c>
      <c r="J100" s="394"/>
    </row>
    <row r="101" spans="1:10" ht="14.5" customHeight="1" x14ac:dyDescent="0.55000000000000004">
      <c r="A101" s="455"/>
      <c r="B101" s="377"/>
      <c r="C101" s="380" t="s">
        <v>45</v>
      </c>
      <c r="D101" s="401"/>
      <c r="E101" s="402"/>
      <c r="F101" s="403"/>
      <c r="G101" s="417" t="s">
        <v>4</v>
      </c>
      <c r="H101" s="364"/>
      <c r="I101" s="75" t="s">
        <v>0</v>
      </c>
      <c r="J101" s="159"/>
    </row>
    <row r="102" spans="1:10" ht="14.5" customHeight="1" x14ac:dyDescent="0.55000000000000004">
      <c r="A102" s="456"/>
      <c r="B102" s="378"/>
      <c r="C102" s="367"/>
      <c r="D102" s="395"/>
      <c r="E102" s="396"/>
      <c r="F102" s="397"/>
      <c r="G102" s="415"/>
      <c r="H102" s="365"/>
      <c r="I102" s="76" t="s">
        <v>1</v>
      </c>
      <c r="J102" s="160"/>
    </row>
    <row r="103" spans="1:10" ht="14.5" customHeight="1" x14ac:dyDescent="0.55000000000000004">
      <c r="A103" s="456"/>
      <c r="B103" s="378"/>
      <c r="C103" s="366" t="s">
        <v>76</v>
      </c>
      <c r="D103" s="395"/>
      <c r="E103" s="396"/>
      <c r="F103" s="397"/>
      <c r="G103" s="414" t="s">
        <v>5</v>
      </c>
      <c r="H103" s="373"/>
      <c r="I103" s="76" t="s">
        <v>78</v>
      </c>
      <c r="J103" s="160"/>
    </row>
    <row r="104" spans="1:10" ht="14.5" customHeight="1" x14ac:dyDescent="0.55000000000000004">
      <c r="A104" s="456"/>
      <c r="B104" s="378"/>
      <c r="C104" s="416"/>
      <c r="D104" s="395"/>
      <c r="E104" s="396"/>
      <c r="F104" s="397"/>
      <c r="G104" s="415"/>
      <c r="H104" s="365"/>
      <c r="I104" s="76" t="s">
        <v>2</v>
      </c>
      <c r="J104" s="160"/>
    </row>
    <row r="105" spans="1:10" ht="14.5" customHeight="1" x14ac:dyDescent="0.55000000000000004">
      <c r="A105" s="462"/>
      <c r="B105" s="389"/>
      <c r="C105" s="72" t="s">
        <v>60</v>
      </c>
      <c r="D105" s="398"/>
      <c r="E105" s="399"/>
      <c r="F105" s="400"/>
      <c r="G105" s="74" t="s">
        <v>131</v>
      </c>
      <c r="H105" s="59" t="str">
        <f>IF(AND(H101="",H103=""),"0",H101+H103)</f>
        <v>0</v>
      </c>
      <c r="I105" s="77" t="s">
        <v>3</v>
      </c>
      <c r="J105" s="161"/>
    </row>
    <row r="106" spans="1:10" ht="14.5" customHeight="1" x14ac:dyDescent="0.55000000000000004">
      <c r="A106" s="455"/>
      <c r="B106" s="377"/>
      <c r="C106" s="380" t="s">
        <v>45</v>
      </c>
      <c r="D106" s="458"/>
      <c r="E106" s="459"/>
      <c r="F106" s="460"/>
      <c r="G106" s="417" t="s">
        <v>4</v>
      </c>
      <c r="H106" s="364"/>
      <c r="I106" s="75" t="s">
        <v>0</v>
      </c>
      <c r="J106" s="159"/>
    </row>
    <row r="107" spans="1:10" ht="14.5" customHeight="1" x14ac:dyDescent="0.55000000000000004">
      <c r="A107" s="456"/>
      <c r="B107" s="378"/>
      <c r="C107" s="367"/>
      <c r="D107" s="395"/>
      <c r="E107" s="396"/>
      <c r="F107" s="397"/>
      <c r="G107" s="415"/>
      <c r="H107" s="365"/>
      <c r="I107" s="76" t="s">
        <v>1</v>
      </c>
      <c r="J107" s="160"/>
    </row>
    <row r="108" spans="1:10" ht="14.5" customHeight="1" x14ac:dyDescent="0.55000000000000004">
      <c r="A108" s="456"/>
      <c r="B108" s="378"/>
      <c r="C108" s="366" t="s">
        <v>76</v>
      </c>
      <c r="D108" s="395"/>
      <c r="E108" s="396"/>
      <c r="F108" s="397"/>
      <c r="G108" s="414" t="s">
        <v>5</v>
      </c>
      <c r="H108" s="373"/>
      <c r="I108" s="76" t="s">
        <v>78</v>
      </c>
      <c r="J108" s="160"/>
    </row>
    <row r="109" spans="1:10" ht="14.5" customHeight="1" x14ac:dyDescent="0.55000000000000004">
      <c r="A109" s="456"/>
      <c r="B109" s="378"/>
      <c r="C109" s="416"/>
      <c r="D109" s="395"/>
      <c r="E109" s="396"/>
      <c r="F109" s="397"/>
      <c r="G109" s="415"/>
      <c r="H109" s="365"/>
      <c r="I109" s="76" t="s">
        <v>2</v>
      </c>
      <c r="J109" s="160"/>
    </row>
    <row r="110" spans="1:10" ht="14.5" customHeight="1" x14ac:dyDescent="0.55000000000000004">
      <c r="A110" s="462"/>
      <c r="B110" s="389"/>
      <c r="C110" s="72" t="s">
        <v>60</v>
      </c>
      <c r="D110" s="398"/>
      <c r="E110" s="399"/>
      <c r="F110" s="400"/>
      <c r="G110" s="74" t="s">
        <v>131</v>
      </c>
      <c r="H110" s="59" t="str">
        <f>IF(AND(H106="",H108=""),"0",H106+H108)</f>
        <v>0</v>
      </c>
      <c r="I110" s="77" t="s">
        <v>3</v>
      </c>
      <c r="J110" s="161"/>
    </row>
    <row r="111" spans="1:10" ht="14.5" customHeight="1" x14ac:dyDescent="0.55000000000000004">
      <c r="A111" s="455"/>
      <c r="B111" s="377"/>
      <c r="C111" s="380" t="s">
        <v>45</v>
      </c>
      <c r="D111" s="458"/>
      <c r="E111" s="459"/>
      <c r="F111" s="460"/>
      <c r="G111" s="417" t="s">
        <v>4</v>
      </c>
      <c r="H111" s="364"/>
      <c r="I111" s="75" t="s">
        <v>0</v>
      </c>
      <c r="J111" s="159"/>
    </row>
    <row r="112" spans="1:10" ht="14.5" customHeight="1" x14ac:dyDescent="0.55000000000000004">
      <c r="A112" s="456"/>
      <c r="B112" s="378"/>
      <c r="C112" s="367"/>
      <c r="D112" s="395"/>
      <c r="E112" s="396"/>
      <c r="F112" s="397"/>
      <c r="G112" s="415"/>
      <c r="H112" s="365"/>
      <c r="I112" s="76" t="s">
        <v>1</v>
      </c>
      <c r="J112" s="160"/>
    </row>
    <row r="113" spans="1:15" ht="14.5" customHeight="1" x14ac:dyDescent="0.55000000000000004">
      <c r="A113" s="456"/>
      <c r="B113" s="378"/>
      <c r="C113" s="366" t="s">
        <v>76</v>
      </c>
      <c r="D113" s="395"/>
      <c r="E113" s="396"/>
      <c r="F113" s="397"/>
      <c r="G113" s="414" t="s">
        <v>5</v>
      </c>
      <c r="H113" s="373"/>
      <c r="I113" s="76" t="s">
        <v>78</v>
      </c>
      <c r="J113" s="160"/>
    </row>
    <row r="114" spans="1:15" ht="14.5" customHeight="1" x14ac:dyDescent="0.55000000000000004">
      <c r="A114" s="456"/>
      <c r="B114" s="378"/>
      <c r="C114" s="416"/>
      <c r="D114" s="395"/>
      <c r="E114" s="396"/>
      <c r="F114" s="397"/>
      <c r="G114" s="415"/>
      <c r="H114" s="365"/>
      <c r="I114" s="76" t="s">
        <v>2</v>
      </c>
      <c r="J114" s="160"/>
    </row>
    <row r="115" spans="1:15" ht="14.5" customHeight="1" x14ac:dyDescent="0.55000000000000004">
      <c r="A115" s="462"/>
      <c r="B115" s="389"/>
      <c r="C115" s="72" t="s">
        <v>60</v>
      </c>
      <c r="D115" s="398"/>
      <c r="E115" s="399"/>
      <c r="F115" s="400"/>
      <c r="G115" s="74" t="s">
        <v>131</v>
      </c>
      <c r="H115" s="59" t="str">
        <f>IF(AND(H111="",H113=""),"0",H111+H113)</f>
        <v>0</v>
      </c>
      <c r="I115" s="77" t="s">
        <v>3</v>
      </c>
      <c r="J115" s="161"/>
    </row>
    <row r="116" spans="1:15" ht="14.5" customHeight="1" x14ac:dyDescent="0.55000000000000004">
      <c r="A116" s="455"/>
      <c r="B116" s="377"/>
      <c r="C116" s="380" t="s">
        <v>45</v>
      </c>
      <c r="D116" s="458"/>
      <c r="E116" s="459"/>
      <c r="F116" s="460"/>
      <c r="G116" s="417" t="s">
        <v>4</v>
      </c>
      <c r="H116" s="364"/>
      <c r="I116" s="75" t="s">
        <v>0</v>
      </c>
      <c r="J116" s="159"/>
    </row>
    <row r="117" spans="1:15" ht="14.5" customHeight="1" x14ac:dyDescent="0.55000000000000004">
      <c r="A117" s="456"/>
      <c r="B117" s="378"/>
      <c r="C117" s="367"/>
      <c r="D117" s="395"/>
      <c r="E117" s="396"/>
      <c r="F117" s="397"/>
      <c r="G117" s="415"/>
      <c r="H117" s="365"/>
      <c r="I117" s="76" t="s">
        <v>1</v>
      </c>
      <c r="J117" s="160"/>
      <c r="M117" s="8"/>
      <c r="N117" s="8"/>
      <c r="O117" s="8"/>
    </row>
    <row r="118" spans="1:15" ht="14.5" customHeight="1" x14ac:dyDescent="0.55000000000000004">
      <c r="A118" s="456"/>
      <c r="B118" s="378"/>
      <c r="C118" s="366" t="s">
        <v>76</v>
      </c>
      <c r="D118" s="395"/>
      <c r="E118" s="396"/>
      <c r="F118" s="397"/>
      <c r="G118" s="414" t="s">
        <v>5</v>
      </c>
      <c r="H118" s="373"/>
      <c r="I118" s="76" t="s">
        <v>78</v>
      </c>
      <c r="J118" s="160"/>
      <c r="M118" s="8"/>
      <c r="N118" s="8"/>
      <c r="O118" s="8"/>
    </row>
    <row r="119" spans="1:15" ht="14.5" customHeight="1" x14ac:dyDescent="0.55000000000000004">
      <c r="A119" s="456"/>
      <c r="B119" s="378"/>
      <c r="C119" s="416"/>
      <c r="D119" s="395"/>
      <c r="E119" s="396"/>
      <c r="F119" s="397"/>
      <c r="G119" s="415"/>
      <c r="H119" s="365"/>
      <c r="I119" s="76" t="s">
        <v>2</v>
      </c>
      <c r="J119" s="160"/>
    </row>
    <row r="120" spans="1:15" ht="14.5" customHeight="1" x14ac:dyDescent="0.55000000000000004">
      <c r="A120" s="462"/>
      <c r="B120" s="389"/>
      <c r="C120" s="72" t="s">
        <v>60</v>
      </c>
      <c r="D120" s="398"/>
      <c r="E120" s="399"/>
      <c r="F120" s="400"/>
      <c r="G120" s="74" t="s">
        <v>131</v>
      </c>
      <c r="H120" s="59" t="str">
        <f>IF(AND(H116="",H118=""),"0",H116+H118)</f>
        <v>0</v>
      </c>
      <c r="I120" s="77" t="s">
        <v>3</v>
      </c>
      <c r="J120" s="161"/>
    </row>
    <row r="121" spans="1:15" ht="14.5" customHeight="1" x14ac:dyDescent="0.55000000000000004">
      <c r="A121" s="455"/>
      <c r="B121" s="377"/>
      <c r="C121" s="380" t="s">
        <v>45</v>
      </c>
      <c r="D121" s="458"/>
      <c r="E121" s="459"/>
      <c r="F121" s="460"/>
      <c r="G121" s="417" t="s">
        <v>4</v>
      </c>
      <c r="H121" s="364"/>
      <c r="I121" s="75" t="s">
        <v>0</v>
      </c>
      <c r="J121" s="159"/>
    </row>
    <row r="122" spans="1:15" ht="14.5" customHeight="1" x14ac:dyDescent="0.55000000000000004">
      <c r="A122" s="456"/>
      <c r="B122" s="378"/>
      <c r="C122" s="367"/>
      <c r="D122" s="395"/>
      <c r="E122" s="396"/>
      <c r="F122" s="397"/>
      <c r="G122" s="415"/>
      <c r="H122" s="365"/>
      <c r="I122" s="76" t="s">
        <v>1</v>
      </c>
      <c r="J122" s="160"/>
    </row>
    <row r="123" spans="1:15" ht="14.5" customHeight="1" x14ac:dyDescent="0.55000000000000004">
      <c r="A123" s="456"/>
      <c r="B123" s="378"/>
      <c r="C123" s="366" t="s">
        <v>76</v>
      </c>
      <c r="D123" s="395"/>
      <c r="E123" s="396"/>
      <c r="F123" s="397"/>
      <c r="G123" s="414" t="s">
        <v>5</v>
      </c>
      <c r="H123" s="373"/>
      <c r="I123" s="76" t="s">
        <v>78</v>
      </c>
      <c r="J123" s="160"/>
    </row>
    <row r="124" spans="1:15" ht="14.5" customHeight="1" x14ac:dyDescent="0.55000000000000004">
      <c r="A124" s="456"/>
      <c r="B124" s="378"/>
      <c r="C124" s="416"/>
      <c r="D124" s="395"/>
      <c r="E124" s="396"/>
      <c r="F124" s="397"/>
      <c r="G124" s="415"/>
      <c r="H124" s="365"/>
      <c r="I124" s="76" t="s">
        <v>2</v>
      </c>
      <c r="J124" s="160"/>
    </row>
    <row r="125" spans="1:15" ht="14.5" customHeight="1" x14ac:dyDescent="0.55000000000000004">
      <c r="A125" s="462"/>
      <c r="B125" s="389"/>
      <c r="C125" s="72" t="s">
        <v>60</v>
      </c>
      <c r="D125" s="398"/>
      <c r="E125" s="399"/>
      <c r="F125" s="400"/>
      <c r="G125" s="74" t="s">
        <v>131</v>
      </c>
      <c r="H125" s="59" t="str">
        <f>IF(AND(H121="",H123=""),"0",H121+H123)</f>
        <v>0</v>
      </c>
      <c r="I125" s="77" t="s">
        <v>3</v>
      </c>
      <c r="J125" s="161"/>
    </row>
    <row r="126" spans="1:15" ht="14.5" customHeight="1" x14ac:dyDescent="0.55000000000000004">
      <c r="A126" s="455"/>
      <c r="B126" s="377"/>
      <c r="C126" s="380" t="s">
        <v>45</v>
      </c>
      <c r="D126" s="458"/>
      <c r="E126" s="459"/>
      <c r="F126" s="460"/>
      <c r="G126" s="417" t="s">
        <v>4</v>
      </c>
      <c r="H126" s="364"/>
      <c r="I126" s="75" t="s">
        <v>0</v>
      </c>
      <c r="J126" s="159"/>
    </row>
    <row r="127" spans="1:15" ht="14.5" customHeight="1" x14ac:dyDescent="0.55000000000000004">
      <c r="A127" s="456"/>
      <c r="B127" s="378"/>
      <c r="C127" s="367"/>
      <c r="D127" s="395"/>
      <c r="E127" s="396"/>
      <c r="F127" s="397"/>
      <c r="G127" s="415"/>
      <c r="H127" s="365"/>
      <c r="I127" s="76" t="s">
        <v>1</v>
      </c>
      <c r="J127" s="160"/>
    </row>
    <row r="128" spans="1:15" ht="14.5" customHeight="1" x14ac:dyDescent="0.55000000000000004">
      <c r="A128" s="456"/>
      <c r="B128" s="378"/>
      <c r="C128" s="366" t="s">
        <v>76</v>
      </c>
      <c r="D128" s="395"/>
      <c r="E128" s="396"/>
      <c r="F128" s="397"/>
      <c r="G128" s="414" t="s">
        <v>5</v>
      </c>
      <c r="H128" s="373"/>
      <c r="I128" s="76" t="s">
        <v>78</v>
      </c>
      <c r="J128" s="160"/>
    </row>
    <row r="129" spans="1:10" ht="14.5" customHeight="1" x14ac:dyDescent="0.55000000000000004">
      <c r="A129" s="456"/>
      <c r="B129" s="378"/>
      <c r="C129" s="416"/>
      <c r="D129" s="395"/>
      <c r="E129" s="396"/>
      <c r="F129" s="397"/>
      <c r="G129" s="415"/>
      <c r="H129" s="365"/>
      <c r="I129" s="76" t="s">
        <v>2</v>
      </c>
      <c r="J129" s="160"/>
    </row>
    <row r="130" spans="1:10" ht="14.5" customHeight="1" x14ac:dyDescent="0.55000000000000004">
      <c r="A130" s="462"/>
      <c r="B130" s="389"/>
      <c r="C130" s="72" t="s">
        <v>60</v>
      </c>
      <c r="D130" s="398"/>
      <c r="E130" s="399"/>
      <c r="F130" s="400"/>
      <c r="G130" s="74" t="s">
        <v>131</v>
      </c>
      <c r="H130" s="59" t="str">
        <f>IF(AND(H126="",H128=""),"0",H126+H128)</f>
        <v>0</v>
      </c>
      <c r="I130" s="77" t="s">
        <v>3</v>
      </c>
      <c r="J130" s="161"/>
    </row>
    <row r="131" spans="1:10" ht="14.5" customHeight="1" x14ac:dyDescent="0.55000000000000004">
      <c r="A131" s="455"/>
      <c r="B131" s="377"/>
      <c r="C131" s="380" t="s">
        <v>45</v>
      </c>
      <c r="D131" s="458"/>
      <c r="E131" s="459"/>
      <c r="F131" s="460"/>
      <c r="G131" s="417" t="s">
        <v>4</v>
      </c>
      <c r="H131" s="364"/>
      <c r="I131" s="75" t="s">
        <v>0</v>
      </c>
      <c r="J131" s="159"/>
    </row>
    <row r="132" spans="1:10" ht="14.5" customHeight="1" x14ac:dyDescent="0.55000000000000004">
      <c r="A132" s="456"/>
      <c r="B132" s="378"/>
      <c r="C132" s="367"/>
      <c r="D132" s="395"/>
      <c r="E132" s="396"/>
      <c r="F132" s="397"/>
      <c r="G132" s="415"/>
      <c r="H132" s="365"/>
      <c r="I132" s="76" t="s">
        <v>1</v>
      </c>
      <c r="J132" s="160"/>
    </row>
    <row r="133" spans="1:10" ht="14.5" customHeight="1" x14ac:dyDescent="0.55000000000000004">
      <c r="A133" s="456"/>
      <c r="B133" s="378"/>
      <c r="C133" s="366" t="s">
        <v>76</v>
      </c>
      <c r="D133" s="395"/>
      <c r="E133" s="396"/>
      <c r="F133" s="397"/>
      <c r="G133" s="414" t="s">
        <v>5</v>
      </c>
      <c r="H133" s="373"/>
      <c r="I133" s="76" t="s">
        <v>78</v>
      </c>
      <c r="J133" s="160"/>
    </row>
    <row r="134" spans="1:10" ht="14.5" customHeight="1" x14ac:dyDescent="0.55000000000000004">
      <c r="A134" s="456"/>
      <c r="B134" s="378"/>
      <c r="C134" s="416"/>
      <c r="D134" s="395"/>
      <c r="E134" s="396"/>
      <c r="F134" s="397"/>
      <c r="G134" s="415"/>
      <c r="H134" s="365"/>
      <c r="I134" s="76" t="s">
        <v>2</v>
      </c>
      <c r="J134" s="160"/>
    </row>
    <row r="135" spans="1:10" ht="14.5" customHeight="1" x14ac:dyDescent="0.55000000000000004">
      <c r="A135" s="462"/>
      <c r="B135" s="389"/>
      <c r="C135" s="72" t="s">
        <v>60</v>
      </c>
      <c r="D135" s="398"/>
      <c r="E135" s="399"/>
      <c r="F135" s="400"/>
      <c r="G135" s="74" t="s">
        <v>131</v>
      </c>
      <c r="H135" s="59" t="str">
        <f>IF(AND(H131="",H133=""),"0",H131+H133)</f>
        <v>0</v>
      </c>
      <c r="I135" s="77" t="s">
        <v>3</v>
      </c>
      <c r="J135" s="161"/>
    </row>
    <row r="136" spans="1:10" ht="14.5" customHeight="1" x14ac:dyDescent="0.55000000000000004">
      <c r="A136" s="455"/>
      <c r="B136" s="377"/>
      <c r="C136" s="380" t="s">
        <v>45</v>
      </c>
      <c r="D136" s="458"/>
      <c r="E136" s="459"/>
      <c r="F136" s="460"/>
      <c r="G136" s="417" t="s">
        <v>4</v>
      </c>
      <c r="H136" s="364"/>
      <c r="I136" s="75" t="s">
        <v>0</v>
      </c>
      <c r="J136" s="159"/>
    </row>
    <row r="137" spans="1:10" ht="14.5" customHeight="1" x14ac:dyDescent="0.55000000000000004">
      <c r="A137" s="456"/>
      <c r="B137" s="378"/>
      <c r="C137" s="367"/>
      <c r="D137" s="395"/>
      <c r="E137" s="396"/>
      <c r="F137" s="397"/>
      <c r="G137" s="415"/>
      <c r="H137" s="365"/>
      <c r="I137" s="76" t="s">
        <v>1</v>
      </c>
      <c r="J137" s="160"/>
    </row>
    <row r="138" spans="1:10" ht="14.5" customHeight="1" x14ac:dyDescent="0.55000000000000004">
      <c r="A138" s="456"/>
      <c r="B138" s="378"/>
      <c r="C138" s="366" t="s">
        <v>76</v>
      </c>
      <c r="D138" s="395"/>
      <c r="E138" s="396"/>
      <c r="F138" s="397"/>
      <c r="G138" s="414" t="s">
        <v>5</v>
      </c>
      <c r="H138" s="373"/>
      <c r="I138" s="76" t="s">
        <v>78</v>
      </c>
      <c r="J138" s="160"/>
    </row>
    <row r="139" spans="1:10" ht="14.5" customHeight="1" x14ac:dyDescent="0.55000000000000004">
      <c r="A139" s="456"/>
      <c r="B139" s="378"/>
      <c r="C139" s="416"/>
      <c r="D139" s="395"/>
      <c r="E139" s="396"/>
      <c r="F139" s="397"/>
      <c r="G139" s="415"/>
      <c r="H139" s="365"/>
      <c r="I139" s="76" t="s">
        <v>2</v>
      </c>
      <c r="J139" s="160"/>
    </row>
    <row r="140" spans="1:10" ht="14.5" customHeight="1" thickBot="1" x14ac:dyDescent="0.6">
      <c r="A140" s="457"/>
      <c r="B140" s="379"/>
      <c r="C140" s="73" t="s">
        <v>60</v>
      </c>
      <c r="D140" s="418"/>
      <c r="E140" s="461"/>
      <c r="F140" s="419"/>
      <c r="G140" s="74" t="s">
        <v>131</v>
      </c>
      <c r="H140" s="60" t="str">
        <f>IF(AND(H136="",H138=""),"0",H136+H138)</f>
        <v>0</v>
      </c>
      <c r="I140" s="78" t="s">
        <v>3</v>
      </c>
      <c r="J140" s="161"/>
    </row>
    <row r="141" spans="1:10" ht="16" customHeight="1" thickBot="1" x14ac:dyDescent="0.6">
      <c r="B141" s="9"/>
      <c r="C141" s="9"/>
      <c r="D141" s="10"/>
      <c r="E141" s="10"/>
      <c r="F141" s="10"/>
      <c r="G141" s="454" t="s">
        <v>118</v>
      </c>
      <c r="H141" s="454"/>
      <c r="I141" s="454"/>
      <c r="J141" s="454"/>
    </row>
    <row r="142" spans="1:10" ht="16" customHeight="1" x14ac:dyDescent="0.55000000000000004">
      <c r="B142" s="9"/>
      <c r="C142" s="9"/>
      <c r="D142" s="10"/>
      <c r="E142" s="10"/>
      <c r="F142" s="10"/>
      <c r="G142" s="166" t="s">
        <v>80</v>
      </c>
      <c r="H142" s="44">
        <f>IF(AND(H101="",H106="",H111="",H116="",H121="",H126="",H131="",H136=""),0,SUM(H101,H106,H111,H116,H121,H126,H131,H136))</f>
        <v>0</v>
      </c>
      <c r="I142" s="165" t="s">
        <v>139</v>
      </c>
      <c r="J142" s="46">
        <f>SUM(IF(A101="チラシ",H101,0),IF(A106="チラシ",H106,0),IF(A111="チラシ",H111,0),IF(A116="チラシ",H116,0),IF(A121="チラシ",H121,0),IF(A126="チラシ",H126,0),IF(A131="チラシ",H131,0),(IF(A136="チラシ",H136,0)))</f>
        <v>0</v>
      </c>
    </row>
    <row r="143" spans="1:10" ht="16" customHeight="1" x14ac:dyDescent="0.55000000000000004">
      <c r="B143" s="9"/>
      <c r="C143" s="9"/>
      <c r="D143" s="10"/>
      <c r="E143" s="10"/>
      <c r="F143" s="10"/>
      <c r="G143" s="164" t="s">
        <v>81</v>
      </c>
      <c r="H143" s="61">
        <f>IF(AND(H103="",H108="",H113="",H118="",H123="",H128="",H133="",H138=""),0,SUM(H103,H108,H113,H118,H123,H128,H133,H138))</f>
        <v>0</v>
      </c>
      <c r="I143" s="83" t="s">
        <v>13</v>
      </c>
      <c r="J143" s="47">
        <f>SUM(IF(A101="動画",H101,0),IF(A106="動画",H106,0),IF(A111="動画",H111,0),IF(A116="動画",H116,0),IF(A121="動画",H121,0),IF(A126="動画",H126,0),IF(A131="動画",H131,0),(IF(A136="動画",H136,0)))</f>
        <v>0</v>
      </c>
    </row>
    <row r="144" spans="1:10" ht="16" customHeight="1" thickBot="1" x14ac:dyDescent="0.6">
      <c r="B144" s="9"/>
      <c r="C144" s="9"/>
      <c r="D144" s="10"/>
      <c r="E144" s="10"/>
      <c r="F144" s="10"/>
      <c r="G144" s="74" t="s">
        <v>131</v>
      </c>
      <c r="H144" s="45">
        <f>IF(AND(H105="",H110="",H115="",H120="",H125="",H130="",H135="",H140=""),0,SUM(H105,H110,H115,H120,H125,H130,H135,H140))</f>
        <v>0</v>
      </c>
      <c r="I144" s="84" t="s">
        <v>14</v>
      </c>
      <c r="J144" s="49">
        <f>SUM(IF(A101="広告",H101,0),IF(A106="広告",H106,0),IF(A111="広告",H111,0),IF(A116="広告",H116,0),IF(A121="広告",H121,0),IF(A126="広告",H126,0),IF(A131="広告",H131,0),(IF(A136="広告",H136,0)))</f>
        <v>0</v>
      </c>
    </row>
    <row r="145" spans="7:9" ht="15.65" customHeight="1" x14ac:dyDescent="0.55000000000000004">
      <c r="G145" s="95"/>
      <c r="H145" s="96"/>
      <c r="I145" s="95"/>
    </row>
  </sheetData>
  <sheetProtection algorithmName="SHA-512" hashValue="cMdgiQV9J4hjQsY5F/VAvkgw1tcnJMzaHmsPzESZql3bXfO3OuMozN1o9HhbFE+mvnYvG9Q7bpx7hXEj2zXzQw==" saltValue="amHOb0DLZMHh/aZ7am78sw==" spinCount="100000" sheet="1" objects="1" scenarios="1"/>
  <mergeCells count="283">
    <mergeCell ref="I4:J4"/>
    <mergeCell ref="A1:I1"/>
    <mergeCell ref="G5:G6"/>
    <mergeCell ref="H5:H6"/>
    <mergeCell ref="C7:C8"/>
    <mergeCell ref="D7:F8"/>
    <mergeCell ref="G7:G8"/>
    <mergeCell ref="H7:H8"/>
    <mergeCell ref="C4:F4"/>
    <mergeCell ref="G4:H4"/>
    <mergeCell ref="H2:J2"/>
    <mergeCell ref="A2:F2"/>
    <mergeCell ref="D9:F9"/>
    <mergeCell ref="A10:A14"/>
    <mergeCell ref="B10:B14"/>
    <mergeCell ref="C10:C11"/>
    <mergeCell ref="D10:F11"/>
    <mergeCell ref="A5:A9"/>
    <mergeCell ref="B5:B9"/>
    <mergeCell ref="C5:C6"/>
    <mergeCell ref="D5:F6"/>
    <mergeCell ref="G15:G16"/>
    <mergeCell ref="H15:H16"/>
    <mergeCell ref="C17:C18"/>
    <mergeCell ref="D17:F18"/>
    <mergeCell ref="G17:G18"/>
    <mergeCell ref="H17:H18"/>
    <mergeCell ref="H10:H11"/>
    <mergeCell ref="C12:C13"/>
    <mergeCell ref="D12:F13"/>
    <mergeCell ref="G12:G13"/>
    <mergeCell ref="H12:H13"/>
    <mergeCell ref="G10:G11"/>
    <mergeCell ref="D14:F14"/>
    <mergeCell ref="D19:F19"/>
    <mergeCell ref="A20:A24"/>
    <mergeCell ref="B20:B24"/>
    <mergeCell ref="C20:C21"/>
    <mergeCell ref="D20:F21"/>
    <mergeCell ref="A15:A19"/>
    <mergeCell ref="B15:B19"/>
    <mergeCell ref="C15:C16"/>
    <mergeCell ref="D15:F16"/>
    <mergeCell ref="G25:G26"/>
    <mergeCell ref="H25:H26"/>
    <mergeCell ref="C27:C28"/>
    <mergeCell ref="D27:F28"/>
    <mergeCell ref="G27:G28"/>
    <mergeCell ref="H27:H28"/>
    <mergeCell ref="H20:H21"/>
    <mergeCell ref="C22:C23"/>
    <mergeCell ref="D22:F23"/>
    <mergeCell ref="G22:G23"/>
    <mergeCell ref="H22:H23"/>
    <mergeCell ref="G20:G21"/>
    <mergeCell ref="D24:F24"/>
    <mergeCell ref="D29:F29"/>
    <mergeCell ref="A30:A34"/>
    <mergeCell ref="B30:B34"/>
    <mergeCell ref="C30:C31"/>
    <mergeCell ref="D30:F31"/>
    <mergeCell ref="A25:A29"/>
    <mergeCell ref="B25:B29"/>
    <mergeCell ref="C25:C26"/>
    <mergeCell ref="D25:F26"/>
    <mergeCell ref="G35:G36"/>
    <mergeCell ref="H35:H36"/>
    <mergeCell ref="C37:C38"/>
    <mergeCell ref="D37:F38"/>
    <mergeCell ref="G37:G38"/>
    <mergeCell ref="H37:H38"/>
    <mergeCell ref="H30:H31"/>
    <mergeCell ref="C32:C33"/>
    <mergeCell ref="D32:F33"/>
    <mergeCell ref="G32:G33"/>
    <mergeCell ref="H32:H33"/>
    <mergeCell ref="G30:G31"/>
    <mergeCell ref="D34:F34"/>
    <mergeCell ref="D39:F39"/>
    <mergeCell ref="A40:A44"/>
    <mergeCell ref="B40:B44"/>
    <mergeCell ref="C40:C41"/>
    <mergeCell ref="D40:F41"/>
    <mergeCell ref="A35:A39"/>
    <mergeCell ref="B35:B39"/>
    <mergeCell ref="C35:C36"/>
    <mergeCell ref="D35:F36"/>
    <mergeCell ref="C52:F52"/>
    <mergeCell ref="G52:H52"/>
    <mergeCell ref="I52:J52"/>
    <mergeCell ref="H40:H41"/>
    <mergeCell ref="C42:C43"/>
    <mergeCell ref="D42:F43"/>
    <mergeCell ref="G42:G43"/>
    <mergeCell ref="H42:H43"/>
    <mergeCell ref="G40:G41"/>
    <mergeCell ref="D44:F44"/>
    <mergeCell ref="H50:J50"/>
    <mergeCell ref="A50:F50"/>
    <mergeCell ref="H53:H54"/>
    <mergeCell ref="C55:C56"/>
    <mergeCell ref="D55:F56"/>
    <mergeCell ref="G55:G56"/>
    <mergeCell ref="H55:H56"/>
    <mergeCell ref="A53:A57"/>
    <mergeCell ref="B53:B57"/>
    <mergeCell ref="C53:C54"/>
    <mergeCell ref="D53:F54"/>
    <mergeCell ref="G53:G54"/>
    <mergeCell ref="D57:F57"/>
    <mergeCell ref="H58:H59"/>
    <mergeCell ref="C60:C61"/>
    <mergeCell ref="D60:F61"/>
    <mergeCell ref="G60:G61"/>
    <mergeCell ref="H60:H61"/>
    <mergeCell ref="A58:A62"/>
    <mergeCell ref="B58:B62"/>
    <mergeCell ref="C58:C59"/>
    <mergeCell ref="D58:F59"/>
    <mergeCell ref="G58:G59"/>
    <mergeCell ref="D62:F62"/>
    <mergeCell ref="H63:H64"/>
    <mergeCell ref="C65:C66"/>
    <mergeCell ref="D65:F66"/>
    <mergeCell ref="G65:G66"/>
    <mergeCell ref="H65:H66"/>
    <mergeCell ref="A63:A67"/>
    <mergeCell ref="B63:B67"/>
    <mergeCell ref="C63:C64"/>
    <mergeCell ref="D63:F64"/>
    <mergeCell ref="G63:G64"/>
    <mergeCell ref="D67:F67"/>
    <mergeCell ref="H68:H69"/>
    <mergeCell ref="C70:C71"/>
    <mergeCell ref="D70:F71"/>
    <mergeCell ref="G70:G71"/>
    <mergeCell ref="H70:H71"/>
    <mergeCell ref="A68:A72"/>
    <mergeCell ref="B68:B72"/>
    <mergeCell ref="C68:C69"/>
    <mergeCell ref="D68:F69"/>
    <mergeCell ref="G68:G69"/>
    <mergeCell ref="D72:F72"/>
    <mergeCell ref="H73:H74"/>
    <mergeCell ref="C75:C76"/>
    <mergeCell ref="D75:F76"/>
    <mergeCell ref="G75:G76"/>
    <mergeCell ref="H75:H76"/>
    <mergeCell ref="A73:A77"/>
    <mergeCell ref="B73:B77"/>
    <mergeCell ref="C73:C74"/>
    <mergeCell ref="D73:F74"/>
    <mergeCell ref="G73:G74"/>
    <mergeCell ref="D77:F77"/>
    <mergeCell ref="H78:H79"/>
    <mergeCell ref="C80:C81"/>
    <mergeCell ref="D80:F81"/>
    <mergeCell ref="G80:G81"/>
    <mergeCell ref="H80:H81"/>
    <mergeCell ref="A78:A82"/>
    <mergeCell ref="B78:B82"/>
    <mergeCell ref="C78:C79"/>
    <mergeCell ref="D78:F79"/>
    <mergeCell ref="G78:G79"/>
    <mergeCell ref="D82:F82"/>
    <mergeCell ref="C85:C86"/>
    <mergeCell ref="D85:F86"/>
    <mergeCell ref="G85:G86"/>
    <mergeCell ref="H85:H86"/>
    <mergeCell ref="A83:A87"/>
    <mergeCell ref="B83:B87"/>
    <mergeCell ref="C83:C84"/>
    <mergeCell ref="D83:F84"/>
    <mergeCell ref="G83:G84"/>
    <mergeCell ref="D87:F87"/>
    <mergeCell ref="C100:F100"/>
    <mergeCell ref="G100:H100"/>
    <mergeCell ref="H88:H89"/>
    <mergeCell ref="C90:C91"/>
    <mergeCell ref="D90:F91"/>
    <mergeCell ref="G90:G91"/>
    <mergeCell ref="H90:H91"/>
    <mergeCell ref="A88:A92"/>
    <mergeCell ref="B88:B92"/>
    <mergeCell ref="C88:C89"/>
    <mergeCell ref="D88:F89"/>
    <mergeCell ref="G88:G89"/>
    <mergeCell ref="D92:F92"/>
    <mergeCell ref="H98:J98"/>
    <mergeCell ref="I100:J100"/>
    <mergeCell ref="A98:F98"/>
    <mergeCell ref="A106:A110"/>
    <mergeCell ref="B106:B110"/>
    <mergeCell ref="C106:C107"/>
    <mergeCell ref="D106:F107"/>
    <mergeCell ref="G106:G107"/>
    <mergeCell ref="D110:F110"/>
    <mergeCell ref="H101:H102"/>
    <mergeCell ref="C103:C104"/>
    <mergeCell ref="D103:F104"/>
    <mergeCell ref="G103:G104"/>
    <mergeCell ref="H103:H104"/>
    <mergeCell ref="A101:A105"/>
    <mergeCell ref="B101:B105"/>
    <mergeCell ref="C101:C102"/>
    <mergeCell ref="D101:F102"/>
    <mergeCell ref="G101:G102"/>
    <mergeCell ref="D105:F105"/>
    <mergeCell ref="A116:A120"/>
    <mergeCell ref="B116:B120"/>
    <mergeCell ref="C116:C117"/>
    <mergeCell ref="D116:F117"/>
    <mergeCell ref="G116:G117"/>
    <mergeCell ref="D120:F120"/>
    <mergeCell ref="H111:H112"/>
    <mergeCell ref="C113:C114"/>
    <mergeCell ref="D113:F114"/>
    <mergeCell ref="G113:G114"/>
    <mergeCell ref="H113:H114"/>
    <mergeCell ref="A111:A115"/>
    <mergeCell ref="B111:B115"/>
    <mergeCell ref="C111:C112"/>
    <mergeCell ref="D111:F112"/>
    <mergeCell ref="G111:G112"/>
    <mergeCell ref="D115:F115"/>
    <mergeCell ref="A126:A130"/>
    <mergeCell ref="B126:B130"/>
    <mergeCell ref="C126:C127"/>
    <mergeCell ref="D126:F127"/>
    <mergeCell ref="G126:G127"/>
    <mergeCell ref="D130:F130"/>
    <mergeCell ref="H121:H122"/>
    <mergeCell ref="C123:C124"/>
    <mergeCell ref="D123:F124"/>
    <mergeCell ref="G123:G124"/>
    <mergeCell ref="H123:H124"/>
    <mergeCell ref="A121:A125"/>
    <mergeCell ref="B121:B125"/>
    <mergeCell ref="C121:C122"/>
    <mergeCell ref="D121:F122"/>
    <mergeCell ref="G121:G122"/>
    <mergeCell ref="D125:F125"/>
    <mergeCell ref="A136:A140"/>
    <mergeCell ref="B136:B140"/>
    <mergeCell ref="C136:C137"/>
    <mergeCell ref="D136:F137"/>
    <mergeCell ref="G136:G137"/>
    <mergeCell ref="D140:F140"/>
    <mergeCell ref="H131:H132"/>
    <mergeCell ref="C133:C134"/>
    <mergeCell ref="D133:F134"/>
    <mergeCell ref="G133:G134"/>
    <mergeCell ref="H133:H134"/>
    <mergeCell ref="A131:A135"/>
    <mergeCell ref="B131:B135"/>
    <mergeCell ref="C131:C132"/>
    <mergeCell ref="D131:F132"/>
    <mergeCell ref="G131:G132"/>
    <mergeCell ref="D135:F135"/>
    <mergeCell ref="G141:J141"/>
    <mergeCell ref="G93:J93"/>
    <mergeCell ref="G45:J45"/>
    <mergeCell ref="H136:H137"/>
    <mergeCell ref="C138:C139"/>
    <mergeCell ref="D138:F139"/>
    <mergeCell ref="G138:G139"/>
    <mergeCell ref="H138:H139"/>
    <mergeCell ref="H126:H127"/>
    <mergeCell ref="C128:C129"/>
    <mergeCell ref="D128:F129"/>
    <mergeCell ref="G128:G129"/>
    <mergeCell ref="H128:H129"/>
    <mergeCell ref="H116:H117"/>
    <mergeCell ref="C118:C119"/>
    <mergeCell ref="D118:F119"/>
    <mergeCell ref="G118:G119"/>
    <mergeCell ref="H118:H119"/>
    <mergeCell ref="H106:H107"/>
    <mergeCell ref="C108:C109"/>
    <mergeCell ref="D108:F109"/>
    <mergeCell ref="G108:G109"/>
    <mergeCell ref="H108:H109"/>
    <mergeCell ref="H83:H84"/>
  </mergeCells>
  <phoneticPr fontId="1"/>
  <dataValidations xWindow="159" yWindow="675" count="14">
    <dataValidation allowBlank="1" showInputMessage="1" showErrorMessage="1" prompt="入力不要_x000a_(自動計算されます)" sqref="H57 H62 H67 H72 H77 H82 H87 H9 H92 H14 H19 H24 H29 H34 H39 H44 H105 H110 H115 H120 H125 H130 H135 H140"/>
    <dataValidation allowBlank="1" showInputMessage="1" showErrorMessage="1" prompt="▶展示会名の左隣の緑色セルのプルダウンで「国内１」～「国内４」または「海外」を選択_x000a__x000a_▶複数回出展した場合、このシートをコピーして使用してください" sqref="E51"/>
    <dataValidation type="list" allowBlank="1" showInputMessage="1" showErrorMessage="1" prompt="同じ費目を複数申請する場合、連番にしてください" sqref="B5 B35 B10 B15 B20 B25 B30 B40 B53 B83 B58 B63 B68 B73 B78 B88 B101 B131 B106 B111 B116 B121 B126 B136">
      <formula1>"1,2,3,4,5"</formula1>
    </dataValidation>
    <dataValidation type="list" allowBlank="1" showInputMessage="1" showErrorMessage="1" prompt="経費区分を選択してください" sqref="A5:A44 A53:A92 A101:A140">
      <formula1>"チラシ,動画,広告"</formula1>
    </dataValidation>
    <dataValidation allowBlank="1" showInputMessage="1" showErrorMessage="1" prompt="入力不要_x000a_付表1「助成事業の実施期間」の日付が表示されます" sqref="H51:I51"/>
    <dataValidation allowBlank="1" showInputMessage="1" showErrorMessage="1" prompt="記入例を参考に内容を入力してください" sqref="D40:F43 D35:F38 D30:F33 D25:F28 D20:F23 D15:F18 D5:F8 D10:F13 D88:F91 D83:F86 D78:F81 D73:F76 D68:F71 D63:F66 D53:F56 D58:F61 D136:F139 D131:F134 D126:F129 D121:F124 D116:F119 D111:F114 D101:F104 D106:F109"/>
    <dataValidation type="list" allowBlank="1" showInputMessage="1" showErrorMessage="1" prompt="該当する内容をプルダウンで選択" sqref="D44:F44 D39:F39 D34:F34 D29:F29 D24:F24 D19:F19 D14:F14 D9:F9 D92:F92 D87:F87 D82:F82 D77:F77 D72:F72 D67:F67 D62:F62 D57:F57 D140:F140 D135:F135 D130:F130 D125:F125 D120:F120 D115:F115 D110:F110 D105:F105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H5:H6 H10:H11 H15:H16 H20:H21 H25:H26 H30:H31 H35:H36 H40:H41 H53:H54 H58:H59 H63:H64 H68:H69 H73:H74 H78:H79 H83:H84 H88:H89 H101:H102 H106:H107 H111:H112 H116:H117 H121:H122 H126:H127 H131:H132 H136:H137"/>
    <dataValidation allowBlank="1" showInputMessage="1" showErrorMessage="1" prompt="契約書の日付を記入_x000a__x000a_西暦年/月/日_x000a_例）2022年4月1日_x000a_→2022/4/1" sqref="J6 J11 J16 J21 J26 J31 J36 J41 J54 J59 J64 J69 J74 J79 J84 J89 J102 J107 J112 J117 J122 J127 J132 J137"/>
    <dataValidation allowBlank="1" showInputMessage="1" showErrorMessage="1" prompt="見積書の日付を記入_x000a__x000a_西暦年/月/日_x000a_例）2022年4月1日_x000a_→2022/4/1" sqref="J5 J10 J15 J20 J25 J30 J35 J40 J53 J58 J63 J68 J73 J78 J83 J88 J101 J106 J111 J116 J121 J126 J131 J136"/>
    <dataValidation allowBlank="1" showInputMessage="1" showErrorMessage="1" prompt="振込日を記入_x000a__x000a_西暦年/月/日_x000a_例）2022年4月1日_x000a_→2022/4/1" sqref="J9 J14 J19 J24 J29 J34 J39 J44 J57 J62 J67 J72 J77 J82 J87 J92 J105 J110 J115 J120 J125 J130 J135 J140"/>
    <dataValidation allowBlank="1" showInputMessage="1" showErrorMessage="1" prompt="請求書の日付を記入_x000a__x000a_西暦年/月/日_x000a_例）2022年4月1日_x000a_→2022/4/1" sqref="J8 J13 J18 J23 J28 J33 J38 J43 J56 J61 J66 J71 J76 J81 J86 J91 J104 J109 J114 J119 J124 J129 J134 J139"/>
    <dataValidation allowBlank="1" showInputMessage="1" showErrorMessage="1" prompt="納品書の日付を記入_x000a__x000a_西暦年/月/日_x000a_例）2022年4月1日_x000a_→2022/4/1" sqref="J7 J12 J17 J22 J27 J32 J37 J42 J55 J60 J65 J70 J75 J80 J85 J90 J103 J108 J113 J118 J123 J128 J133 J138"/>
    <dataValidation type="list" allowBlank="1" showInputMessage="1" showErrorMessage="1" prompt="助成対象期間を選択してください。" sqref="H2:J2 H50:J50 H98:J98">
      <formula1>"2022/2/1 ～ 2023/2/28,2022/3/1 ～ 2023/3/31,2022/4/1 ～ 2023/4/30,2022/6/1 ～ 2023/6/30,2022/8/1 ～ 2023/8/31"</formula1>
    </dataValidation>
  </dataValidations>
  <pageMargins left="0.7" right="0.7" top="0.75" bottom="0.75" header="0.3" footer="0.3"/>
  <pageSetup paperSize="9" fitToHeight="0" orientation="portrait" r:id="rId1"/>
  <rowBreaks count="2" manualBreakCount="2">
    <brk id="48" max="9" man="1"/>
    <brk id="9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実績報告書</vt:lpstr>
      <vt:lpstr>付表1</vt:lpstr>
      <vt:lpstr>付表2</vt:lpstr>
      <vt:lpstr>付表2別紙1 展示会経費</vt:lpstr>
      <vt:lpstr>付表2別紙2 ECサイト</vt:lpstr>
      <vt:lpstr>付表2別紙3 自社webサイト</vt:lpstr>
      <vt:lpstr>付表2別紙4 販売促進費</vt:lpstr>
      <vt:lpstr>実績報告書!Print_Area</vt:lpstr>
      <vt:lpstr>付表1!Print_Area</vt:lpstr>
      <vt:lpstr>付表2!Print_Area</vt:lpstr>
      <vt:lpstr>'付表2別紙1 展示会経費'!Print_Area</vt:lpstr>
      <vt:lpstr>'付表2別紙2 ECサイト'!Print_Area</vt:lpstr>
      <vt:lpstr>'付表2別紙3 自社webサイト'!Print_Area</vt:lpstr>
      <vt:lpstr>'付表2別紙4 販売促進費'!Print_Area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2021-04-02T11:40:42Z</dcterms:created>
  <dcterms:modified xsi:type="dcterms:W3CDTF">2022-05-26T04:47:36Z</dcterms:modified>
</cp:coreProperties>
</file>