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tables/table3.xml" ContentType="application/vnd.openxmlformats-officedocument.spreadsheetml.table+xml"/>
  <Override PartName="/xl/drawings/drawing3.xml" ContentType="application/vnd.openxmlformats-officedocument.drawing+xml"/>
  <Override PartName="/xl/tables/table4.xml" ContentType="application/vnd.openxmlformats-officedocument.spreadsheetml.table+xml"/>
  <Override PartName="/xl/drawings/drawing4.xml" ContentType="application/vnd.openxmlformats-officedocument.drawing+xml"/>
  <Override PartName="/xl/tables/table5.xml" ContentType="application/vnd.openxmlformats-officedocument.spreadsheetml.table+xml"/>
  <Override PartName="/xl/drawings/drawing5.xml" ContentType="application/vnd.openxmlformats-officedocument.drawing+xml"/>
  <Override PartName="/xl/tables/table6.xml" ContentType="application/vnd.openxmlformats-officedocument.spreadsheetml.table+xml"/>
  <Override PartName="/xl/drawings/drawing6.xml" ContentType="application/vnd.openxmlformats-officedocument.drawing+xml"/>
  <Override PartName="/xl/tables/table7.xml" ContentType="application/vnd.openxmlformats-officedocument.spreadsheetml.table+xml"/>
  <Override PartName="/xl/drawings/drawing7.xml" ContentType="application/vnd.openxmlformats-officedocument.drawing+xml"/>
  <Override PartName="/xl/tables/table8.xml" ContentType="application/vnd.openxmlformats-officedocument.spreadsheetml.table+xml"/>
  <Override PartName="/xl/drawings/drawing8.xml" ContentType="application/vnd.openxmlformats-officedocument.drawing+xml"/>
  <Override PartName="/xl/tables/table9.xml" ContentType="application/vnd.openxmlformats-officedocument.spreadsheetml.table+xml"/>
  <Override PartName="/xl/drawings/drawing9.xml" ContentType="application/vnd.openxmlformats-officedocument.drawing+xml"/>
  <Override PartName="/xl/tables/table10.xml" ContentType="application/vnd.openxmlformats-officedocument.spreadsheetml.table+xml"/>
  <Override PartName="/xl/drawings/drawing10.xml" ContentType="application/vnd.openxmlformats-officedocument.drawing+xml"/>
  <Override PartName="/xl/tables/table11.xml" ContentType="application/vnd.openxmlformats-officedocument.spreadsheetml.table+xml"/>
  <Override PartName="/xl/drawings/drawing11.xml" ContentType="application/vnd.openxmlformats-officedocument.drawing+xml"/>
  <Override PartName="/xl/tables/table12.xml" ContentType="application/vnd.openxmlformats-officedocument.spreadsheetml.table+xml"/>
  <Override PartName="/xl/drawings/drawing12.xml" ContentType="application/vnd.openxmlformats-officedocument.drawing+xml"/>
  <Override PartName="/xl/tables/table13.xml" ContentType="application/vnd.openxmlformats-officedocument.spreadsheetml.table+xml"/>
  <Override PartName="/xl/drawings/drawing13.xml" ContentType="application/vnd.openxmlformats-officedocument.drawing+xml"/>
  <Override PartName="/xl/tables/table14.xml" ContentType="application/vnd.openxmlformats-officedocument.spreadsheetml.table+xml"/>
  <Override PartName="/xl/drawings/drawing14.xml" ContentType="application/vnd.openxmlformats-officedocument.drawing+xml"/>
  <Override PartName="/xl/tables/table15.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480" yWindow="120" windowWidth="18315" windowHeight="11655"/>
  </bookViews>
  <sheets>
    <sheet name="本様式の使用方法" sheetId="33" r:id="rId1"/>
    <sheet name="人件費総括表・実績（様式7号別紙2-1-1）" sheetId="36" r:id="rId2"/>
    <sheet name="人件費総括表・合計（様式7号別紙2-1-2）" sheetId="1" r:id="rId3"/>
    <sheet name="【記入例】従業員別人件費総括表" sheetId="19" r:id="rId4"/>
    <sheet name="従業員別人件費総括表" sheetId="20" r:id="rId5"/>
    <sheet name="【記入例】作業日報兼直接人件費個別明細表" sheetId="37" r:id="rId6"/>
    <sheet name="①年月" sheetId="32" r:id="rId7"/>
    <sheet name="②年月" sheetId="21" r:id="rId8"/>
    <sheet name="③年月" sheetId="30" r:id="rId9"/>
    <sheet name="④年月" sheetId="29" r:id="rId10"/>
    <sheet name="⑤年月" sheetId="22" r:id="rId11"/>
    <sheet name="⑥年月" sheetId="23" r:id="rId12"/>
    <sheet name="⑦年月" sheetId="24" r:id="rId13"/>
    <sheet name="⑧年月" sheetId="25" r:id="rId14"/>
    <sheet name="⑨年月" sheetId="26" r:id="rId15"/>
    <sheet name="⑩年月" sheetId="28" r:id="rId16"/>
    <sheet name="⑪年月" sheetId="31" r:id="rId17"/>
    <sheet name="⑫年月" sheetId="27" r:id="rId18"/>
  </sheets>
  <definedNames>
    <definedName name="_xlnm.Print_Area" localSheetId="5">【記入例】作業日報兼直接人件費個別明細表!$A$1:$N$31</definedName>
    <definedName name="_xlnm.Print_Area" localSheetId="3">【記入例】従業員別人件費総括表!$A$1:$J$32</definedName>
    <definedName name="_xlnm.Print_Area" localSheetId="6">①年月!$A$1:$M$31</definedName>
    <definedName name="_xlnm.Print_Area" localSheetId="7">②年月!$A$1:$M$31</definedName>
    <definedName name="_xlnm.Print_Area" localSheetId="8">③年月!$A$1:$M$31</definedName>
    <definedName name="_xlnm.Print_Area" localSheetId="9">④年月!$A$1:$M$31</definedName>
    <definedName name="_xlnm.Print_Area" localSheetId="10">⑤年月!$A$1:$M$31</definedName>
    <definedName name="_xlnm.Print_Area" localSheetId="11">⑥年月!$A$1:$M$31</definedName>
    <definedName name="_xlnm.Print_Area" localSheetId="12">⑦年月!$A$1:$M$31</definedName>
    <definedName name="_xlnm.Print_Area" localSheetId="13">⑧年月!$A$1:$M$31</definedName>
    <definedName name="_xlnm.Print_Area" localSheetId="14">⑨年月!$A$1:$M$31</definedName>
    <definedName name="_xlnm.Print_Area" localSheetId="15">⑩年月!$A$1:$M$31</definedName>
    <definedName name="_xlnm.Print_Area" localSheetId="16">⑪年月!$A$1:$M$31</definedName>
    <definedName name="_xlnm.Print_Area" localSheetId="17">⑫年月!$A$1:$M$31</definedName>
    <definedName name="_xlnm.Print_Area" localSheetId="4">従業員別人件費総括表!$A$1:$I$33</definedName>
    <definedName name="_xlnm.Print_Titles" localSheetId="3">【記入例】従業員別人件費総括表!$3:$5</definedName>
    <definedName name="_xlnm.Print_Titles" localSheetId="4">従業員別人件費総括表!$4:$6</definedName>
  </definedNames>
  <calcPr calcId="145621"/>
</workbook>
</file>

<file path=xl/calcChain.xml><?xml version="1.0" encoding="utf-8"?>
<calcChain xmlns="http://schemas.openxmlformats.org/spreadsheetml/2006/main">
  <c r="C3" i="37" l="1"/>
  <c r="C5" i="37"/>
  <c r="C4" i="37"/>
  <c r="H30" i="37" l="1"/>
  <c r="F30" i="37"/>
  <c r="B30" i="37"/>
  <c r="H29" i="37"/>
  <c r="F29" i="37"/>
  <c r="B29" i="37"/>
  <c r="H28" i="37"/>
  <c r="F28" i="37"/>
  <c r="B28" i="37"/>
  <c r="H27" i="37"/>
  <c r="F27" i="37"/>
  <c r="B27" i="37"/>
  <c r="H26" i="37"/>
  <c r="F26" i="37"/>
  <c r="B26" i="37"/>
  <c r="H25" i="37"/>
  <c r="F25" i="37"/>
  <c r="B25" i="37"/>
  <c r="H24" i="37"/>
  <c r="F24" i="37"/>
  <c r="B24" i="37"/>
  <c r="H23" i="37"/>
  <c r="F23" i="37"/>
  <c r="B23" i="37"/>
  <c r="H22" i="37"/>
  <c r="F22" i="37"/>
  <c r="B22" i="37"/>
  <c r="H21" i="37"/>
  <c r="F21" i="37"/>
  <c r="B21" i="37"/>
  <c r="H20" i="37"/>
  <c r="F20" i="37"/>
  <c r="B20" i="37"/>
  <c r="H19" i="37"/>
  <c r="F19" i="37"/>
  <c r="B19" i="37"/>
  <c r="H18" i="37"/>
  <c r="F18" i="37"/>
  <c r="B18" i="37"/>
  <c r="H17" i="37"/>
  <c r="F17" i="37"/>
  <c r="B17" i="37"/>
  <c r="H16" i="37"/>
  <c r="F16" i="37"/>
  <c r="B16" i="37"/>
  <c r="H15" i="37"/>
  <c r="F15" i="37"/>
  <c r="B15" i="37"/>
  <c r="H14" i="37"/>
  <c r="F14" i="37"/>
  <c r="B14" i="37"/>
  <c r="H13" i="37"/>
  <c r="F13" i="37"/>
  <c r="B13" i="37"/>
  <c r="H12" i="37"/>
  <c r="F12" i="37"/>
  <c r="B12" i="37"/>
  <c r="H11" i="37"/>
  <c r="F11" i="37"/>
  <c r="B11" i="37"/>
  <c r="H10" i="37"/>
  <c r="F10" i="37"/>
  <c r="B10" i="37"/>
  <c r="H9" i="37"/>
  <c r="F9" i="37"/>
  <c r="B9" i="37"/>
  <c r="H8" i="37"/>
  <c r="F8" i="37"/>
  <c r="F31" i="37" s="1"/>
  <c r="B8" i="37"/>
  <c r="J30" i="37"/>
  <c r="J8" i="37" l="1"/>
  <c r="J9" i="37"/>
  <c r="J10" i="37"/>
  <c r="J11" i="37"/>
  <c r="J12" i="37"/>
  <c r="J13" i="37"/>
  <c r="J14" i="37"/>
  <c r="J15" i="37"/>
  <c r="J16" i="37"/>
  <c r="J17" i="37"/>
  <c r="J18" i="37"/>
  <c r="J19" i="37"/>
  <c r="J20" i="37"/>
  <c r="J21" i="37"/>
  <c r="J22" i="37"/>
  <c r="J23" i="37"/>
  <c r="J24" i="37"/>
  <c r="J25" i="37"/>
  <c r="J26" i="37"/>
  <c r="J27" i="37"/>
  <c r="J28" i="37"/>
  <c r="J29" i="37"/>
  <c r="B3" i="1"/>
  <c r="C3" i="27"/>
  <c r="C3" i="31"/>
  <c r="C3" i="28"/>
  <c r="C3" i="26"/>
  <c r="C3" i="25"/>
  <c r="C3" i="24"/>
  <c r="C3" i="23"/>
  <c r="C4" i="23"/>
  <c r="C5" i="23"/>
  <c r="C3" i="22"/>
  <c r="B8" i="22"/>
  <c r="C3" i="29"/>
  <c r="C3" i="30"/>
  <c r="C3" i="21"/>
  <c r="C3" i="32"/>
  <c r="J31" i="37" l="1"/>
  <c r="G6" i="36"/>
  <c r="G7" i="36"/>
  <c r="G8" i="36"/>
  <c r="G9" i="36"/>
  <c r="G10" i="36"/>
  <c r="G11" i="36"/>
  <c r="G12" i="36"/>
  <c r="G8" i="1"/>
  <c r="G6" i="1"/>
  <c r="G7" i="1"/>
  <c r="G9" i="1"/>
  <c r="G10" i="1"/>
  <c r="G11" i="1"/>
  <c r="G12" i="1"/>
  <c r="G13" i="36"/>
  <c r="D13" i="36"/>
  <c r="B13" i="36"/>
  <c r="A1" i="33" l="1"/>
  <c r="A2" i="32"/>
  <c r="G7" i="20"/>
  <c r="H30" i="32"/>
  <c r="F30" i="32"/>
  <c r="B30" i="32"/>
  <c r="H29" i="32"/>
  <c r="F29" i="32"/>
  <c r="B29" i="32"/>
  <c r="H28" i="32"/>
  <c r="F28" i="32"/>
  <c r="B28" i="32"/>
  <c r="H27" i="32"/>
  <c r="F27" i="32"/>
  <c r="B27" i="32"/>
  <c r="H26" i="32"/>
  <c r="F26" i="32"/>
  <c r="B26" i="32"/>
  <c r="H25" i="32"/>
  <c r="F25" i="32"/>
  <c r="B25" i="32"/>
  <c r="H24" i="32"/>
  <c r="F24" i="32"/>
  <c r="B24" i="32"/>
  <c r="H23" i="32"/>
  <c r="F23" i="32"/>
  <c r="B23" i="32"/>
  <c r="H22" i="32"/>
  <c r="F22" i="32"/>
  <c r="B22" i="32"/>
  <c r="H21" i="32"/>
  <c r="F21" i="32"/>
  <c r="B21" i="32"/>
  <c r="H20" i="32"/>
  <c r="F20" i="32"/>
  <c r="B20" i="32"/>
  <c r="H19" i="32"/>
  <c r="F19" i="32"/>
  <c r="B19" i="32"/>
  <c r="H18" i="32"/>
  <c r="F18" i="32"/>
  <c r="B18" i="32"/>
  <c r="H17" i="32"/>
  <c r="F17" i="32"/>
  <c r="B17" i="32"/>
  <c r="H16" i="32"/>
  <c r="F16" i="32"/>
  <c r="B16" i="32"/>
  <c r="H15" i="32"/>
  <c r="F15" i="32"/>
  <c r="B15" i="32"/>
  <c r="H14" i="32"/>
  <c r="F14" i="32"/>
  <c r="B14" i="32"/>
  <c r="H13" i="32"/>
  <c r="F13" i="32"/>
  <c r="B13" i="32"/>
  <c r="H12" i="32"/>
  <c r="F12" i="32"/>
  <c r="B12" i="32"/>
  <c r="H11" i="32"/>
  <c r="F11" i="32"/>
  <c r="B11" i="32"/>
  <c r="H10" i="32"/>
  <c r="F10" i="32"/>
  <c r="B10" i="32"/>
  <c r="H9" i="32"/>
  <c r="F9" i="32"/>
  <c r="B9" i="32"/>
  <c r="H8" i="32"/>
  <c r="F8" i="32"/>
  <c r="F31" i="32" s="1"/>
  <c r="B8" i="32"/>
  <c r="C4" i="32"/>
  <c r="A7" i="20"/>
  <c r="G29" i="20"/>
  <c r="G27" i="20"/>
  <c r="G25" i="20"/>
  <c r="G23" i="20"/>
  <c r="G21" i="20"/>
  <c r="G19" i="20"/>
  <c r="G17" i="20"/>
  <c r="G13" i="20"/>
  <c r="G11" i="20"/>
  <c r="G9" i="20"/>
  <c r="H30" i="31"/>
  <c r="F30" i="31"/>
  <c r="B30" i="31"/>
  <c r="H29" i="31"/>
  <c r="F29" i="31"/>
  <c r="B29" i="31"/>
  <c r="H28" i="31"/>
  <c r="F28" i="31"/>
  <c r="B28" i="31"/>
  <c r="H27" i="31"/>
  <c r="F27" i="31"/>
  <c r="B27" i="31"/>
  <c r="H26" i="31"/>
  <c r="F26" i="31"/>
  <c r="B26" i="31"/>
  <c r="H25" i="31"/>
  <c r="F25" i="31"/>
  <c r="B25" i="31"/>
  <c r="H24" i="31"/>
  <c r="F24" i="31"/>
  <c r="B24" i="31"/>
  <c r="H23" i="31"/>
  <c r="F23" i="31"/>
  <c r="B23" i="31"/>
  <c r="H22" i="31"/>
  <c r="F22" i="31"/>
  <c r="B22" i="31"/>
  <c r="H21" i="31"/>
  <c r="F21" i="31"/>
  <c r="B21" i="31"/>
  <c r="H20" i="31"/>
  <c r="F20" i="31"/>
  <c r="B20" i="31"/>
  <c r="H19" i="31"/>
  <c r="F19" i="31"/>
  <c r="B19" i="31"/>
  <c r="H18" i="31"/>
  <c r="F18" i="31"/>
  <c r="B18" i="31"/>
  <c r="H17" i="31"/>
  <c r="F17" i="31"/>
  <c r="B17" i="31"/>
  <c r="H16" i="31"/>
  <c r="F16" i="31"/>
  <c r="B16" i="31"/>
  <c r="H15" i="31"/>
  <c r="F15" i="31"/>
  <c r="B15" i="31"/>
  <c r="H14" i="31"/>
  <c r="F14" i="31"/>
  <c r="B14" i="31"/>
  <c r="H13" i="31"/>
  <c r="F13" i="31"/>
  <c r="B13" i="31"/>
  <c r="H12" i="31"/>
  <c r="F12" i="31"/>
  <c r="B12" i="31"/>
  <c r="H11" i="31"/>
  <c r="F11" i="31"/>
  <c r="B11" i="31"/>
  <c r="H10" i="31"/>
  <c r="F10" i="31"/>
  <c r="B10" i="31"/>
  <c r="H9" i="31"/>
  <c r="F9" i="31"/>
  <c r="B9" i="31"/>
  <c r="H8" i="31"/>
  <c r="F8" i="31"/>
  <c r="F31" i="31" s="1"/>
  <c r="B8" i="31"/>
  <c r="C4" i="31"/>
  <c r="A2" i="31"/>
  <c r="A26" i="19" s="1"/>
  <c r="H30" i="30"/>
  <c r="F30" i="30"/>
  <c r="B30" i="30"/>
  <c r="H29" i="30"/>
  <c r="F29" i="30"/>
  <c r="B29" i="30"/>
  <c r="H28" i="30"/>
  <c r="F28" i="30"/>
  <c r="B28" i="30"/>
  <c r="H27" i="30"/>
  <c r="F27" i="30"/>
  <c r="B27" i="30"/>
  <c r="H26" i="30"/>
  <c r="F26" i="30"/>
  <c r="B26" i="30"/>
  <c r="H25" i="30"/>
  <c r="F25" i="30"/>
  <c r="B25" i="30"/>
  <c r="H24" i="30"/>
  <c r="F24" i="30"/>
  <c r="B24" i="30"/>
  <c r="H23" i="30"/>
  <c r="F23" i="30"/>
  <c r="B23" i="30"/>
  <c r="H22" i="30"/>
  <c r="F22" i="30"/>
  <c r="B22" i="30"/>
  <c r="H21" i="30"/>
  <c r="F21" i="30"/>
  <c r="B21" i="30"/>
  <c r="H20" i="30"/>
  <c r="F20" i="30"/>
  <c r="B20" i="30"/>
  <c r="H19" i="30"/>
  <c r="F19" i="30"/>
  <c r="B19" i="30"/>
  <c r="H18" i="30"/>
  <c r="F18" i="30"/>
  <c r="B18" i="30"/>
  <c r="H17" i="30"/>
  <c r="F17" i="30"/>
  <c r="B17" i="30"/>
  <c r="H16" i="30"/>
  <c r="F16" i="30"/>
  <c r="B16" i="30"/>
  <c r="H15" i="30"/>
  <c r="F15" i="30"/>
  <c r="B15" i="30"/>
  <c r="H14" i="30"/>
  <c r="F14" i="30"/>
  <c r="B14" i="30"/>
  <c r="H13" i="30"/>
  <c r="F13" i="30"/>
  <c r="B13" i="30"/>
  <c r="H12" i="30"/>
  <c r="F12" i="30"/>
  <c r="B12" i="30"/>
  <c r="H11" i="30"/>
  <c r="F11" i="30"/>
  <c r="B11" i="30"/>
  <c r="H10" i="30"/>
  <c r="F10" i="30"/>
  <c r="B10" i="30"/>
  <c r="H9" i="30"/>
  <c r="F9" i="30"/>
  <c r="B9" i="30"/>
  <c r="H8" i="30"/>
  <c r="F8" i="30"/>
  <c r="F31" i="30" s="1"/>
  <c r="B8" i="30"/>
  <c r="C4" i="30"/>
  <c r="A2" i="30"/>
  <c r="A10" i="19" s="1"/>
  <c r="H30" i="29"/>
  <c r="F30" i="29"/>
  <c r="B30" i="29"/>
  <c r="H29" i="29"/>
  <c r="F29" i="29"/>
  <c r="B29" i="29"/>
  <c r="H28" i="29"/>
  <c r="F28" i="29"/>
  <c r="B28" i="29"/>
  <c r="H27" i="29"/>
  <c r="F27" i="29"/>
  <c r="B27" i="29"/>
  <c r="H26" i="29"/>
  <c r="F26" i="29"/>
  <c r="B26" i="29"/>
  <c r="H25" i="29"/>
  <c r="F25" i="29"/>
  <c r="B25" i="29"/>
  <c r="H24" i="29"/>
  <c r="F24" i="29"/>
  <c r="B24" i="29"/>
  <c r="H23" i="29"/>
  <c r="F23" i="29"/>
  <c r="B23" i="29"/>
  <c r="H22" i="29"/>
  <c r="F22" i="29"/>
  <c r="B22" i="29"/>
  <c r="H21" i="29"/>
  <c r="F21" i="29"/>
  <c r="B21" i="29"/>
  <c r="H20" i="29"/>
  <c r="F20" i="29"/>
  <c r="B20" i="29"/>
  <c r="H19" i="29"/>
  <c r="F19" i="29"/>
  <c r="B19" i="29"/>
  <c r="H18" i="29"/>
  <c r="F18" i="29"/>
  <c r="B18" i="29"/>
  <c r="H17" i="29"/>
  <c r="F17" i="29"/>
  <c r="B17" i="29"/>
  <c r="H16" i="29"/>
  <c r="F16" i="29"/>
  <c r="B16" i="29"/>
  <c r="H15" i="29"/>
  <c r="F15" i="29"/>
  <c r="B15" i="29"/>
  <c r="H14" i="29"/>
  <c r="F14" i="29"/>
  <c r="B14" i="29"/>
  <c r="H13" i="29"/>
  <c r="F13" i="29"/>
  <c r="B13" i="29"/>
  <c r="H12" i="29"/>
  <c r="F12" i="29"/>
  <c r="B12" i="29"/>
  <c r="H11" i="29"/>
  <c r="F11" i="29"/>
  <c r="B11" i="29"/>
  <c r="H10" i="29"/>
  <c r="F10" i="29"/>
  <c r="B10" i="29"/>
  <c r="H9" i="29"/>
  <c r="F9" i="29"/>
  <c r="B9" i="29"/>
  <c r="H8" i="29"/>
  <c r="F8" i="29"/>
  <c r="F31" i="29" s="1"/>
  <c r="B8" i="29"/>
  <c r="C4" i="29"/>
  <c r="A2" i="29"/>
  <c r="A12" i="19" s="1"/>
  <c r="H30" i="28"/>
  <c r="F30" i="28"/>
  <c r="B30" i="28"/>
  <c r="H29" i="28"/>
  <c r="F29" i="28"/>
  <c r="B29" i="28"/>
  <c r="H28" i="28"/>
  <c r="F28" i="28"/>
  <c r="B28" i="28"/>
  <c r="H27" i="28"/>
  <c r="F27" i="28"/>
  <c r="B27" i="28"/>
  <c r="H26" i="28"/>
  <c r="F26" i="28"/>
  <c r="B26" i="28"/>
  <c r="H25" i="28"/>
  <c r="F25" i="28"/>
  <c r="B25" i="28"/>
  <c r="H24" i="28"/>
  <c r="F24" i="28"/>
  <c r="B24" i="28"/>
  <c r="H23" i="28"/>
  <c r="F23" i="28"/>
  <c r="B23" i="28"/>
  <c r="H22" i="28"/>
  <c r="F22" i="28"/>
  <c r="B22" i="28"/>
  <c r="H21" i="28"/>
  <c r="F21" i="28"/>
  <c r="B21" i="28"/>
  <c r="H20" i="28"/>
  <c r="F20" i="28"/>
  <c r="B20" i="28"/>
  <c r="H19" i="28"/>
  <c r="F19" i="28"/>
  <c r="B19" i="28"/>
  <c r="H18" i="28"/>
  <c r="F18" i="28"/>
  <c r="B18" i="28"/>
  <c r="H17" i="28"/>
  <c r="F17" i="28"/>
  <c r="B17" i="28"/>
  <c r="H16" i="28"/>
  <c r="F16" i="28"/>
  <c r="B16" i="28"/>
  <c r="H15" i="28"/>
  <c r="F15" i="28"/>
  <c r="B15" i="28"/>
  <c r="H14" i="28"/>
  <c r="F14" i="28"/>
  <c r="B14" i="28"/>
  <c r="H13" i="28"/>
  <c r="F13" i="28"/>
  <c r="B13" i="28"/>
  <c r="H12" i="28"/>
  <c r="F12" i="28"/>
  <c r="B12" i="28"/>
  <c r="H11" i="28"/>
  <c r="F11" i="28"/>
  <c r="B11" i="28"/>
  <c r="H10" i="28"/>
  <c r="F10" i="28"/>
  <c r="B10" i="28"/>
  <c r="H9" i="28"/>
  <c r="F9" i="28"/>
  <c r="B9" i="28"/>
  <c r="H8" i="28"/>
  <c r="F8" i="28"/>
  <c r="F31" i="28" s="1"/>
  <c r="B8" i="28"/>
  <c r="C4" i="28"/>
  <c r="A2" i="28"/>
  <c r="A24" i="19" s="1"/>
  <c r="H30" i="27"/>
  <c r="F30" i="27"/>
  <c r="B30" i="27"/>
  <c r="H29" i="27"/>
  <c r="F29" i="27"/>
  <c r="B29" i="27"/>
  <c r="H28" i="27"/>
  <c r="F28" i="27"/>
  <c r="B28" i="27"/>
  <c r="H27" i="27"/>
  <c r="F27" i="27"/>
  <c r="B27" i="27"/>
  <c r="H26" i="27"/>
  <c r="F26" i="27"/>
  <c r="B26" i="27"/>
  <c r="H25" i="27"/>
  <c r="F25" i="27"/>
  <c r="B25" i="27"/>
  <c r="H24" i="27"/>
  <c r="F24" i="27"/>
  <c r="B24" i="27"/>
  <c r="H23" i="27"/>
  <c r="F23" i="27"/>
  <c r="B23" i="27"/>
  <c r="H22" i="27"/>
  <c r="F22" i="27"/>
  <c r="B22" i="27"/>
  <c r="H21" i="27"/>
  <c r="F21" i="27"/>
  <c r="B21" i="27"/>
  <c r="H20" i="27"/>
  <c r="F20" i="27"/>
  <c r="B20" i="27"/>
  <c r="H19" i="27"/>
  <c r="F19" i="27"/>
  <c r="B19" i="27"/>
  <c r="H18" i="27"/>
  <c r="F18" i="27"/>
  <c r="B18" i="27"/>
  <c r="H17" i="27"/>
  <c r="F17" i="27"/>
  <c r="B17" i="27"/>
  <c r="H16" i="27"/>
  <c r="F16" i="27"/>
  <c r="B16" i="27"/>
  <c r="H15" i="27"/>
  <c r="F15" i="27"/>
  <c r="B15" i="27"/>
  <c r="H14" i="27"/>
  <c r="F14" i="27"/>
  <c r="B14" i="27"/>
  <c r="H13" i="27"/>
  <c r="F13" i="27"/>
  <c r="B13" i="27"/>
  <c r="H12" i="27"/>
  <c r="F12" i="27"/>
  <c r="B12" i="27"/>
  <c r="H11" i="27"/>
  <c r="F11" i="27"/>
  <c r="B11" i="27"/>
  <c r="H10" i="27"/>
  <c r="F10" i="27"/>
  <c r="B10" i="27"/>
  <c r="H9" i="27"/>
  <c r="F9" i="27"/>
  <c r="B9" i="27"/>
  <c r="H8" i="27"/>
  <c r="F8" i="27"/>
  <c r="F31" i="27" s="1"/>
  <c r="B8" i="27"/>
  <c r="C4" i="27"/>
  <c r="A2" i="27"/>
  <c r="A28" i="19" s="1"/>
  <c r="H30" i="26"/>
  <c r="F30" i="26"/>
  <c r="B30" i="26"/>
  <c r="H29" i="26"/>
  <c r="F29" i="26"/>
  <c r="B29" i="26"/>
  <c r="H28" i="26"/>
  <c r="F28" i="26"/>
  <c r="B28" i="26"/>
  <c r="H27" i="26"/>
  <c r="F27" i="26"/>
  <c r="B27" i="26"/>
  <c r="H26" i="26"/>
  <c r="F26" i="26"/>
  <c r="B26" i="26"/>
  <c r="H25" i="26"/>
  <c r="F25" i="26"/>
  <c r="B25" i="26"/>
  <c r="H24" i="26"/>
  <c r="F24" i="26"/>
  <c r="B24" i="26"/>
  <c r="H23" i="26"/>
  <c r="F23" i="26"/>
  <c r="B23" i="26"/>
  <c r="H22" i="26"/>
  <c r="F22" i="26"/>
  <c r="B22" i="26"/>
  <c r="H21" i="26"/>
  <c r="F21" i="26"/>
  <c r="B21" i="26"/>
  <c r="H20" i="26"/>
  <c r="F20" i="26"/>
  <c r="B20" i="26"/>
  <c r="H19" i="26"/>
  <c r="F19" i="26"/>
  <c r="B19" i="26"/>
  <c r="H18" i="26"/>
  <c r="F18" i="26"/>
  <c r="B18" i="26"/>
  <c r="H17" i="26"/>
  <c r="F17" i="26"/>
  <c r="B17" i="26"/>
  <c r="H16" i="26"/>
  <c r="F16" i="26"/>
  <c r="B16" i="26"/>
  <c r="H15" i="26"/>
  <c r="F15" i="26"/>
  <c r="B15" i="26"/>
  <c r="H14" i="26"/>
  <c r="F14" i="26"/>
  <c r="B14" i="26"/>
  <c r="H13" i="26"/>
  <c r="F13" i="26"/>
  <c r="B13" i="26"/>
  <c r="H12" i="26"/>
  <c r="F12" i="26"/>
  <c r="B12" i="26"/>
  <c r="H11" i="26"/>
  <c r="F11" i="26"/>
  <c r="B11" i="26"/>
  <c r="H10" i="26"/>
  <c r="F10" i="26"/>
  <c r="B10" i="26"/>
  <c r="H9" i="26"/>
  <c r="F9" i="26"/>
  <c r="B9" i="26"/>
  <c r="H8" i="26"/>
  <c r="F8" i="26"/>
  <c r="F31" i="26" s="1"/>
  <c r="B8" i="26"/>
  <c r="C4" i="26"/>
  <c r="A2" i="26"/>
  <c r="A22" i="19" s="1"/>
  <c r="H30" i="25"/>
  <c r="F30" i="25"/>
  <c r="B30" i="25"/>
  <c r="H29" i="25"/>
  <c r="F29" i="25"/>
  <c r="B29" i="25"/>
  <c r="H28" i="25"/>
  <c r="F28" i="25"/>
  <c r="B28" i="25"/>
  <c r="H27" i="25"/>
  <c r="F27" i="25"/>
  <c r="B27" i="25"/>
  <c r="H26" i="25"/>
  <c r="F26" i="25"/>
  <c r="B26" i="25"/>
  <c r="H25" i="25"/>
  <c r="F25" i="25"/>
  <c r="B25" i="25"/>
  <c r="H24" i="25"/>
  <c r="F24" i="25"/>
  <c r="B24" i="25"/>
  <c r="H23" i="25"/>
  <c r="F23" i="25"/>
  <c r="B23" i="25"/>
  <c r="H22" i="25"/>
  <c r="F22" i="25"/>
  <c r="B22" i="25"/>
  <c r="H21" i="25"/>
  <c r="F21" i="25"/>
  <c r="B21" i="25"/>
  <c r="H20" i="25"/>
  <c r="F20" i="25"/>
  <c r="B20" i="25"/>
  <c r="H19" i="25"/>
  <c r="F19" i="25"/>
  <c r="B19" i="25"/>
  <c r="H18" i="25"/>
  <c r="F18" i="25"/>
  <c r="B18" i="25"/>
  <c r="H17" i="25"/>
  <c r="F17" i="25"/>
  <c r="B17" i="25"/>
  <c r="H16" i="25"/>
  <c r="F16" i="25"/>
  <c r="B16" i="25"/>
  <c r="H15" i="25"/>
  <c r="F15" i="25"/>
  <c r="B15" i="25"/>
  <c r="H14" i="25"/>
  <c r="F14" i="25"/>
  <c r="B14" i="25"/>
  <c r="H13" i="25"/>
  <c r="F13" i="25"/>
  <c r="B13" i="25"/>
  <c r="H12" i="25"/>
  <c r="F12" i="25"/>
  <c r="B12" i="25"/>
  <c r="H11" i="25"/>
  <c r="F11" i="25"/>
  <c r="B11" i="25"/>
  <c r="H10" i="25"/>
  <c r="F10" i="25"/>
  <c r="B10" i="25"/>
  <c r="H9" i="25"/>
  <c r="F9" i="25"/>
  <c r="B9" i="25"/>
  <c r="H8" i="25"/>
  <c r="F8" i="25"/>
  <c r="F31" i="25" s="1"/>
  <c r="B8" i="25"/>
  <c r="C4" i="25"/>
  <c r="A2" i="25"/>
  <c r="A20" i="19" s="1"/>
  <c r="H30" i="24"/>
  <c r="F30" i="24"/>
  <c r="B30" i="24"/>
  <c r="H29" i="24"/>
  <c r="F29" i="24"/>
  <c r="B29" i="24"/>
  <c r="H28" i="24"/>
  <c r="F28" i="24"/>
  <c r="B28" i="24"/>
  <c r="H27" i="24"/>
  <c r="F27" i="24"/>
  <c r="B27" i="24"/>
  <c r="H26" i="24"/>
  <c r="F26" i="24"/>
  <c r="B26" i="24"/>
  <c r="H25" i="24"/>
  <c r="F25" i="24"/>
  <c r="B25" i="24"/>
  <c r="H24" i="24"/>
  <c r="F24" i="24"/>
  <c r="B24" i="24"/>
  <c r="H23" i="24"/>
  <c r="F23" i="24"/>
  <c r="B23" i="24"/>
  <c r="H22" i="24"/>
  <c r="F22" i="24"/>
  <c r="B22" i="24"/>
  <c r="H21" i="24"/>
  <c r="F21" i="24"/>
  <c r="B21" i="24"/>
  <c r="H20" i="24"/>
  <c r="F20" i="24"/>
  <c r="B20" i="24"/>
  <c r="H19" i="24"/>
  <c r="F19" i="24"/>
  <c r="B19" i="24"/>
  <c r="H18" i="24"/>
  <c r="F18" i="24"/>
  <c r="B18" i="24"/>
  <c r="H17" i="24"/>
  <c r="F17" i="24"/>
  <c r="B17" i="24"/>
  <c r="H16" i="24"/>
  <c r="F16" i="24"/>
  <c r="B16" i="24"/>
  <c r="H15" i="24"/>
  <c r="F15" i="24"/>
  <c r="B15" i="24"/>
  <c r="H14" i="24"/>
  <c r="F14" i="24"/>
  <c r="B14" i="24"/>
  <c r="H13" i="24"/>
  <c r="F13" i="24"/>
  <c r="B13" i="24"/>
  <c r="H12" i="24"/>
  <c r="F12" i="24"/>
  <c r="B12" i="24"/>
  <c r="H11" i="24"/>
  <c r="F11" i="24"/>
  <c r="B11" i="24"/>
  <c r="H10" i="24"/>
  <c r="F10" i="24"/>
  <c r="B10" i="24"/>
  <c r="H9" i="24"/>
  <c r="F9" i="24"/>
  <c r="B9" i="24"/>
  <c r="H8" i="24"/>
  <c r="F8" i="24"/>
  <c r="F31" i="24" s="1"/>
  <c r="B8" i="24"/>
  <c r="C4" i="24"/>
  <c r="A2" i="24"/>
  <c r="A18" i="19" s="1"/>
  <c r="H30" i="23"/>
  <c r="F30" i="23"/>
  <c r="B30" i="23"/>
  <c r="H29" i="23"/>
  <c r="F29" i="23"/>
  <c r="B29" i="23"/>
  <c r="H28" i="23"/>
  <c r="F28" i="23"/>
  <c r="B28" i="23"/>
  <c r="H27" i="23"/>
  <c r="F27" i="23"/>
  <c r="B27" i="23"/>
  <c r="H26" i="23"/>
  <c r="F26" i="23"/>
  <c r="B26" i="23"/>
  <c r="H25" i="23"/>
  <c r="F25" i="23"/>
  <c r="B25" i="23"/>
  <c r="H24" i="23"/>
  <c r="F24" i="23"/>
  <c r="B24" i="23"/>
  <c r="H23" i="23"/>
  <c r="F23" i="23"/>
  <c r="B23" i="23"/>
  <c r="H22" i="23"/>
  <c r="F22" i="23"/>
  <c r="B22" i="23"/>
  <c r="H21" i="23"/>
  <c r="F21" i="23"/>
  <c r="B21" i="23"/>
  <c r="H20" i="23"/>
  <c r="F20" i="23"/>
  <c r="B20" i="23"/>
  <c r="H19" i="23"/>
  <c r="F19" i="23"/>
  <c r="B19" i="23"/>
  <c r="H18" i="23"/>
  <c r="F18" i="23"/>
  <c r="B18" i="23"/>
  <c r="H17" i="23"/>
  <c r="F17" i="23"/>
  <c r="B17" i="23"/>
  <c r="H16" i="23"/>
  <c r="F16" i="23"/>
  <c r="B16" i="23"/>
  <c r="H15" i="23"/>
  <c r="F15" i="23"/>
  <c r="B15" i="23"/>
  <c r="H14" i="23"/>
  <c r="F14" i="23"/>
  <c r="B14" i="23"/>
  <c r="H13" i="23"/>
  <c r="F13" i="23"/>
  <c r="B13" i="23"/>
  <c r="H12" i="23"/>
  <c r="F12" i="23"/>
  <c r="B12" i="23"/>
  <c r="H11" i="23"/>
  <c r="F11" i="23"/>
  <c r="B11" i="23"/>
  <c r="H10" i="23"/>
  <c r="F10" i="23"/>
  <c r="B10" i="23"/>
  <c r="H9" i="23"/>
  <c r="F9" i="23"/>
  <c r="B9" i="23"/>
  <c r="H8" i="23"/>
  <c r="F8" i="23"/>
  <c r="F31" i="23" s="1"/>
  <c r="B8" i="23"/>
  <c r="A2" i="23"/>
  <c r="A16" i="19" s="1"/>
  <c r="H30" i="22"/>
  <c r="F30" i="22"/>
  <c r="B30" i="22"/>
  <c r="H29" i="22"/>
  <c r="F29" i="22"/>
  <c r="B29" i="22"/>
  <c r="H28" i="22"/>
  <c r="F28" i="22"/>
  <c r="B28" i="22"/>
  <c r="H27" i="22"/>
  <c r="F27" i="22"/>
  <c r="B27" i="22"/>
  <c r="H26" i="22"/>
  <c r="F26" i="22"/>
  <c r="B26" i="22"/>
  <c r="H25" i="22"/>
  <c r="F25" i="22"/>
  <c r="B25" i="22"/>
  <c r="H24" i="22"/>
  <c r="F24" i="22"/>
  <c r="B24" i="22"/>
  <c r="H23" i="22"/>
  <c r="F23" i="22"/>
  <c r="B23" i="22"/>
  <c r="H22" i="22"/>
  <c r="F22" i="22"/>
  <c r="B22" i="22"/>
  <c r="H21" i="22"/>
  <c r="F21" i="22"/>
  <c r="B21" i="22"/>
  <c r="H20" i="22"/>
  <c r="F20" i="22"/>
  <c r="B20" i="22"/>
  <c r="H19" i="22"/>
  <c r="F19" i="22"/>
  <c r="B19" i="22"/>
  <c r="H18" i="22"/>
  <c r="F18" i="22"/>
  <c r="B18" i="22"/>
  <c r="H17" i="22"/>
  <c r="F17" i="22"/>
  <c r="B17" i="22"/>
  <c r="H16" i="22"/>
  <c r="F16" i="22"/>
  <c r="B16" i="22"/>
  <c r="H15" i="22"/>
  <c r="F15" i="22"/>
  <c r="B15" i="22"/>
  <c r="H14" i="22"/>
  <c r="F14" i="22"/>
  <c r="B14" i="22"/>
  <c r="H13" i="22"/>
  <c r="F13" i="22"/>
  <c r="B13" i="22"/>
  <c r="H12" i="22"/>
  <c r="F12" i="22"/>
  <c r="B12" i="22"/>
  <c r="H11" i="22"/>
  <c r="F11" i="22"/>
  <c r="B11" i="22"/>
  <c r="H10" i="22"/>
  <c r="F10" i="22"/>
  <c r="B10" i="22"/>
  <c r="H9" i="22"/>
  <c r="F9" i="22"/>
  <c r="B9" i="22"/>
  <c r="H8" i="22"/>
  <c r="F8" i="22"/>
  <c r="F31" i="22" s="1"/>
  <c r="G15" i="20" s="1"/>
  <c r="C4" i="22"/>
  <c r="A2" i="22"/>
  <c r="A14" i="19" s="1"/>
  <c r="H30" i="21"/>
  <c r="F30" i="21"/>
  <c r="B30" i="21"/>
  <c r="H29" i="21"/>
  <c r="F29" i="21"/>
  <c r="B29" i="21"/>
  <c r="H28" i="21"/>
  <c r="F28" i="21"/>
  <c r="B28" i="21"/>
  <c r="H27" i="21"/>
  <c r="F27" i="21"/>
  <c r="B27" i="21"/>
  <c r="H26" i="21"/>
  <c r="F26" i="21"/>
  <c r="B26" i="21"/>
  <c r="H25" i="21"/>
  <c r="F25" i="21"/>
  <c r="B25" i="21"/>
  <c r="H24" i="21"/>
  <c r="F24" i="21"/>
  <c r="B24" i="21"/>
  <c r="H23" i="21"/>
  <c r="F23" i="21"/>
  <c r="B23" i="21"/>
  <c r="H22" i="21"/>
  <c r="F22" i="21"/>
  <c r="B22" i="21"/>
  <c r="H21" i="21"/>
  <c r="F21" i="21"/>
  <c r="B21" i="21"/>
  <c r="H20" i="21"/>
  <c r="F20" i="21"/>
  <c r="B20" i="21"/>
  <c r="H19" i="21"/>
  <c r="F19" i="21"/>
  <c r="B19" i="21"/>
  <c r="H18" i="21"/>
  <c r="F18" i="21"/>
  <c r="B18" i="21"/>
  <c r="H17" i="21"/>
  <c r="F17" i="21"/>
  <c r="B17" i="21"/>
  <c r="H16" i="21"/>
  <c r="F16" i="21"/>
  <c r="B16" i="21"/>
  <c r="H15" i="21"/>
  <c r="F15" i="21"/>
  <c r="B15" i="21"/>
  <c r="H14" i="21"/>
  <c r="F14" i="21"/>
  <c r="B14" i="21"/>
  <c r="H13" i="21"/>
  <c r="F13" i="21"/>
  <c r="B13" i="21"/>
  <c r="H12" i="21"/>
  <c r="F12" i="21"/>
  <c r="B12" i="21"/>
  <c r="H11" i="21"/>
  <c r="F11" i="21"/>
  <c r="B11" i="21"/>
  <c r="H10" i="21"/>
  <c r="F10" i="21"/>
  <c r="B10" i="21"/>
  <c r="H9" i="21"/>
  <c r="F9" i="21"/>
  <c r="B9" i="21"/>
  <c r="H8" i="21"/>
  <c r="F8" i="21"/>
  <c r="F31" i="21" s="1"/>
  <c r="B8" i="21"/>
  <c r="C4" i="21"/>
  <c r="A2" i="21"/>
  <c r="A8" i="19" s="1"/>
  <c r="B13" i="1"/>
  <c r="D13" i="1"/>
  <c r="A6" i="19" l="1"/>
  <c r="A29" i="20"/>
  <c r="A27" i="20"/>
  <c r="A25" i="20"/>
  <c r="A23" i="20"/>
  <c r="A21" i="20"/>
  <c r="A19" i="20"/>
  <c r="A17" i="20"/>
  <c r="A15" i="20"/>
  <c r="A13" i="20"/>
  <c r="A11" i="20"/>
  <c r="A9" i="20"/>
  <c r="G13" i="1" l="1"/>
  <c r="F29" i="20" l="1"/>
  <c r="F27" i="20"/>
  <c r="F25" i="20"/>
  <c r="F23" i="20"/>
  <c r="F21" i="20"/>
  <c r="F19" i="20"/>
  <c r="F17" i="20"/>
  <c r="F15" i="20"/>
  <c r="F13" i="20"/>
  <c r="F11" i="20"/>
  <c r="F9" i="20"/>
  <c r="F7" i="20"/>
  <c r="C5" i="32" l="1"/>
  <c r="C5" i="31"/>
  <c r="C5" i="30"/>
  <c r="C5" i="29"/>
  <c r="C5" i="28"/>
  <c r="C5" i="27"/>
  <c r="C5" i="26"/>
  <c r="C5" i="25"/>
  <c r="C5" i="24"/>
  <c r="C5" i="22"/>
  <c r="C5" i="21"/>
  <c r="G33" i="20"/>
  <c r="H30" i="20"/>
  <c r="I30" i="20" s="1"/>
  <c r="H29" i="20"/>
  <c r="I29" i="20" s="1"/>
  <c r="H28" i="20"/>
  <c r="I28" i="20" s="1"/>
  <c r="H27" i="20"/>
  <c r="I27" i="20" s="1"/>
  <c r="H26" i="20"/>
  <c r="I26" i="20" s="1"/>
  <c r="H25" i="20"/>
  <c r="I25" i="20" s="1"/>
  <c r="H24" i="20"/>
  <c r="I24" i="20" s="1"/>
  <c r="H23" i="20"/>
  <c r="I23" i="20" s="1"/>
  <c r="H22" i="20"/>
  <c r="I22" i="20" s="1"/>
  <c r="H21" i="20"/>
  <c r="I21" i="20" s="1"/>
  <c r="H20" i="20"/>
  <c r="I20" i="20" s="1"/>
  <c r="H19" i="20"/>
  <c r="I19" i="20" s="1"/>
  <c r="H18" i="20"/>
  <c r="I18" i="20" s="1"/>
  <c r="H17" i="20"/>
  <c r="I17" i="20" s="1"/>
  <c r="H16" i="20"/>
  <c r="I16" i="20" s="1"/>
  <c r="H15" i="20"/>
  <c r="I15" i="20" s="1"/>
  <c r="H14" i="20"/>
  <c r="I14" i="20" s="1"/>
  <c r="H13" i="20"/>
  <c r="I13" i="20" s="1"/>
  <c r="H12" i="20"/>
  <c r="I12" i="20" s="1"/>
  <c r="H11" i="20"/>
  <c r="I11" i="20" s="1"/>
  <c r="H10" i="20"/>
  <c r="I10" i="20" s="1"/>
  <c r="H8" i="20"/>
  <c r="H33" i="20" s="1"/>
  <c r="H32" i="19"/>
  <c r="I29" i="19"/>
  <c r="J29" i="19" s="1"/>
  <c r="F28" i="19"/>
  <c r="G28" i="19" s="1"/>
  <c r="I28" i="19" s="1"/>
  <c r="J28" i="19" s="1"/>
  <c r="I27" i="19"/>
  <c r="J27" i="19" s="1"/>
  <c r="F26" i="19"/>
  <c r="G26" i="19" s="1"/>
  <c r="I26" i="19" s="1"/>
  <c r="J26" i="19" s="1"/>
  <c r="I25" i="19"/>
  <c r="J25" i="19" s="1"/>
  <c r="F24" i="19"/>
  <c r="G24" i="19" s="1"/>
  <c r="I24" i="19" s="1"/>
  <c r="J24" i="19" s="1"/>
  <c r="I23" i="19"/>
  <c r="J23" i="19" s="1"/>
  <c r="F22" i="19"/>
  <c r="G22" i="19" s="1"/>
  <c r="I22" i="19" s="1"/>
  <c r="J22" i="19" s="1"/>
  <c r="I21" i="19"/>
  <c r="J21" i="19" s="1"/>
  <c r="F20" i="19"/>
  <c r="G20" i="19" s="1"/>
  <c r="I20" i="19" s="1"/>
  <c r="J20" i="19" s="1"/>
  <c r="I19" i="19"/>
  <c r="J19" i="19" s="1"/>
  <c r="F18" i="19"/>
  <c r="G18" i="19" s="1"/>
  <c r="I18" i="19" s="1"/>
  <c r="J18" i="19" s="1"/>
  <c r="I17" i="19"/>
  <c r="J17" i="19" s="1"/>
  <c r="F16" i="19"/>
  <c r="G16" i="19" s="1"/>
  <c r="I16" i="19" s="1"/>
  <c r="J16" i="19" s="1"/>
  <c r="I15" i="19"/>
  <c r="J15" i="19" s="1"/>
  <c r="F14" i="19"/>
  <c r="G14" i="19" s="1"/>
  <c r="I14" i="19" s="1"/>
  <c r="J14" i="19" s="1"/>
  <c r="I13" i="19"/>
  <c r="J13" i="19" s="1"/>
  <c r="F12" i="19"/>
  <c r="G12" i="19" s="1"/>
  <c r="I12" i="19" s="1"/>
  <c r="J12" i="19" s="1"/>
  <c r="I11" i="19"/>
  <c r="J11" i="19" s="1"/>
  <c r="F10" i="19"/>
  <c r="G10" i="19" s="1"/>
  <c r="I10" i="19" s="1"/>
  <c r="J10" i="19" s="1"/>
  <c r="I9" i="19"/>
  <c r="J9" i="19" s="1"/>
  <c r="H31" i="19"/>
  <c r="F8" i="19"/>
  <c r="G8" i="19" s="1"/>
  <c r="I8" i="19" s="1"/>
  <c r="J8" i="19" s="1"/>
  <c r="I7" i="19"/>
  <c r="I32" i="19" s="1"/>
  <c r="F6" i="19"/>
  <c r="G6" i="19" s="1"/>
  <c r="I6" i="19" s="1"/>
  <c r="J30" i="21" l="1"/>
  <c r="J8" i="21"/>
  <c r="J9" i="21"/>
  <c r="J10" i="21"/>
  <c r="J11" i="21"/>
  <c r="J12" i="21"/>
  <c r="J13" i="21"/>
  <c r="J14" i="21"/>
  <c r="J15" i="21"/>
  <c r="J16" i="21"/>
  <c r="J17" i="21"/>
  <c r="J18" i="21"/>
  <c r="J19" i="21"/>
  <c r="J20" i="21"/>
  <c r="J21" i="21"/>
  <c r="J22" i="21"/>
  <c r="J23" i="21"/>
  <c r="J24" i="21"/>
  <c r="J25" i="21"/>
  <c r="J26" i="21"/>
  <c r="J27" i="21"/>
  <c r="J28" i="21"/>
  <c r="J29" i="21"/>
  <c r="J30" i="22"/>
  <c r="J8" i="22"/>
  <c r="J9" i="22"/>
  <c r="J10" i="22"/>
  <c r="J11" i="22"/>
  <c r="J12" i="22"/>
  <c r="J13" i="22"/>
  <c r="J14" i="22"/>
  <c r="J15" i="22"/>
  <c r="J16" i="22"/>
  <c r="J17" i="22"/>
  <c r="J18" i="22"/>
  <c r="J19" i="22"/>
  <c r="J20" i="22"/>
  <c r="J21" i="22"/>
  <c r="J22" i="22"/>
  <c r="J23" i="22"/>
  <c r="J24" i="22"/>
  <c r="J25" i="22"/>
  <c r="J26" i="22"/>
  <c r="J27" i="22"/>
  <c r="J28" i="22"/>
  <c r="J29" i="22"/>
  <c r="J30" i="23"/>
  <c r="J8" i="23"/>
  <c r="J9" i="23"/>
  <c r="J10" i="23"/>
  <c r="J11" i="23"/>
  <c r="J12" i="23"/>
  <c r="J13" i="23"/>
  <c r="J14" i="23"/>
  <c r="J15" i="23"/>
  <c r="J16" i="23"/>
  <c r="J17" i="23"/>
  <c r="J18" i="23"/>
  <c r="J19" i="23"/>
  <c r="J20" i="23"/>
  <c r="J21" i="23"/>
  <c r="J22" i="23"/>
  <c r="J23" i="23"/>
  <c r="J24" i="23"/>
  <c r="J25" i="23"/>
  <c r="J26" i="23"/>
  <c r="J27" i="23"/>
  <c r="J28" i="23"/>
  <c r="J29" i="23"/>
  <c r="J30" i="24"/>
  <c r="J8" i="24"/>
  <c r="J9" i="24"/>
  <c r="J10" i="24"/>
  <c r="J11" i="24"/>
  <c r="J12" i="24"/>
  <c r="J13" i="24"/>
  <c r="J14" i="24"/>
  <c r="J15" i="24"/>
  <c r="J16" i="24"/>
  <c r="J17" i="24"/>
  <c r="J18" i="24"/>
  <c r="J19" i="24"/>
  <c r="J20" i="24"/>
  <c r="J21" i="24"/>
  <c r="J22" i="24"/>
  <c r="J23" i="24"/>
  <c r="J24" i="24"/>
  <c r="J25" i="24"/>
  <c r="J26" i="24"/>
  <c r="J27" i="24"/>
  <c r="J28" i="24"/>
  <c r="J29" i="24"/>
  <c r="J30" i="25"/>
  <c r="J8" i="25"/>
  <c r="J9" i="25"/>
  <c r="J10" i="25"/>
  <c r="J11" i="25"/>
  <c r="J12" i="25"/>
  <c r="J13" i="25"/>
  <c r="J14" i="25"/>
  <c r="J15" i="25"/>
  <c r="J16" i="25"/>
  <c r="J17" i="25"/>
  <c r="J18" i="25"/>
  <c r="J19" i="25"/>
  <c r="J20" i="25"/>
  <c r="J21" i="25"/>
  <c r="J22" i="25"/>
  <c r="J23" i="25"/>
  <c r="J24" i="25"/>
  <c r="J25" i="25"/>
  <c r="J26" i="25"/>
  <c r="J27" i="25"/>
  <c r="J28" i="25"/>
  <c r="J29" i="25"/>
  <c r="J30" i="26"/>
  <c r="J8" i="26"/>
  <c r="J9" i="26"/>
  <c r="J10" i="26"/>
  <c r="J11" i="26"/>
  <c r="J12" i="26"/>
  <c r="J13" i="26"/>
  <c r="J14" i="26"/>
  <c r="J15" i="26"/>
  <c r="J16" i="26"/>
  <c r="J17" i="26"/>
  <c r="J18" i="26"/>
  <c r="J19" i="26"/>
  <c r="J20" i="26"/>
  <c r="J21" i="26"/>
  <c r="J22" i="26"/>
  <c r="J23" i="26"/>
  <c r="J24" i="26"/>
  <c r="J25" i="26"/>
  <c r="J26" i="26"/>
  <c r="J27" i="26"/>
  <c r="J28" i="26"/>
  <c r="J29" i="26"/>
  <c r="J30" i="27"/>
  <c r="J8" i="27"/>
  <c r="J9" i="27"/>
  <c r="J10" i="27"/>
  <c r="J11" i="27"/>
  <c r="J12" i="27"/>
  <c r="J13" i="27"/>
  <c r="J14" i="27"/>
  <c r="J15" i="27"/>
  <c r="J16" i="27"/>
  <c r="J17" i="27"/>
  <c r="J18" i="27"/>
  <c r="J19" i="27"/>
  <c r="J20" i="27"/>
  <c r="J21" i="27"/>
  <c r="J22" i="27"/>
  <c r="J23" i="27"/>
  <c r="J24" i="27"/>
  <c r="J25" i="27"/>
  <c r="J26" i="27"/>
  <c r="J27" i="27"/>
  <c r="J28" i="27"/>
  <c r="J29" i="27"/>
  <c r="J30" i="28"/>
  <c r="J8" i="28"/>
  <c r="J9" i="28"/>
  <c r="J10" i="28"/>
  <c r="J11" i="28"/>
  <c r="J12" i="28"/>
  <c r="J13" i="28"/>
  <c r="J14" i="28"/>
  <c r="J15" i="28"/>
  <c r="J16" i="28"/>
  <c r="J17" i="28"/>
  <c r="J18" i="28"/>
  <c r="J19" i="28"/>
  <c r="J20" i="28"/>
  <c r="J21" i="28"/>
  <c r="J22" i="28"/>
  <c r="J23" i="28"/>
  <c r="J24" i="28"/>
  <c r="J25" i="28"/>
  <c r="J26" i="28"/>
  <c r="J27" i="28"/>
  <c r="J28" i="28"/>
  <c r="J29" i="28"/>
  <c r="J30" i="29"/>
  <c r="J8" i="29"/>
  <c r="J9" i="29"/>
  <c r="J10" i="29"/>
  <c r="J11" i="29"/>
  <c r="J12" i="29"/>
  <c r="J13" i="29"/>
  <c r="J14" i="29"/>
  <c r="J15" i="29"/>
  <c r="J16" i="29"/>
  <c r="J17" i="29"/>
  <c r="J18" i="29"/>
  <c r="J19" i="29"/>
  <c r="J20" i="29"/>
  <c r="J21" i="29"/>
  <c r="J22" i="29"/>
  <c r="J23" i="29"/>
  <c r="J24" i="29"/>
  <c r="J25" i="29"/>
  <c r="J26" i="29"/>
  <c r="J27" i="29"/>
  <c r="J28" i="29"/>
  <c r="J29" i="29"/>
  <c r="J30" i="30"/>
  <c r="J8" i="30"/>
  <c r="J9" i="30"/>
  <c r="J10" i="30"/>
  <c r="J11" i="30"/>
  <c r="J12" i="30"/>
  <c r="J13" i="30"/>
  <c r="J14" i="30"/>
  <c r="J15" i="30"/>
  <c r="J16" i="30"/>
  <c r="J17" i="30"/>
  <c r="J18" i="30"/>
  <c r="J19" i="30"/>
  <c r="J20" i="30"/>
  <c r="J21" i="30"/>
  <c r="J22" i="30"/>
  <c r="J23" i="30"/>
  <c r="J24" i="30"/>
  <c r="J25" i="30"/>
  <c r="J26" i="30"/>
  <c r="J27" i="30"/>
  <c r="J28" i="30"/>
  <c r="J29" i="30"/>
  <c r="J30" i="31"/>
  <c r="J8" i="31"/>
  <c r="J9" i="31"/>
  <c r="J10" i="31"/>
  <c r="J11" i="31"/>
  <c r="J12" i="31"/>
  <c r="J13" i="31"/>
  <c r="J14" i="31"/>
  <c r="J15" i="31"/>
  <c r="J16" i="31"/>
  <c r="J17" i="31"/>
  <c r="J18" i="31"/>
  <c r="J19" i="31"/>
  <c r="J20" i="31"/>
  <c r="J21" i="31"/>
  <c r="J22" i="31"/>
  <c r="J23" i="31"/>
  <c r="J24" i="31"/>
  <c r="J25" i="31"/>
  <c r="J26" i="31"/>
  <c r="J27" i="31"/>
  <c r="J28" i="31"/>
  <c r="J29" i="31"/>
  <c r="J30" i="32"/>
  <c r="J8" i="32"/>
  <c r="J9" i="32"/>
  <c r="J10" i="32"/>
  <c r="J11" i="32"/>
  <c r="J12" i="32"/>
  <c r="J13" i="32"/>
  <c r="J14" i="32"/>
  <c r="J15" i="32"/>
  <c r="J16" i="32"/>
  <c r="J17" i="32"/>
  <c r="J18" i="32"/>
  <c r="J19" i="32"/>
  <c r="J20" i="32"/>
  <c r="J21" i="32"/>
  <c r="J22" i="32"/>
  <c r="J23" i="32"/>
  <c r="J24" i="32"/>
  <c r="J25" i="32"/>
  <c r="J26" i="32"/>
  <c r="J27" i="32"/>
  <c r="J28" i="32"/>
  <c r="J29" i="32"/>
  <c r="I31" i="19"/>
  <c r="J6" i="19"/>
  <c r="J31" i="19" s="1"/>
  <c r="J7" i="19"/>
  <c r="J32" i="19" s="1"/>
  <c r="I8" i="20"/>
  <c r="I33" i="20" s="1"/>
  <c r="H7" i="20"/>
  <c r="I7" i="20" s="1"/>
  <c r="J31" i="32" l="1"/>
  <c r="J31" i="31"/>
  <c r="J31" i="30"/>
  <c r="J31" i="29"/>
  <c r="J31" i="28"/>
  <c r="J31" i="27"/>
  <c r="J31" i="26"/>
  <c r="J31" i="25"/>
  <c r="J31" i="24"/>
  <c r="J31" i="23"/>
  <c r="J31" i="22"/>
  <c r="J31" i="21"/>
  <c r="G32" i="20"/>
  <c r="H9" i="20"/>
  <c r="I9" i="20" l="1"/>
  <c r="I32" i="20" s="1"/>
  <c r="H32" i="20"/>
</calcChain>
</file>

<file path=xl/sharedStrings.xml><?xml version="1.0" encoding="utf-8"?>
<sst xmlns="http://schemas.openxmlformats.org/spreadsheetml/2006/main" count="2241" uniqueCount="71">
  <si>
    <t>企業名：</t>
    <rPh sb="0" eb="2">
      <t>キギョウ</t>
    </rPh>
    <rPh sb="2" eb="3">
      <t>メイ</t>
    </rPh>
    <phoneticPr fontId="2"/>
  </si>
  <si>
    <t>従事者の氏名</t>
    <rPh sb="0" eb="3">
      <t>ジュウジシャ</t>
    </rPh>
    <rPh sb="4" eb="6">
      <t>シメイ</t>
    </rPh>
    <phoneticPr fontId="2"/>
  </si>
  <si>
    <t>延時間数（Ⅰ）</t>
    <rPh sb="0" eb="1">
      <t>ノ</t>
    </rPh>
    <rPh sb="1" eb="3">
      <t>ジカン</t>
    </rPh>
    <rPh sb="3" eb="4">
      <t>スウ</t>
    </rPh>
    <phoneticPr fontId="2"/>
  </si>
  <si>
    <t>時間単価（Ⅱ）</t>
    <rPh sb="0" eb="2">
      <t>ジカン</t>
    </rPh>
    <rPh sb="2" eb="4">
      <t>タンカ</t>
    </rPh>
    <phoneticPr fontId="2"/>
  </si>
  <si>
    <t>時間給の合計（Ⅰ）×（Ⅱ）</t>
    <rPh sb="0" eb="2">
      <t>ジカン</t>
    </rPh>
    <rPh sb="2" eb="3">
      <t>キュウ</t>
    </rPh>
    <rPh sb="4" eb="6">
      <t>ゴウケイ</t>
    </rPh>
    <phoneticPr fontId="2"/>
  </si>
  <si>
    <t>作業開始～作業終了</t>
    <rPh sb="0" eb="2">
      <t>サギョウ</t>
    </rPh>
    <rPh sb="2" eb="4">
      <t>カイシ</t>
    </rPh>
    <rPh sb="5" eb="7">
      <t>サギョウ</t>
    </rPh>
    <rPh sb="7" eb="9">
      <t>シュウリョウ</t>
    </rPh>
    <phoneticPr fontId="2"/>
  </si>
  <si>
    <t>備考</t>
    <rPh sb="0" eb="2">
      <t>ビコウ</t>
    </rPh>
    <phoneticPr fontId="2"/>
  </si>
  <si>
    <t>円</t>
    <rPh sb="0" eb="1">
      <t>エン</t>
    </rPh>
    <phoneticPr fontId="2"/>
  </si>
  <si>
    <t>　　年　　月　　日　～　　　年　　月　　日</t>
    <rPh sb="2" eb="3">
      <t>トシ</t>
    </rPh>
    <rPh sb="5" eb="6">
      <t>ツキ</t>
    </rPh>
    <rPh sb="8" eb="9">
      <t>ヒ</t>
    </rPh>
    <rPh sb="14" eb="15">
      <t>トシ</t>
    </rPh>
    <rPh sb="17" eb="18">
      <t>ツキ</t>
    </rPh>
    <rPh sb="20" eb="21">
      <t>ヒ</t>
    </rPh>
    <phoneticPr fontId="2"/>
  </si>
  <si>
    <t>合　　　計</t>
    <rPh sb="0" eb="1">
      <t>ゴウ</t>
    </rPh>
    <rPh sb="4" eb="5">
      <t>ケイ</t>
    </rPh>
    <phoneticPr fontId="2"/>
  </si>
  <si>
    <t>（注）作業日報兼直接人件費個別明細表から氏名別ごとに記入してください。</t>
    <rPh sb="1" eb="2">
      <t>チュウ</t>
    </rPh>
    <rPh sb="20" eb="22">
      <t>シメイ</t>
    </rPh>
    <rPh sb="22" eb="23">
      <t>ベツ</t>
    </rPh>
    <rPh sb="26" eb="28">
      <t>キニュウ</t>
    </rPh>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</si>
  <si>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</si>
  <si>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氏　　名</t>
    <rPh sb="0" eb="1">
      <t>シ</t>
    </rPh>
    <rPh sb="3" eb="4">
      <t>メイ</t>
    </rPh>
    <phoneticPr fontId="2"/>
  </si>
  <si>
    <t>年　月</t>
    <rPh sb="0" eb="1">
      <t>ネン</t>
    </rPh>
    <rPh sb="2" eb="3">
      <t>ガツ</t>
    </rPh>
    <phoneticPr fontId="2"/>
  </si>
  <si>
    <r>
      <t xml:space="preserve">総支給額
(円)
</t>
    </r>
    <r>
      <rPr>
        <b/>
        <sz val="10"/>
        <color indexed="8"/>
        <rFont val="ＭＳ Ｐゴシック"/>
        <family val="3"/>
        <charset val="128"/>
      </rPr>
      <t>(A)</t>
    </r>
    <rPh sb="0" eb="1">
      <t>ソウ</t>
    </rPh>
    <rPh sb="1" eb="3">
      <t>シキュウ</t>
    </rPh>
    <rPh sb="3" eb="4">
      <t>ガク</t>
    </rPh>
    <rPh sb="6" eb="7">
      <t>エン</t>
    </rPh>
    <phoneticPr fontId="2"/>
  </si>
  <si>
    <r>
      <t xml:space="preserve">人件費単価
(円)
</t>
    </r>
    <r>
      <rPr>
        <b/>
        <sz val="10"/>
        <color indexed="8"/>
        <rFont val="ＭＳ Ｐゴシック"/>
        <family val="3"/>
        <charset val="128"/>
      </rPr>
      <t xml:space="preserve">(B) </t>
    </r>
    <rPh sb="0" eb="3">
      <t>ジンケンヒ</t>
    </rPh>
    <rPh sb="3" eb="5">
      <t>タンカ</t>
    </rPh>
    <rPh sb="7" eb="8">
      <t>エン</t>
    </rPh>
    <phoneticPr fontId="2"/>
  </si>
  <si>
    <r>
      <t xml:space="preserve">従事時間
(時間)
</t>
    </r>
    <r>
      <rPr>
        <b/>
        <sz val="10"/>
        <color indexed="8"/>
        <rFont val="ＭＳ Ｐゴシック"/>
        <family val="3"/>
        <charset val="128"/>
      </rPr>
      <t xml:space="preserve">(C) </t>
    </r>
    <rPh sb="0" eb="2">
      <t>ジュウジ</t>
    </rPh>
    <rPh sb="2" eb="4">
      <t>ジカン</t>
    </rPh>
    <rPh sb="6" eb="8">
      <t>ジカン</t>
    </rPh>
    <phoneticPr fontId="2"/>
  </si>
  <si>
    <r>
      <t>算定額</t>
    </r>
    <r>
      <rPr>
        <b/>
        <sz val="10"/>
        <color indexed="8"/>
        <rFont val="ＭＳ Ｐゴシック"/>
        <family val="3"/>
        <charset val="128"/>
      </rPr>
      <t xml:space="preserve">
(D)=(B)X(C)</t>
    </r>
    <rPh sb="0" eb="2">
      <t>サンテイ</t>
    </rPh>
    <rPh sb="2" eb="3">
      <t>ガク</t>
    </rPh>
    <phoneticPr fontId="2"/>
  </si>
  <si>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2"/>
  </si>
  <si>
    <t>報酬月額（給与等）</t>
    <rPh sb="0" eb="2">
      <t>ホウシュウ</t>
    </rPh>
    <rPh sb="2" eb="4">
      <t>ゲツガク</t>
    </rPh>
    <rPh sb="5" eb="7">
      <t>キュウヨ</t>
    </rPh>
    <rPh sb="7" eb="8">
      <t>トウ</t>
    </rPh>
    <phoneticPr fontId="2"/>
  </si>
  <si>
    <t>申請</t>
    <rPh sb="0" eb="2">
      <t>シンセイ</t>
    </rPh>
    <phoneticPr fontId="2"/>
  </si>
  <si>
    <t>円以上</t>
  </si>
  <si>
    <t>円未満</t>
  </si>
  <si>
    <t>単位：円</t>
  </si>
  <si>
    <t>公社確認</t>
    <rPh sb="0" eb="2">
      <t>コウシャ</t>
    </rPh>
    <rPh sb="2" eb="4">
      <t>カクニン</t>
    </rPh>
    <phoneticPr fontId="2"/>
  </si>
  <si>
    <t>～</t>
  </si>
  <si>
    <t>合計</t>
    <rPh sb="0" eb="2">
      <t>ゴウケイ</t>
    </rPh>
    <phoneticPr fontId="2"/>
  </si>
  <si>
    <t>従事者氏名：</t>
    <rPh sb="0" eb="3">
      <t>ジュウジシャ</t>
    </rPh>
    <rPh sb="3" eb="5">
      <t>シメイ</t>
    </rPh>
    <phoneticPr fontId="2"/>
  </si>
  <si>
    <t>時間単価：</t>
    <phoneticPr fontId="2"/>
  </si>
  <si>
    <t>作業時間</t>
    <rPh sb="0" eb="2">
      <t>サギョウ</t>
    </rPh>
    <rPh sb="2" eb="4">
      <t>ジカン</t>
    </rPh>
    <phoneticPr fontId="2"/>
  </si>
  <si>
    <t>時間数</t>
    <rPh sb="0" eb="3">
      <t>ジカンスウ</t>
    </rPh>
    <phoneticPr fontId="2"/>
  </si>
  <si>
    <t>時間給の合計</t>
    <rPh sb="0" eb="3">
      <t>ジカンキュウ</t>
    </rPh>
    <rPh sb="4" eb="6">
      <t>ゴウケイ</t>
    </rPh>
    <phoneticPr fontId="2"/>
  </si>
  <si>
    <t>従事者印</t>
    <rPh sb="0" eb="3">
      <t>ジュウジシャ</t>
    </rPh>
    <rPh sb="3" eb="4">
      <t>イン</t>
    </rPh>
    <phoneticPr fontId="2"/>
  </si>
  <si>
    <t>：</t>
    <phoneticPr fontId="2"/>
  </si>
  <si>
    <t>～</t>
    <phoneticPr fontId="2"/>
  </si>
  <si>
    <t>時間</t>
    <phoneticPr fontId="2"/>
  </si>
  <si>
    <t>分</t>
    <rPh sb="0" eb="1">
      <t>フン</t>
    </rPh>
    <phoneticPr fontId="2"/>
  </si>
  <si>
    <t>時間</t>
    <rPh sb="0" eb="2">
      <t>ジカン</t>
    </rPh>
    <phoneticPr fontId="2"/>
  </si>
  <si>
    <t>様式第6号（別紙2-3）</t>
    <rPh sb="0" eb="2">
      <t>ヨウシキ</t>
    </rPh>
    <rPh sb="2" eb="3">
      <t>ダイ</t>
    </rPh>
    <rPh sb="4" eb="5">
      <t>ゴウ</t>
    </rPh>
    <rPh sb="6" eb="8">
      <t>ベッシ</t>
    </rPh>
    <phoneticPr fontId="2"/>
  </si>
  <si>
    <t>　　　　　　　　　　　　作　業　日　報　兼　直　接　人　件　費　個　別　明　細　表</t>
    <rPh sb="12" eb="13">
      <t>サク</t>
    </rPh>
    <rPh sb="14" eb="15">
      <t>ギョウ</t>
    </rPh>
    <rPh sb="16" eb="17">
      <t>ヒ</t>
    </rPh>
    <rPh sb="18" eb="19">
      <t>ホウ</t>
    </rPh>
    <rPh sb="20" eb="21">
      <t>ケン</t>
    </rPh>
    <rPh sb="22" eb="23">
      <t>チョク</t>
    </rPh>
    <rPh sb="24" eb="25">
      <t>セツ</t>
    </rPh>
    <rPh sb="26" eb="27">
      <t>ジン</t>
    </rPh>
    <rPh sb="28" eb="29">
      <t>ケン</t>
    </rPh>
    <rPh sb="30" eb="31">
      <t>ヒ</t>
    </rPh>
    <rPh sb="32" eb="33">
      <t>コ</t>
    </rPh>
    <rPh sb="34" eb="35">
      <t>ベツ</t>
    </rPh>
    <rPh sb="36" eb="37">
      <t>メイ</t>
    </rPh>
    <rPh sb="38" eb="39">
      <t>ホソ</t>
    </rPh>
    <rPh sb="40" eb="41">
      <t>ヒョウ</t>
    </rPh>
    <phoneticPr fontId="2"/>
  </si>
  <si>
    <t>従業員別人件費総括表</t>
    <rPh sb="0" eb="3">
      <t>ジュウギョウイン</t>
    </rPh>
    <rPh sb="3" eb="4">
      <t>ベツ</t>
    </rPh>
    <rPh sb="4" eb="7">
      <t>ジンケンヒ</t>
    </rPh>
    <rPh sb="7" eb="10">
      <t>ソウカツヒョウ</t>
    </rPh>
    <phoneticPr fontId="2"/>
  </si>
  <si>
    <t>月合計</t>
    <rPh sb="0" eb="1">
      <t>ツキ</t>
    </rPh>
    <rPh sb="1" eb="3">
      <t>ゴウケイ</t>
    </rPh>
    <phoneticPr fontId="2"/>
  </si>
  <si>
    <t>人件費単価（時給）</t>
    <phoneticPr fontId="2"/>
  </si>
  <si>
    <t>人件費単価（時給）</t>
    <phoneticPr fontId="2"/>
  </si>
  <si>
    <t>休憩時間</t>
    <rPh sb="0" eb="2">
      <t>キュウケイ</t>
    </rPh>
    <rPh sb="2" eb="4">
      <t>ジカン</t>
    </rPh>
    <phoneticPr fontId="2"/>
  </si>
  <si>
    <t>作業内容
（作業内容を時系列で具体的に箇条書きに記載してください）</t>
    <rPh sb="0" eb="2">
      <t>サギョウ</t>
    </rPh>
    <rPh sb="2" eb="4">
      <t>ナイヨウ</t>
    </rPh>
    <phoneticPr fontId="2"/>
  </si>
  <si>
    <r>
      <t>※提出の際には責任者印が押印された</t>
    </r>
    <r>
      <rPr>
        <b/>
        <u/>
        <sz val="8"/>
        <rFont val="ＭＳ Ｐゴシック"/>
        <family val="3"/>
        <charset val="128"/>
      </rPr>
      <t>この</t>
    </r>
    <r>
      <rPr>
        <b/>
        <sz val="8"/>
        <rFont val="ＭＳ Ｐゴシック"/>
        <family val="3"/>
        <charset val="128"/>
      </rPr>
      <t>原本</t>
    </r>
    <r>
      <rPr>
        <sz val="8"/>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</si>
  <si>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企　業　名：</t>
    <rPh sb="0" eb="1">
      <t>キ</t>
    </rPh>
    <rPh sb="2" eb="3">
      <t>ギョウ</t>
    </rPh>
    <rPh sb="4" eb="5">
      <t>メイ</t>
    </rPh>
    <phoneticPr fontId="2"/>
  </si>
  <si>
    <t>日付（曜日）</t>
    <rPh sb="0" eb="2">
      <t>ヒヅケ</t>
    </rPh>
    <phoneticPr fontId="2"/>
  </si>
  <si>
    <t>：</t>
  </si>
  <si>
    <t>円</t>
    <phoneticPr fontId="2"/>
  </si>
  <si>
    <t>時間</t>
    <rPh sb="0" eb="2">
      <t>ジカン</t>
    </rPh>
    <phoneticPr fontId="2"/>
  </si>
  <si>
    <t>分</t>
    <rPh sb="0" eb="1">
      <t>フン</t>
    </rPh>
    <phoneticPr fontId="2"/>
  </si>
  <si>
    <t>以下の手順で作業を進めてください。</t>
    <rPh sb="0" eb="2">
      <t>イカ</t>
    </rPh>
    <rPh sb="3" eb="5">
      <t>テジュン</t>
    </rPh>
    <rPh sb="6" eb="8">
      <t>サギョウ</t>
    </rPh>
    <rPh sb="9" eb="10">
      <t>スス</t>
    </rPh>
    <phoneticPr fontId="2"/>
  </si>
  <si>
    <t>報告期間：</t>
    <rPh sb="0" eb="2">
      <t>ホウコク</t>
    </rPh>
    <rPh sb="2" eb="4">
      <t>キカン</t>
    </rPh>
    <phoneticPr fontId="2"/>
  </si>
  <si>
    <t>年　  月 ～ 　　年　　月まで</t>
    <phoneticPr fontId="2"/>
  </si>
  <si>
    <t>年    月 ～ 　　年    月まで</t>
    <phoneticPr fontId="2"/>
  </si>
  <si>
    <t>様式第7号（別紙2-1-2）</t>
    <rPh sb="0" eb="2">
      <t>ヨウシキ</t>
    </rPh>
    <rPh sb="2" eb="3">
      <t>ダイ</t>
    </rPh>
    <rPh sb="4" eb="5">
      <t>ゴウ</t>
    </rPh>
    <rPh sb="6" eb="8">
      <t>ベッシ</t>
    </rPh>
    <phoneticPr fontId="2"/>
  </si>
  <si>
    <t>様式第7号（別紙2-1-1）</t>
    <rPh sb="0" eb="2">
      <t>ヨウシキ</t>
    </rPh>
    <rPh sb="2" eb="3">
      <t>ダイ</t>
    </rPh>
    <rPh sb="4" eb="5">
      <t>ゴウ</t>
    </rPh>
    <rPh sb="6" eb="8">
      <t>ベッシ</t>
    </rPh>
    <phoneticPr fontId="2"/>
  </si>
  <si>
    <t>（注）遂行状況報告と遂行状況報告以降の合計を氏名別ごとに記入してください。</t>
    <rPh sb="10" eb="12">
      <t>スイコウ</t>
    </rPh>
    <rPh sb="12" eb="14">
      <t>ジョウキョウ</t>
    </rPh>
    <rPh sb="14" eb="16">
      <t>ホウコク</t>
    </rPh>
    <rPh sb="16" eb="18">
      <t>イコウ</t>
    </rPh>
    <phoneticPr fontId="2"/>
  </si>
  <si>
    <t>様式第7号（別紙2-2）</t>
    <phoneticPr fontId="2"/>
  </si>
  <si>
    <t>直　接　人　件　費　総　括　表　（　第　　期　実績報告　）</t>
    <rPh sb="0" eb="1">
      <t>チョク</t>
    </rPh>
    <rPh sb="2" eb="3">
      <t>セツ</t>
    </rPh>
    <rPh sb="4" eb="5">
      <t>ジン</t>
    </rPh>
    <rPh sb="6" eb="7">
      <t>ケン</t>
    </rPh>
    <rPh sb="8" eb="9">
      <t>ヒ</t>
    </rPh>
    <rPh sb="10" eb="11">
      <t>フサ</t>
    </rPh>
    <rPh sb="12" eb="13">
      <t>クク</t>
    </rPh>
    <rPh sb="14" eb="15">
      <t>ヒョウ</t>
    </rPh>
    <rPh sb="18" eb="19">
      <t>ダイ</t>
    </rPh>
    <rPh sb="21" eb="22">
      <t>キ</t>
    </rPh>
    <rPh sb="23" eb="25">
      <t>ジッセキ</t>
    </rPh>
    <rPh sb="25" eb="27">
      <t>ホウコク</t>
    </rPh>
    <phoneticPr fontId="2"/>
  </si>
  <si>
    <t>直　接　人　件　費　総　括　表　（　第　　期　遂行状況報告以降の合計　）</t>
    <rPh sb="0" eb="1">
      <t>チョク</t>
    </rPh>
    <rPh sb="2" eb="3">
      <t>セツ</t>
    </rPh>
    <rPh sb="4" eb="5">
      <t>ジン</t>
    </rPh>
    <rPh sb="6" eb="7">
      <t>ケン</t>
    </rPh>
    <rPh sb="8" eb="9">
      <t>ヒ</t>
    </rPh>
    <rPh sb="10" eb="11">
      <t>フサ</t>
    </rPh>
    <rPh sb="12" eb="13">
      <t>クク</t>
    </rPh>
    <rPh sb="14" eb="15">
      <t>ヒョウ</t>
    </rPh>
    <rPh sb="18" eb="19">
      <t>ダイ</t>
    </rPh>
    <rPh sb="21" eb="22">
      <t>キ</t>
    </rPh>
    <rPh sb="23" eb="25">
      <t>スイコウ</t>
    </rPh>
    <rPh sb="25" eb="27">
      <t>ジョウキョウ</t>
    </rPh>
    <rPh sb="27" eb="29">
      <t>ホウコク</t>
    </rPh>
    <rPh sb="29" eb="31">
      <t>イコウ</t>
    </rPh>
    <rPh sb="32" eb="34">
      <t>ゴウケイ</t>
    </rPh>
    <phoneticPr fontId="2"/>
  </si>
  <si>
    <r>
      <rPr>
        <b/>
        <sz val="10"/>
        <color rgb="FF000000"/>
        <rFont val="ＭＳ Ｐゴシック"/>
        <family val="3"/>
        <charset val="128"/>
      </rPr>
      <t>①</t>
    </r>
    <r>
      <rPr>
        <sz val="10"/>
        <color rgb="FF000000"/>
        <rFont val="ＭＳ Ｐゴシック"/>
        <family val="3"/>
        <charset val="128"/>
      </rPr>
      <t>人件費を計上する従事者の人数分、</t>
    </r>
    <r>
      <rPr>
        <b/>
        <sz val="10"/>
        <color rgb="FF000000"/>
        <rFont val="ＭＳ Ｐゴシック"/>
        <family val="3"/>
        <charset val="128"/>
      </rPr>
      <t>本ファイルを複製</t>
    </r>
    <r>
      <rPr>
        <sz val="10"/>
        <color rgb="FF000000"/>
        <rFont val="ＭＳ Ｐゴシック"/>
        <family val="3"/>
        <charset val="128"/>
      </rPr>
      <t xml:space="preserve">してください。
</t>
    </r>
    <r>
      <rPr>
        <b/>
        <sz val="10"/>
        <color rgb="FF000000"/>
        <rFont val="ＭＳ Ｐゴシック"/>
        <family val="3"/>
        <charset val="128"/>
      </rPr>
      <t>②</t>
    </r>
    <r>
      <rPr>
        <b/>
        <sz val="10"/>
        <color rgb="FFFFC000"/>
        <rFont val="ＭＳ Ｐゴシック"/>
        <family val="3"/>
        <charset val="128"/>
      </rPr>
      <t>人件費総括表・実績</t>
    </r>
    <r>
      <rPr>
        <sz val="10"/>
        <color rgb="FF000000"/>
        <rFont val="ＭＳ Ｐゴシック"/>
        <family val="3"/>
        <charset val="128"/>
      </rPr>
      <t>（オレンジ色のシート）の企業名欄に</t>
    </r>
    <r>
      <rPr>
        <b/>
        <sz val="10"/>
        <color rgb="FF000000"/>
        <rFont val="ＭＳ Ｐゴシック"/>
        <family val="3"/>
        <charset val="128"/>
      </rPr>
      <t>企業名を入力</t>
    </r>
    <r>
      <rPr>
        <sz val="10"/>
        <color rgb="FF000000"/>
        <rFont val="ＭＳ Ｐゴシック"/>
        <family val="3"/>
        <charset val="128"/>
      </rPr>
      <t xml:space="preserve">してください。
</t>
    </r>
    <r>
      <rPr>
        <b/>
        <sz val="10"/>
        <color rgb="FF000000"/>
        <rFont val="ＭＳ Ｐゴシック"/>
        <family val="3"/>
        <charset val="128"/>
      </rPr>
      <t>③</t>
    </r>
    <r>
      <rPr>
        <b/>
        <sz val="10"/>
        <color rgb="FF0070C0"/>
        <rFont val="ＭＳ Ｐゴシック"/>
        <family val="3"/>
        <charset val="128"/>
      </rPr>
      <t>従業員別人件費総括表</t>
    </r>
    <r>
      <rPr>
        <sz val="10"/>
        <color rgb="FF000000"/>
        <rFont val="ＭＳ Ｐゴシック"/>
        <family val="3"/>
        <charset val="128"/>
      </rPr>
      <t>（青色のシート）の氏名欄に</t>
    </r>
    <r>
      <rPr>
        <b/>
        <sz val="10"/>
        <color rgb="FF000000"/>
        <rFont val="ＭＳ Ｐゴシック"/>
        <family val="3"/>
        <charset val="128"/>
      </rPr>
      <t>従事者の氏名を入力</t>
    </r>
    <r>
      <rPr>
        <sz val="10"/>
        <color rgb="FF000000"/>
        <rFont val="ＭＳ Ｐゴシック"/>
        <family val="3"/>
        <charset val="128"/>
      </rPr>
      <t xml:space="preserve">してください。
</t>
    </r>
    <r>
      <rPr>
        <b/>
        <sz val="10"/>
        <color rgb="FF000000"/>
        <rFont val="ＭＳ Ｐゴシック"/>
        <family val="3"/>
        <charset val="128"/>
      </rPr>
      <t>④</t>
    </r>
    <r>
      <rPr>
        <b/>
        <sz val="10"/>
        <color rgb="FF00B050"/>
        <rFont val="ＭＳ Ｐゴシック"/>
        <family val="3"/>
        <charset val="128"/>
      </rPr>
      <t>作業日報兼直接人件費個別明細表</t>
    </r>
    <r>
      <rPr>
        <sz val="10"/>
        <color rgb="FF000000"/>
        <rFont val="ＭＳ Ｐゴシック"/>
        <family val="3"/>
        <charset val="128"/>
      </rPr>
      <t>（緑色のシート）の</t>
    </r>
    <r>
      <rPr>
        <b/>
        <sz val="10"/>
        <color rgb="FF000000"/>
        <rFont val="ＭＳ Ｐゴシック"/>
        <family val="3"/>
        <charset val="128"/>
      </rPr>
      <t>シート名を該当する年月に修正</t>
    </r>
    <r>
      <rPr>
        <sz val="10"/>
        <color rgb="FF000000"/>
        <rFont val="ＭＳ Ｐゴシック"/>
        <family val="3"/>
        <charset val="128"/>
      </rPr>
      <t>し、各自の日々の</t>
    </r>
    <r>
      <rPr>
        <b/>
        <sz val="10"/>
        <color rgb="FF000000"/>
        <rFont val="ＭＳ Ｐゴシック"/>
        <family val="3"/>
        <charset val="128"/>
      </rPr>
      <t>従事時間を入力</t>
    </r>
    <r>
      <rPr>
        <sz val="10"/>
        <color rgb="FF000000"/>
        <rFont val="ＭＳ Ｐゴシック"/>
        <family val="3"/>
        <charset val="128"/>
      </rPr>
      <t>してください。
　</t>
    </r>
    <r>
      <rPr>
        <b/>
        <sz val="10"/>
        <color rgb="FF000000"/>
        <rFont val="ＭＳ Ｐゴシック"/>
        <family val="3"/>
        <charset val="128"/>
      </rPr>
      <t>※</t>
    </r>
    <r>
      <rPr>
        <sz val="10"/>
        <color rgb="FF000000"/>
        <rFont val="ＭＳ Ｐゴシック"/>
        <family val="3"/>
        <charset val="128"/>
      </rPr>
      <t xml:space="preserve"> </t>
    </r>
    <r>
      <rPr>
        <b/>
        <sz val="10"/>
        <color rgb="FF00B050"/>
        <rFont val="ＭＳ Ｐゴシック"/>
        <family val="3"/>
        <charset val="128"/>
      </rPr>
      <t>個別明細表</t>
    </r>
    <r>
      <rPr>
        <sz val="10"/>
        <color rgb="FF000000"/>
        <rFont val="ＭＳ Ｐゴシック"/>
        <family val="3"/>
        <charset val="128"/>
      </rPr>
      <t xml:space="preserve">は、会社の給与計算の期間に対応させてください。
</t>
    </r>
    <r>
      <rPr>
        <b/>
        <sz val="10"/>
        <color rgb="FF000000"/>
        <rFont val="ＭＳ Ｐゴシック"/>
        <family val="3"/>
        <charset val="128"/>
      </rPr>
      <t>⑤</t>
    </r>
    <r>
      <rPr>
        <b/>
        <sz val="10"/>
        <color rgb="FFFFC000"/>
        <rFont val="ＭＳ Ｐゴシック"/>
        <family val="3"/>
        <charset val="128"/>
      </rPr>
      <t>人件費総括表・実績</t>
    </r>
    <r>
      <rPr>
        <sz val="10"/>
        <color rgb="FF000000"/>
        <rFont val="ＭＳ Ｐゴシック"/>
        <family val="3"/>
        <charset val="128"/>
      </rPr>
      <t>に当該期間全体の情報を入力してください。
　</t>
    </r>
    <r>
      <rPr>
        <b/>
        <sz val="10"/>
        <color rgb="FF000000"/>
        <rFont val="ＭＳ Ｐゴシック"/>
        <family val="3"/>
        <charset val="128"/>
      </rPr>
      <t>※</t>
    </r>
    <r>
      <rPr>
        <sz val="10"/>
        <color rgb="FF000000"/>
        <rFont val="ＭＳ Ｐゴシック"/>
        <family val="3"/>
        <charset val="128"/>
      </rPr>
      <t xml:space="preserve"> 複製をした場合には、いずれか1つのファイルに全従事者の情報を入力してください。
</t>
    </r>
    <r>
      <rPr>
        <b/>
        <sz val="10"/>
        <color rgb="FF000000"/>
        <rFont val="ＭＳ Ｐゴシック"/>
        <family val="3"/>
        <charset val="128"/>
      </rPr>
      <t>⑥</t>
    </r>
    <r>
      <rPr>
        <b/>
        <sz val="10"/>
        <color theme="9"/>
        <rFont val="ＭＳ Ｐゴシック"/>
        <family val="3"/>
        <charset val="128"/>
      </rPr>
      <t>人件費総括表・合計</t>
    </r>
    <r>
      <rPr>
        <sz val="10"/>
        <rFont val="ＭＳ Ｐゴシック"/>
        <family val="3"/>
        <charset val="128"/>
      </rPr>
      <t>（濃いオレンジ色のシート）</t>
    </r>
    <r>
      <rPr>
        <sz val="10"/>
        <color rgb="FF000000"/>
        <rFont val="ＭＳ Ｐゴシック"/>
        <family val="3"/>
        <charset val="128"/>
      </rPr>
      <t>に⑤と遂行状況報告時の合計額を入力してください。
　</t>
    </r>
    <r>
      <rPr>
        <b/>
        <sz val="10"/>
        <color rgb="FF000000"/>
        <rFont val="ＭＳ Ｐゴシック"/>
        <family val="3"/>
        <charset val="128"/>
      </rPr>
      <t>※</t>
    </r>
    <r>
      <rPr>
        <sz val="10"/>
        <color rgb="FF000000"/>
        <rFont val="ＭＳ Ｐゴシック"/>
        <family val="3"/>
        <charset val="128"/>
      </rPr>
      <t xml:space="preserve"> 中間検査がないため遂行状況報告を作成していない場合は、⑥の⑤の内容をそのまま記入してください。複製をした場合には、いずれか1つのファイルに全従事者の情報を入力してください。</t>
    </r>
    <rPh sb="1" eb="4">
      <t>ジンケンヒ</t>
    </rPh>
    <rPh sb="5" eb="7">
      <t>ケイジョウ</t>
    </rPh>
    <rPh sb="9" eb="12">
      <t>ジュウジシャ</t>
    </rPh>
    <rPh sb="13" eb="15">
      <t>ニンズウ</t>
    </rPh>
    <rPh sb="17" eb="18">
      <t>ホン</t>
    </rPh>
    <rPh sb="23" eb="25">
      <t>フクセイ</t>
    </rPh>
    <rPh sb="34" eb="37">
      <t>ジンケンヒ</t>
    </rPh>
    <rPh sb="41" eb="43">
      <t>ジッセキ</t>
    </rPh>
    <rPh sb="55" eb="57">
      <t>キギョウ</t>
    </rPh>
    <rPh sb="57" eb="58">
      <t>メイ</t>
    </rPh>
    <rPh sb="58" eb="59">
      <t>ラン</t>
    </rPh>
    <rPh sb="60" eb="62">
      <t>キギョウ</t>
    </rPh>
    <rPh sb="62" eb="63">
      <t>メイ</t>
    </rPh>
    <rPh sb="86" eb="88">
      <t>アオイロ</t>
    </rPh>
    <rPh sb="94" eb="96">
      <t>シメイ</t>
    </rPh>
    <rPh sb="96" eb="97">
      <t>ラン</t>
    </rPh>
    <rPh sb="98" eb="101">
      <t>ジュウジシャ</t>
    </rPh>
    <rPh sb="102" eb="104">
      <t>シメイ</t>
    </rPh>
    <rPh sb="105" eb="107">
      <t>ニュウリョク</t>
    </rPh>
    <rPh sb="143" eb="144">
      <t>メイ</t>
    </rPh>
    <rPh sb="145" eb="147">
      <t>ガイトウ</t>
    </rPh>
    <rPh sb="149" eb="151">
      <t>ネンゲツ</t>
    </rPh>
    <rPh sb="152" eb="154">
      <t>シュウセイ</t>
    </rPh>
    <rPh sb="180" eb="182">
      <t>コベツ</t>
    </rPh>
    <rPh sb="182" eb="185">
      <t>メイサイヒョウ</t>
    </rPh>
    <rPh sb="187" eb="189">
      <t>カイシャ</t>
    </rPh>
    <rPh sb="190" eb="192">
      <t>キュウヨ</t>
    </rPh>
    <rPh sb="192" eb="194">
      <t>ケイサン</t>
    </rPh>
    <rPh sb="195" eb="197">
      <t>キカン</t>
    </rPh>
    <rPh sb="198" eb="200">
      <t>タイオウ</t>
    </rPh>
    <rPh sb="220" eb="222">
      <t>トウガイ</t>
    </rPh>
    <rPh sb="222" eb="224">
      <t>キカン</t>
    </rPh>
    <rPh sb="224" eb="226">
      <t>ゼンタイ</t>
    </rPh>
    <rPh sb="230" eb="232">
      <t>ニュウリョク</t>
    </rPh>
    <rPh sb="291" eb="293">
      <t>ゴウケイ</t>
    </rPh>
    <rPh sb="294" eb="295">
      <t>コ</t>
    </rPh>
    <rPh sb="309" eb="311">
      <t>スイコウ</t>
    </rPh>
    <rPh sb="311" eb="313">
      <t>ジョウキョウ</t>
    </rPh>
    <rPh sb="313" eb="315">
      <t>ホウコク</t>
    </rPh>
    <rPh sb="315" eb="316">
      <t>ジ</t>
    </rPh>
    <rPh sb="317" eb="319">
      <t>ゴウケイ</t>
    </rPh>
    <rPh sb="319" eb="320">
      <t>ガク</t>
    </rPh>
    <rPh sb="321" eb="323">
      <t>ニュウリョク</t>
    </rPh>
    <rPh sb="334" eb="336">
      <t>チュウカン</t>
    </rPh>
    <rPh sb="336" eb="338">
      <t>ケンサ</t>
    </rPh>
    <rPh sb="343" eb="345">
      <t>スイコウ</t>
    </rPh>
    <rPh sb="345" eb="347">
      <t>ジョウキョウ</t>
    </rPh>
    <rPh sb="347" eb="349">
      <t>ホウコク</t>
    </rPh>
    <rPh sb="350" eb="352">
      <t>サクセイ</t>
    </rPh>
    <rPh sb="357" eb="359">
      <t>バアイ</t>
    </rPh>
    <rPh sb="365" eb="367">
      <t>ナイヨウ</t>
    </rPh>
    <rPh sb="372" eb="374">
      <t>キニュウ</t>
    </rPh>
    <rPh sb="381" eb="383">
      <t>フクセイ</t>
    </rPh>
    <rPh sb="386" eb="388">
      <t>バアイ</t>
    </rPh>
    <rPh sb="403" eb="404">
      <t>ゼン</t>
    </rPh>
    <rPh sb="404" eb="407">
      <t>ジュウジシャ</t>
    </rPh>
    <rPh sb="408" eb="410">
      <t>ジョウホウ</t>
    </rPh>
    <rPh sb="411" eb="413">
      <t>ニュウリョク</t>
    </rPh>
    <phoneticPr fontId="2"/>
  </si>
  <si>
    <t>時間単価：</t>
    <phoneticPr fontId="2"/>
  </si>
  <si>
    <t>時間</t>
    <phoneticPr fontId="2"/>
  </si>
  <si>
    <t>：</t>
    <phoneticPr fontId="2"/>
  </si>
  <si>
    <t>～</t>
    <phoneticPr fontId="2"/>
  </si>
  <si>
    <t>：</t>
    <phoneticPr fontId="2"/>
  </si>
  <si>
    <t>時間</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</si>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</sst>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_ "/>
    <numFmt numFmtId="177" formatCode="#,##0.0_ "/>
    <numFmt numFmtId="178" formatCode="#,##0_ ;[Red]\-#,##0\ "/>
    <numFmt numFmtId="179" formatCode="h&quot;時間&quot;mm&quot;分&quot;;@"/>
    <numFmt numFmtId="180" formatCode="0.0_ "/>
    <numFmt numFmtId="181" formatCode="[$-F400]h:mm:ss\ AM/PM"/>
  </numFmts>
  <fonts count="28">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u/>
      <sz val="11"/>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b/>
      <sz val="11"/>
      <color indexed="8"/>
      <name val="ＭＳ Ｐゴシック"/>
      <family val="3"/>
      <charset val="128"/>
    </font>
    <font>
      <sz val="12"/>
      <color theme="8" tint="-0.249977111117893"/>
      <name val="ＭＳ Ｐゴシック"/>
      <family val="3"/>
      <charset val="128"/>
    </font>
    <font>
      <sz val="12"/>
      <color indexed="8"/>
      <name val="ＭＳ Ｐゴシック"/>
      <family val="3"/>
      <charset val="128"/>
    </font>
    <font>
      <b/>
      <sz val="12"/>
      <color indexed="8"/>
      <name val="ＭＳ Ｐゴシック"/>
      <family val="3"/>
      <charset val="128"/>
    </font>
    <font>
      <b/>
      <u/>
      <sz val="12"/>
      <color indexed="8"/>
      <name val="ＭＳ Ｐゴシック"/>
      <family val="3"/>
      <charset val="128"/>
    </font>
    <font>
      <sz val="12"/>
      <name val="ＭＳ Ｐゴシック"/>
      <family val="3"/>
      <charset val="128"/>
    </font>
    <font>
      <sz val="8"/>
      <name val="ＭＳ Ｐゴシック"/>
      <family val="3"/>
      <charset val="128"/>
    </font>
    <font>
      <b/>
      <sz val="8"/>
      <name val="ＭＳ Ｐゴシック"/>
      <family val="3"/>
      <charset val="128"/>
    </font>
    <font>
      <b/>
      <u/>
      <sz val="8"/>
      <name val="ＭＳ Ｐゴシック"/>
      <family val="3"/>
      <charset val="128"/>
    </font>
    <font>
      <sz val="10"/>
      <name val="ＭＳ Ｐゴシック"/>
      <family val="3"/>
      <charset val="128"/>
    </font>
    <font>
      <b/>
      <sz val="10"/>
      <color rgb="FF000000"/>
      <name val="ＭＳ Ｐゴシック"/>
      <family val="3"/>
      <charset val="128"/>
    </font>
    <font>
      <sz val="10"/>
      <color rgb="FF000000"/>
      <name val="ＭＳ Ｐゴシック"/>
      <family val="3"/>
      <charset val="128"/>
    </font>
    <font>
      <b/>
      <sz val="12"/>
      <color theme="0"/>
      <name val="ＭＳ Ｐゴシック"/>
      <family val="3"/>
      <charset val="128"/>
    </font>
    <font>
      <b/>
      <sz val="10"/>
      <color rgb="FF00B050"/>
      <name val="ＭＳ Ｐゴシック"/>
      <family val="3"/>
      <charset val="128"/>
    </font>
    <font>
      <b/>
      <sz val="10"/>
      <color rgb="FFFFC000"/>
      <name val="ＭＳ Ｐゴシック"/>
      <family val="3"/>
      <charset val="128"/>
    </font>
    <font>
      <b/>
      <sz val="10"/>
      <color rgb="FF0070C0"/>
      <name val="ＭＳ Ｐゴシック"/>
      <family val="3"/>
      <charset val="128"/>
    </font>
    <font>
      <b/>
      <sz val="10"/>
      <color theme="9"/>
      <name val="ＭＳ Ｐゴシック"/>
      <family val="3"/>
      <charset val="128"/>
    </font>
  </fonts>
  <fills count="8">
    <fill>
      <patternFill patternType="none"/>
    </fill>
    <fill>
      <patternFill patternType="gray125"/>
    </fill>
    <fill>
      <patternFill patternType="solid">
        <fgColor rgb="FFB7DEE8"/>
        <bgColor indexed="64"/>
      </patternFill>
    </fill>
    <fill>
      <patternFill patternType="solid">
        <fgColor indexed="43"/>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theme="0" tint="-4.9989318521683403E-2"/>
        <bgColor indexed="64"/>
      </patternFill>
    </fill>
  </fills>
  <borders count="66">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medium">
        <color indexed="64"/>
      </left>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diagonalDown="1">
      <left style="thin">
        <color indexed="64"/>
      </left>
      <right style="thin">
        <color indexed="64"/>
      </right>
      <top style="medium">
        <color indexed="64"/>
      </top>
      <bottom/>
      <diagonal style="thin">
        <color indexed="64"/>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ck">
        <color theme="3"/>
      </left>
      <right/>
      <top style="thick">
        <color theme="3"/>
      </top>
      <bottom style="thick">
        <color theme="3"/>
      </bottom>
      <diagonal/>
    </border>
    <border>
      <left/>
      <right/>
      <top style="thick">
        <color theme="3"/>
      </top>
      <bottom style="thick">
        <color theme="3"/>
      </bottom>
      <diagonal/>
    </border>
    <border>
      <left/>
      <right style="thick">
        <color theme="3"/>
      </right>
      <top style="thick">
        <color theme="3"/>
      </top>
      <bottom style="thick">
        <color theme="3"/>
      </bottom>
      <diagonal/>
    </border>
    <border>
      <left style="thick">
        <color theme="3"/>
      </left>
      <right style="thick">
        <color theme="3"/>
      </right>
      <top style="thick">
        <color theme="3"/>
      </top>
      <bottom style="thick">
        <color theme="3"/>
      </bottom>
      <diagonal/>
    </border>
    <border>
      <left style="medium">
        <color indexed="64"/>
      </left>
      <right/>
      <top style="thin">
        <color indexed="64"/>
      </top>
      <bottom style="thin">
        <color indexed="64"/>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style="thin">
        <color indexed="64"/>
      </left>
      <right/>
      <top/>
      <bottom style="medium">
        <color indexed="64"/>
      </bottom>
      <diagonal/>
    </border>
    <border>
      <left/>
      <right style="thin">
        <color indexed="64"/>
      </right>
      <top/>
      <bottom style="medium">
        <color indexed="64"/>
      </bottom>
      <diagonal/>
    </border>
    <border diagonalUp="1">
      <left/>
      <right style="medium">
        <color indexed="64"/>
      </right>
      <top/>
      <bottom style="medium">
        <color indexed="64"/>
      </bottom>
      <diagonal style="thin">
        <color indexed="64"/>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dotted">
        <color indexed="64"/>
      </left>
      <right style="dotted">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bottom/>
      <diagonal/>
    </border>
    <border diagonalUp="1">
      <left/>
      <right style="thin">
        <color indexed="64"/>
      </right>
      <top style="thin">
        <color indexed="64"/>
      </top>
      <bottom style="thin">
        <color indexed="64"/>
      </bottom>
      <diagonal style="thin">
        <color indexed="64"/>
      </diagonal>
    </border>
    <border>
      <left style="medium">
        <color rgb="FFFF0000"/>
      </left>
      <right style="medium">
        <color rgb="FFFF0000"/>
      </right>
      <top style="medium">
        <color rgb="FFFF0000"/>
      </top>
      <bottom style="medium">
        <color rgb="FFFF0000"/>
      </bottom>
      <diagonal/>
    </border>
    <border>
      <left style="medium">
        <color indexed="64"/>
      </left>
      <right/>
      <top/>
      <bottom style="thin">
        <color indexed="64"/>
      </bottom>
      <diagonal/>
    </border>
    <border>
      <left style="thick">
        <color theme="3"/>
      </left>
      <right style="thick">
        <color theme="3"/>
      </right>
      <top style="thick">
        <color theme="3"/>
      </top>
      <bottom/>
      <diagonal/>
    </border>
    <border>
      <left style="thick">
        <color theme="3"/>
      </left>
      <right style="thick">
        <color theme="3"/>
      </right>
      <top/>
      <bottom style="thick">
        <color theme="3"/>
      </bottom>
      <diagonal/>
    </border>
    <border>
      <left/>
      <right style="thick">
        <color theme="3"/>
      </right>
      <top/>
      <bottom/>
      <diagonal/>
    </border>
  </borders>
  <cellStyleXfs count="3">
    <xf numFmtId="0" fontId="0" fillId="0" borderId="0"/>
    <xf numFmtId="38" fontId="1" fillId="0" borderId="0" applyFont="0" applyFill="0" applyBorder="0" applyAlignment="0" applyProtection="0"/>
    <xf numFmtId="0" fontId="5" fillId="0" borderId="0">
      <alignment vertical="center"/>
    </xf>
  </cellStyleXfs>
  <cellXfs count="274">
    <xf numFmtId="0" fontId="0" fillId="0" borderId="0" xfId="0"/>
    <xf numFmtId="0" fontId="0" fillId="0" borderId="0" xfId="0" applyAlignment="1">
      <alignment vertical="center"/>
    </xf>
    <xf numFmtId="0" fontId="1" fillId="0" borderId="0" xfId="0" applyFont="1" applyBorder="1" applyAlignment="1">
      <alignment vertical="center"/>
    </xf>
    <xf numFmtId="0" fontId="4" fillId="0" borderId="0" xfId="0" applyFont="1"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right" vertical="center"/>
    </xf>
    <xf numFmtId="0" fontId="0" fillId="0" borderId="6" xfId="0" applyBorder="1" applyAlignment="1">
      <alignment vertical="center"/>
    </xf>
    <xf numFmtId="0" fontId="0" fillId="0" borderId="7" xfId="0" applyBorder="1" applyAlignment="1">
      <alignment vertical="center"/>
    </xf>
    <xf numFmtId="0" fontId="0" fillId="0" borderId="9" xfId="0" applyBorder="1" applyAlignment="1">
      <alignment vertical="center"/>
    </xf>
    <xf numFmtId="176" fontId="5" fillId="0" borderId="0" xfId="2" applyNumberFormat="1" applyFont="1">
      <alignment vertical="center"/>
    </xf>
    <xf numFmtId="176" fontId="5" fillId="0" borderId="0" xfId="2" applyNumberFormat="1" applyFont="1" applyProtection="1">
      <alignment vertical="center"/>
    </xf>
    <xf numFmtId="176" fontId="8" fillId="3" borderId="2" xfId="2" applyNumberFormat="1" applyFont="1" applyFill="1" applyBorder="1" applyAlignment="1" applyProtection="1">
      <alignment horizontal="center" vertical="center" wrapText="1" shrinkToFit="1"/>
    </xf>
    <xf numFmtId="176" fontId="8" fillId="3" borderId="5" xfId="2" applyNumberFormat="1" applyFont="1" applyFill="1" applyBorder="1" applyAlignment="1" applyProtection="1">
      <alignment horizontal="center" vertical="center" wrapText="1" shrinkToFit="1"/>
    </xf>
    <xf numFmtId="176" fontId="8" fillId="3" borderId="7" xfId="2" applyNumberFormat="1" applyFont="1" applyFill="1" applyBorder="1" applyAlignment="1" applyProtection="1">
      <alignment horizontal="center" vertical="center" wrapText="1" shrinkToFit="1"/>
    </xf>
    <xf numFmtId="176" fontId="5" fillId="0" borderId="0" xfId="2" applyNumberFormat="1" applyFont="1" applyAlignment="1" applyProtection="1">
      <alignment horizontal="center" vertical="center"/>
    </xf>
    <xf numFmtId="176" fontId="5" fillId="0" borderId="2" xfId="2" applyNumberFormat="1" applyBorder="1" applyAlignment="1" applyProtection="1">
      <alignment horizontal="center" vertical="center" wrapText="1"/>
    </xf>
    <xf numFmtId="176" fontId="5" fillId="0" borderId="0" xfId="2" applyNumberFormat="1" applyFont="1" applyAlignment="1">
      <alignment horizontal="center" vertical="center"/>
    </xf>
    <xf numFmtId="176" fontId="5" fillId="0" borderId="4" xfId="2" applyNumberFormat="1" applyFont="1" applyBorder="1" applyAlignment="1" applyProtection="1">
      <alignment vertical="center" shrinkToFit="1"/>
    </xf>
    <xf numFmtId="176" fontId="5" fillId="0" borderId="12" xfId="2" applyNumberFormat="1" applyFont="1" applyBorder="1" applyAlignment="1" applyProtection="1">
      <alignment vertical="center" shrinkToFit="1"/>
    </xf>
    <xf numFmtId="176" fontId="5" fillId="0" borderId="3" xfId="2" applyNumberFormat="1" applyFont="1" applyBorder="1" applyAlignment="1" applyProtection="1">
      <alignment horizontal="right" vertical="center" shrinkToFit="1"/>
    </xf>
    <xf numFmtId="177" fontId="5" fillId="0" borderId="12" xfId="2" applyNumberFormat="1" applyFont="1" applyFill="1" applyBorder="1" applyAlignment="1" applyProtection="1">
      <alignment horizontal="right" vertical="center" shrinkToFit="1"/>
    </xf>
    <xf numFmtId="176" fontId="5" fillId="0" borderId="4" xfId="2" applyNumberFormat="1" applyFont="1" applyBorder="1" applyAlignment="1" applyProtection="1">
      <alignment horizontal="right" vertical="center" shrinkToFit="1"/>
    </xf>
    <xf numFmtId="176" fontId="5" fillId="0" borderId="12" xfId="2" applyNumberFormat="1" applyFont="1" applyBorder="1" applyAlignment="1" applyProtection="1">
      <alignment horizontal="right" vertical="center" shrinkToFit="1"/>
    </xf>
    <xf numFmtId="176" fontId="5" fillId="0" borderId="0" xfId="2" applyNumberFormat="1" applyFont="1" applyAlignment="1" applyProtection="1">
      <alignment vertical="center" wrapText="1"/>
    </xf>
    <xf numFmtId="0" fontId="10" fillId="0" borderId="2" xfId="2" applyFont="1" applyBorder="1" applyAlignment="1" applyProtection="1">
      <alignment horizontal="center" vertical="center"/>
    </xf>
    <xf numFmtId="0" fontId="10" fillId="0" borderId="2" xfId="2" applyFont="1" applyBorder="1" applyAlignment="1" applyProtection="1">
      <alignment horizontal="left" vertical="center"/>
    </xf>
    <xf numFmtId="176" fontId="5" fillId="0" borderId="0" xfId="2" applyNumberFormat="1" applyFont="1" applyAlignment="1">
      <alignment vertical="center" wrapText="1"/>
    </xf>
    <xf numFmtId="176" fontId="5" fillId="0" borderId="15" xfId="2" applyNumberFormat="1" applyFont="1" applyBorder="1" applyAlignment="1" applyProtection="1">
      <alignment vertical="center" shrinkToFit="1"/>
    </xf>
    <xf numFmtId="176" fontId="5" fillId="0" borderId="16" xfId="2" applyNumberFormat="1" applyFont="1" applyBorder="1" applyAlignment="1" applyProtection="1">
      <alignment vertical="center" shrinkToFit="1"/>
    </xf>
    <xf numFmtId="176" fontId="5" fillId="0" borderId="17" xfId="2" applyNumberFormat="1" applyFont="1" applyBorder="1" applyAlignment="1" applyProtection="1">
      <alignment horizontal="right" vertical="center" shrinkToFit="1"/>
    </xf>
    <xf numFmtId="177" fontId="5" fillId="0" borderId="16" xfId="2" applyNumberFormat="1" applyFont="1" applyBorder="1" applyAlignment="1" applyProtection="1">
      <alignment horizontal="right" vertical="center" shrinkToFit="1"/>
    </xf>
    <xf numFmtId="176" fontId="5" fillId="0" borderId="15" xfId="2" applyNumberFormat="1" applyFont="1" applyBorder="1" applyAlignment="1" applyProtection="1">
      <alignment horizontal="right" vertical="center" shrinkToFit="1"/>
    </xf>
    <xf numFmtId="176" fontId="11" fillId="0" borderId="16" xfId="2" applyNumberFormat="1" applyFont="1" applyBorder="1" applyAlignment="1" applyProtection="1">
      <alignment horizontal="right" vertical="center" shrinkToFit="1"/>
    </xf>
    <xf numFmtId="3" fontId="10" fillId="0" borderId="2" xfId="2" applyNumberFormat="1" applyFont="1" applyBorder="1" applyAlignment="1" applyProtection="1">
      <alignment horizontal="center" vertical="center"/>
    </xf>
    <xf numFmtId="178" fontId="10" fillId="0" borderId="2" xfId="2" applyNumberFormat="1" applyFont="1" applyBorder="1" applyAlignment="1" applyProtection="1">
      <alignment horizontal="center" vertical="center"/>
    </xf>
    <xf numFmtId="177" fontId="5" fillId="0" borderId="16" xfId="2" applyNumberFormat="1" applyFont="1" applyFill="1" applyBorder="1" applyAlignment="1" applyProtection="1">
      <alignment horizontal="right" vertical="center" shrinkToFit="1"/>
    </xf>
    <xf numFmtId="176" fontId="5" fillId="0" borderId="0" xfId="2" applyNumberFormat="1" applyFont="1" applyAlignment="1" applyProtection="1">
      <alignment horizontal="right" vertical="center" shrinkToFit="1"/>
    </xf>
    <xf numFmtId="176" fontId="5" fillId="0" borderId="0" xfId="2" applyNumberFormat="1" applyFont="1" applyAlignment="1" applyProtection="1">
      <alignment vertical="center" shrinkToFit="1"/>
    </xf>
    <xf numFmtId="176" fontId="5" fillId="0" borderId="20" xfId="2" applyNumberFormat="1" applyFont="1" applyBorder="1" applyAlignment="1" applyProtection="1">
      <alignment vertical="center" shrinkToFit="1"/>
    </xf>
    <xf numFmtId="176" fontId="5" fillId="0" borderId="21" xfId="2" applyNumberFormat="1" applyFont="1" applyBorder="1" applyAlignment="1" applyProtection="1">
      <alignment horizontal="right" vertical="center" shrinkToFit="1"/>
    </xf>
    <xf numFmtId="177" fontId="5" fillId="0" borderId="20" xfId="2" applyNumberFormat="1" applyFont="1" applyBorder="1" applyAlignment="1" applyProtection="1">
      <alignment horizontal="right" vertical="center" shrinkToFit="1"/>
    </xf>
    <xf numFmtId="176" fontId="5" fillId="0" borderId="20" xfId="2" applyNumberFormat="1" applyFont="1" applyBorder="1" applyAlignment="1" applyProtection="1">
      <alignment horizontal="right" vertical="center" shrinkToFit="1"/>
    </xf>
    <xf numFmtId="176" fontId="5" fillId="0" borderId="22" xfId="2" applyNumberFormat="1" applyFont="1" applyBorder="1" applyAlignment="1" applyProtection="1">
      <alignment horizontal="right" vertical="center" shrinkToFit="1"/>
    </xf>
    <xf numFmtId="176" fontId="5" fillId="0" borderId="24" xfId="2" applyNumberFormat="1" applyFont="1" applyBorder="1" applyAlignment="1" applyProtection="1">
      <alignment vertical="center" shrinkToFit="1"/>
    </xf>
    <xf numFmtId="176" fontId="5" fillId="0" borderId="25" xfId="2" applyNumberFormat="1" applyFont="1" applyBorder="1" applyAlignment="1" applyProtection="1">
      <alignment horizontal="right" vertical="center" shrinkToFit="1"/>
    </xf>
    <xf numFmtId="177" fontId="5" fillId="0" borderId="24" xfId="2" applyNumberFormat="1" applyFont="1" applyBorder="1" applyAlignment="1" applyProtection="1">
      <alignment horizontal="right" vertical="center" shrinkToFit="1"/>
    </xf>
    <xf numFmtId="176" fontId="5" fillId="0" borderId="24" xfId="2" applyNumberFormat="1" applyFont="1" applyFill="1" applyBorder="1" applyAlignment="1" applyProtection="1">
      <alignment horizontal="right" vertical="center" shrinkToFit="1"/>
    </xf>
    <xf numFmtId="176" fontId="11" fillId="0" borderId="26" xfId="2" applyNumberFormat="1" applyFont="1" applyFill="1" applyBorder="1" applyAlignment="1" applyProtection="1">
      <alignment horizontal="right" vertical="center" shrinkToFit="1"/>
    </xf>
    <xf numFmtId="3" fontId="10" fillId="0" borderId="2" xfId="2" applyNumberFormat="1" applyFont="1" applyFill="1" applyBorder="1" applyAlignment="1" applyProtection="1">
      <alignment horizontal="center" vertical="center"/>
    </xf>
    <xf numFmtId="178" fontId="10" fillId="0" borderId="2" xfId="2" applyNumberFormat="1" applyFont="1" applyFill="1" applyBorder="1" applyAlignment="1" applyProtection="1">
      <alignment horizontal="center" vertical="center"/>
    </xf>
    <xf numFmtId="0" fontId="5" fillId="0" borderId="2" xfId="2" applyBorder="1" applyProtection="1">
      <alignment vertical="center"/>
    </xf>
    <xf numFmtId="176" fontId="5" fillId="0" borderId="0" xfId="2" applyNumberFormat="1" applyFont="1" applyAlignment="1">
      <alignment horizontal="right" vertical="center" shrinkToFit="1"/>
    </xf>
    <xf numFmtId="176" fontId="5" fillId="0" borderId="0" xfId="2" applyNumberFormat="1" applyFont="1" applyAlignment="1">
      <alignment vertical="center" shrinkToFit="1"/>
    </xf>
    <xf numFmtId="38" fontId="0" fillId="0" borderId="5" xfId="1" applyFont="1" applyBorder="1" applyAlignment="1">
      <alignment horizontal="right" vertical="center"/>
    </xf>
    <xf numFmtId="176" fontId="5" fillId="3" borderId="7" xfId="2" applyNumberFormat="1" applyFont="1" applyFill="1" applyBorder="1" applyAlignment="1" applyProtection="1">
      <alignment horizontal="center" vertical="center" wrapText="1" shrinkToFit="1"/>
    </xf>
    <xf numFmtId="176" fontId="12" fillId="0" borderId="0" xfId="2" applyNumberFormat="1" applyFont="1" applyAlignment="1" applyProtection="1">
      <alignment horizontal="center" vertical="top"/>
      <protection locked="0"/>
    </xf>
    <xf numFmtId="176" fontId="12" fillId="0" borderId="0" xfId="2" applyNumberFormat="1" applyFont="1" applyProtection="1">
      <alignment vertical="center"/>
      <protection locked="0"/>
    </xf>
    <xf numFmtId="176" fontId="13" fillId="0" borderId="0" xfId="2" applyNumberFormat="1" applyFont="1" applyProtection="1">
      <alignment vertical="center"/>
      <protection locked="0"/>
    </xf>
    <xf numFmtId="176" fontId="13" fillId="0" borderId="0" xfId="2" applyNumberFormat="1" applyFont="1" applyAlignment="1" applyProtection="1">
      <alignment horizontal="center" vertical="center"/>
      <protection locked="0"/>
    </xf>
    <xf numFmtId="176" fontId="13" fillId="0" borderId="0" xfId="2" applyNumberFormat="1" applyFont="1" applyAlignment="1" applyProtection="1">
      <alignment horizontal="center" vertical="center" wrapText="1"/>
      <protection locked="0"/>
    </xf>
    <xf numFmtId="176" fontId="14" fillId="0" borderId="0" xfId="2" applyNumberFormat="1" applyFont="1" applyAlignment="1" applyProtection="1">
      <alignment horizontal="center" vertical="center"/>
      <protection locked="0"/>
    </xf>
    <xf numFmtId="176" fontId="13" fillId="0" borderId="0" xfId="2" applyNumberFormat="1" applyFont="1" applyAlignment="1">
      <alignment horizontal="center" vertical="center" wrapText="1"/>
    </xf>
    <xf numFmtId="176" fontId="13" fillId="0" borderId="0" xfId="2" applyNumberFormat="1" applyFont="1" applyAlignment="1">
      <alignment vertical="center"/>
    </xf>
    <xf numFmtId="176" fontId="5" fillId="0" borderId="0" xfId="2" applyNumberFormat="1" applyFont="1" applyAlignment="1" applyProtection="1">
      <alignment horizontal="center" vertical="center" wrapText="1"/>
    </xf>
    <xf numFmtId="176" fontId="13" fillId="0" borderId="0" xfId="2" applyNumberFormat="1" applyFont="1" applyAlignment="1" applyProtection="1">
      <alignment vertical="top"/>
    </xf>
    <xf numFmtId="176" fontId="13" fillId="0" borderId="0" xfId="2" applyNumberFormat="1" applyFont="1" applyAlignment="1" applyProtection="1">
      <alignment horizontal="center" vertical="center"/>
    </xf>
    <xf numFmtId="176" fontId="13" fillId="0" borderId="0" xfId="2" applyNumberFormat="1" applyFont="1" applyProtection="1">
      <alignment vertical="center"/>
    </xf>
    <xf numFmtId="176" fontId="13" fillId="0" borderId="0" xfId="2" applyNumberFormat="1" applyFont="1" applyAlignment="1" applyProtection="1">
      <alignment horizontal="center" vertical="center" wrapText="1"/>
    </xf>
    <xf numFmtId="176" fontId="13" fillId="0" borderId="0" xfId="2" applyNumberFormat="1" applyFont="1" applyAlignment="1" applyProtection="1">
      <alignment vertical="center"/>
    </xf>
    <xf numFmtId="176" fontId="13" fillId="0" borderId="0" xfId="2" applyNumberFormat="1" applyFont="1" applyAlignment="1">
      <alignment horizontal="center" vertical="center"/>
    </xf>
    <xf numFmtId="176" fontId="13" fillId="0" borderId="0" xfId="2" applyNumberFormat="1" applyFont="1">
      <alignment vertical="center"/>
    </xf>
    <xf numFmtId="176" fontId="13" fillId="0" borderId="0" xfId="2" applyNumberFormat="1" applyFont="1" applyAlignment="1" applyProtection="1">
      <alignment horizontal="center" vertical="top" wrapText="1"/>
    </xf>
    <xf numFmtId="176" fontId="15" fillId="0" borderId="0" xfId="2" applyNumberFormat="1" applyFont="1" applyAlignment="1" applyProtection="1">
      <alignment vertical="center"/>
    </xf>
    <xf numFmtId="176" fontId="5" fillId="0" borderId="0" xfId="2" applyNumberFormat="1" applyFont="1" applyAlignment="1" applyProtection="1">
      <alignment horizontal="center" vertical="top" wrapText="1"/>
    </xf>
    <xf numFmtId="176" fontId="5" fillId="0" borderId="0" xfId="2" applyNumberFormat="1" applyFont="1" applyAlignment="1" applyProtection="1">
      <alignment horizontal="center" vertical="top"/>
    </xf>
    <xf numFmtId="176" fontId="5" fillId="0" borderId="0" xfId="2" applyNumberFormat="1" applyFont="1" applyAlignment="1">
      <alignment horizontal="center" vertical="top"/>
    </xf>
    <xf numFmtId="176" fontId="5" fillId="0" borderId="0" xfId="2" applyNumberFormat="1" applyFont="1" applyAlignment="1">
      <alignment horizontal="left" vertical="center"/>
    </xf>
    <xf numFmtId="176" fontId="16" fillId="0" borderId="2" xfId="0" applyNumberFormat="1" applyFont="1" applyBorder="1" applyAlignment="1">
      <alignment vertical="center"/>
    </xf>
    <xf numFmtId="176" fontId="16" fillId="0" borderId="5" xfId="0" applyNumberFormat="1" applyFont="1" applyBorder="1" applyAlignment="1">
      <alignment vertical="center"/>
    </xf>
    <xf numFmtId="176" fontId="16" fillId="0" borderId="8" xfId="0" applyNumberFormat="1" applyFont="1" applyBorder="1" applyAlignment="1">
      <alignment vertical="center"/>
    </xf>
    <xf numFmtId="176" fontId="16" fillId="0" borderId="3" xfId="0" applyNumberFormat="1" applyFont="1" applyBorder="1" applyAlignment="1">
      <alignment vertical="center"/>
    </xf>
    <xf numFmtId="176" fontId="5" fillId="0" borderId="4" xfId="2" applyNumberFormat="1" applyFont="1" applyBorder="1" applyAlignment="1" applyProtection="1">
      <alignment horizontal="center" vertical="center" shrinkToFit="1"/>
    </xf>
    <xf numFmtId="176" fontId="5" fillId="5" borderId="2" xfId="2" applyNumberFormat="1" applyFill="1" applyBorder="1" applyAlignment="1" applyProtection="1">
      <alignment horizontal="center" vertical="center" wrapText="1"/>
    </xf>
    <xf numFmtId="0" fontId="10" fillId="5" borderId="2" xfId="2" applyFont="1" applyFill="1" applyBorder="1" applyAlignment="1" applyProtection="1">
      <alignment horizontal="center" vertical="center"/>
    </xf>
    <xf numFmtId="20" fontId="17" fillId="0" borderId="51" xfId="0" applyNumberFormat="1" applyFont="1" applyBorder="1" applyAlignment="1" applyProtection="1">
      <alignment horizontal="center" vertical="center"/>
      <protection locked="0"/>
    </xf>
    <xf numFmtId="20" fontId="17" fillId="0" borderId="53" xfId="0" applyNumberFormat="1" applyFont="1" applyBorder="1" applyAlignment="1" applyProtection="1">
      <alignment horizontal="center" vertical="center"/>
      <protection locked="0"/>
    </xf>
    <xf numFmtId="20" fontId="17" fillId="0" borderId="5" xfId="0" applyNumberFormat="1" applyFont="1" applyBorder="1" applyAlignment="1" applyProtection="1">
      <alignment horizontal="center" vertical="center"/>
      <protection locked="0"/>
    </xf>
    <xf numFmtId="20" fontId="17" fillId="0" borderId="7" xfId="0" applyNumberFormat="1" applyFont="1" applyBorder="1" applyAlignment="1" applyProtection="1">
      <alignment horizontal="center" vertical="center"/>
      <protection locked="0"/>
    </xf>
    <xf numFmtId="20" fontId="17" fillId="0" borderId="47" xfId="0" applyNumberFormat="1" applyFont="1" applyBorder="1" applyAlignment="1" applyProtection="1">
      <alignment horizontal="center" vertical="center"/>
      <protection locked="0"/>
    </xf>
    <xf numFmtId="20" fontId="17" fillId="0" borderId="48" xfId="0" applyNumberFormat="1" applyFont="1" applyBorder="1" applyAlignment="1" applyProtection="1">
      <alignment horizontal="center" vertical="center"/>
      <protection locked="0"/>
    </xf>
    <xf numFmtId="56" fontId="17" fillId="0" borderId="18" xfId="0" applyNumberFormat="1" applyFont="1" applyBorder="1" applyAlignment="1" applyProtection="1">
      <alignment horizontal="right" vertical="center"/>
      <protection locked="0"/>
    </xf>
    <xf numFmtId="56" fontId="17" fillId="0" borderId="40" xfId="0" applyNumberFormat="1" applyFont="1" applyBorder="1" applyAlignment="1" applyProtection="1">
      <alignment horizontal="right" vertical="center"/>
      <protection locked="0"/>
    </xf>
    <xf numFmtId="56" fontId="17" fillId="0" borderId="23" xfId="0" applyNumberFormat="1" applyFont="1" applyBorder="1" applyAlignment="1" applyProtection="1">
      <alignment horizontal="right" vertical="center"/>
      <protection locked="0"/>
    </xf>
    <xf numFmtId="0" fontId="0" fillId="0" borderId="4" xfId="0" applyBorder="1" applyAlignment="1">
      <alignment horizontal="center" vertical="center"/>
    </xf>
    <xf numFmtId="0" fontId="17" fillId="0" borderId="0" xfId="0" applyFont="1" applyFill="1" applyAlignment="1" applyProtection="1">
      <alignment vertical="center"/>
    </xf>
    <xf numFmtId="0" fontId="17" fillId="0" borderId="0" xfId="0" applyFont="1" applyAlignment="1" applyProtection="1">
      <alignment vertical="center"/>
    </xf>
    <xf numFmtId="0" fontId="18" fillId="0" borderId="0" xfId="0" applyFont="1" applyAlignment="1" applyProtection="1">
      <alignment horizontal="left" vertical="center"/>
    </xf>
    <xf numFmtId="0" fontId="17" fillId="0" borderId="0" xfId="0" applyFont="1" applyBorder="1" applyAlignment="1" applyProtection="1">
      <alignment horizontal="left" vertical="center"/>
    </xf>
    <xf numFmtId="0" fontId="17" fillId="0" borderId="0" xfId="0" applyFont="1" applyAlignment="1" applyProtection="1">
      <alignment vertical="center" wrapText="1"/>
    </xf>
    <xf numFmtId="0" fontId="17" fillId="0" borderId="0" xfId="0" applyFont="1" applyAlignment="1" applyProtection="1"/>
    <xf numFmtId="0" fontId="17" fillId="0" borderId="0" xfId="0" applyFont="1" applyAlignment="1" applyProtection="1">
      <alignment horizontal="center" vertical="center"/>
    </xf>
    <xf numFmtId="0" fontId="17" fillId="0" borderId="29" xfId="0" applyFont="1" applyBorder="1" applyAlignment="1" applyProtection="1">
      <alignment horizontal="center" vertical="center" wrapText="1"/>
    </xf>
    <xf numFmtId="0" fontId="17" fillId="0" borderId="30" xfId="0" applyFont="1" applyBorder="1" applyAlignment="1" applyProtection="1">
      <alignment horizontal="center" vertical="center"/>
    </xf>
    <xf numFmtId="0" fontId="17" fillId="0" borderId="0" xfId="0" applyNumberFormat="1" applyFont="1" applyFill="1" applyBorder="1" applyAlignment="1" applyProtection="1">
      <alignment horizontal="center" vertical="center"/>
    </xf>
    <xf numFmtId="0" fontId="17" fillId="0" borderId="28" xfId="0" applyNumberFormat="1" applyFont="1" applyBorder="1" applyAlignment="1" applyProtection="1">
      <alignment horizontal="left" vertical="center"/>
    </xf>
    <xf numFmtId="0" fontId="17" fillId="0" borderId="52" xfId="0" applyFont="1" applyBorder="1" applyAlignment="1" applyProtection="1">
      <alignment horizontal="center" vertical="center"/>
    </xf>
    <xf numFmtId="0" fontId="17" fillId="0" borderId="51" xfId="0" applyNumberFormat="1" applyFont="1" applyFill="1" applyBorder="1" applyAlignment="1" applyProtection="1">
      <alignment horizontal="center" vertical="center"/>
    </xf>
    <xf numFmtId="20" fontId="17" fillId="0" borderId="52" xfId="0" applyNumberFormat="1" applyFont="1" applyBorder="1" applyAlignment="1" applyProtection="1">
      <alignment horizontal="left" vertical="center"/>
    </xf>
    <xf numFmtId="0" fontId="17" fillId="0" borderId="52" xfId="0" applyNumberFormat="1" applyFont="1" applyFill="1" applyBorder="1" applyAlignment="1" applyProtection="1">
      <alignment horizontal="center" vertical="center"/>
    </xf>
    <xf numFmtId="179" fontId="17" fillId="0" borderId="53" xfId="0" applyNumberFormat="1" applyFont="1" applyBorder="1" applyAlignment="1" applyProtection="1">
      <alignment horizontal="left" vertical="center" wrapText="1"/>
    </xf>
    <xf numFmtId="38" fontId="17" fillId="0" borderId="51" xfId="1" applyFont="1" applyBorder="1" applyAlignment="1" applyProtection="1">
      <alignment horizontal="right" vertical="center"/>
    </xf>
    <xf numFmtId="0" fontId="17" fillId="0" borderId="53" xfId="0" applyFont="1" applyBorder="1" applyAlignment="1" applyProtection="1">
      <alignment horizontal="left" vertical="center"/>
    </xf>
    <xf numFmtId="181" fontId="17" fillId="0" borderId="54" xfId="0" applyNumberFormat="1" applyFont="1" applyBorder="1" applyAlignment="1" applyProtection="1">
      <alignment vertical="center" wrapText="1"/>
    </xf>
    <xf numFmtId="0" fontId="17" fillId="0" borderId="55" xfId="0" applyFont="1" applyBorder="1" applyAlignment="1" applyProtection="1">
      <alignment vertical="center"/>
    </xf>
    <xf numFmtId="20" fontId="17" fillId="0" borderId="0" xfId="0" applyNumberFormat="1" applyFont="1" applyBorder="1" applyAlignment="1" applyProtection="1">
      <alignment vertical="center"/>
    </xf>
    <xf numFmtId="20" fontId="17" fillId="0" borderId="0" xfId="0" applyNumberFormat="1" applyFont="1" applyAlignment="1" applyProtection="1">
      <alignment vertical="center"/>
    </xf>
    <xf numFmtId="56" fontId="17" fillId="0" borderId="40" xfId="0" applyNumberFormat="1" applyFont="1" applyBorder="1" applyAlignment="1" applyProtection="1">
      <alignment horizontal="right" vertical="center"/>
    </xf>
    <xf numFmtId="0" fontId="17" fillId="0" borderId="7" xfId="0" applyNumberFormat="1" applyFont="1" applyBorder="1" applyAlignment="1" applyProtection="1">
      <alignment horizontal="left" vertical="center" wrapText="1"/>
    </xf>
    <xf numFmtId="20" fontId="17" fillId="0" borderId="5" xfId="0" applyNumberFormat="1" applyFont="1" applyBorder="1" applyAlignment="1" applyProtection="1">
      <alignment horizontal="center" vertical="center"/>
    </xf>
    <xf numFmtId="0" fontId="17" fillId="0" borderId="6" xfId="0" applyFont="1" applyBorder="1" applyAlignment="1" applyProtection="1">
      <alignment horizontal="center" vertical="center"/>
    </xf>
    <xf numFmtId="20" fontId="17" fillId="0" borderId="7" xfId="0" applyNumberFormat="1" applyFont="1" applyBorder="1" applyAlignment="1" applyProtection="1">
      <alignment horizontal="center" vertical="center"/>
    </xf>
    <xf numFmtId="0" fontId="17" fillId="0" borderId="5" xfId="0" applyNumberFormat="1" applyFont="1" applyFill="1" applyBorder="1" applyAlignment="1" applyProtection="1">
      <alignment horizontal="center" vertical="center"/>
    </xf>
    <xf numFmtId="20" fontId="17" fillId="0" borderId="6" xfId="0" applyNumberFormat="1" applyFont="1" applyBorder="1" applyAlignment="1" applyProtection="1">
      <alignment horizontal="left" vertical="center"/>
    </xf>
    <xf numFmtId="0" fontId="17" fillId="0" borderId="6" xfId="0" applyNumberFormat="1" applyFont="1" applyFill="1" applyBorder="1" applyAlignment="1" applyProtection="1">
      <alignment horizontal="center" vertical="center" wrapText="1"/>
    </xf>
    <xf numFmtId="179" fontId="17" fillId="0" borderId="7" xfId="0" applyNumberFormat="1" applyFont="1" applyBorder="1" applyAlignment="1" applyProtection="1">
      <alignment horizontal="left" vertical="center" wrapText="1"/>
    </xf>
    <xf numFmtId="38" fontId="17" fillId="0" borderId="5" xfId="1" applyFont="1" applyBorder="1" applyAlignment="1" applyProtection="1">
      <alignment horizontal="right" vertical="center"/>
    </xf>
    <xf numFmtId="0" fontId="17" fillId="0" borderId="7" xfId="0" applyFont="1" applyBorder="1" applyAlignment="1" applyProtection="1">
      <alignment horizontal="left" vertical="center"/>
    </xf>
    <xf numFmtId="0" fontId="17" fillId="0" borderId="31" xfId="0" applyFont="1" applyBorder="1" applyAlignment="1" applyProtection="1">
      <alignment vertical="center" wrapText="1"/>
    </xf>
    <xf numFmtId="0" fontId="17" fillId="0" borderId="33" xfId="0" applyFont="1" applyBorder="1" applyAlignment="1" applyProtection="1">
      <alignment vertical="center"/>
    </xf>
    <xf numFmtId="0" fontId="17" fillId="0" borderId="7" xfId="0" applyNumberFormat="1" applyFont="1" applyBorder="1" applyAlignment="1" applyProtection="1">
      <alignment horizontal="left" vertical="center"/>
    </xf>
    <xf numFmtId="0" fontId="17" fillId="0" borderId="6" xfId="0" applyNumberFormat="1" applyFont="1" applyFill="1" applyBorder="1" applyAlignment="1" applyProtection="1">
      <alignment horizontal="center" vertical="center"/>
    </xf>
    <xf numFmtId="0" fontId="17" fillId="0" borderId="32" xfId="0" applyFont="1" applyBorder="1" applyAlignment="1" applyProtection="1">
      <alignment vertical="center" wrapText="1"/>
    </xf>
    <xf numFmtId="56" fontId="17" fillId="0" borderId="23" xfId="0" applyNumberFormat="1" applyFont="1" applyBorder="1" applyAlignment="1" applyProtection="1">
      <alignment horizontal="right" vertical="center"/>
    </xf>
    <xf numFmtId="0" fontId="17" fillId="0" borderId="45" xfId="0" applyNumberFormat="1" applyFont="1" applyBorder="1" applyAlignment="1" applyProtection="1">
      <alignment horizontal="left" vertical="center"/>
    </xf>
    <xf numFmtId="20" fontId="17" fillId="0" borderId="47" xfId="0" applyNumberFormat="1" applyFont="1" applyBorder="1" applyAlignment="1" applyProtection="1">
      <alignment horizontal="center" vertical="center"/>
    </xf>
    <xf numFmtId="0" fontId="17" fillId="0" borderId="48" xfId="0" applyFont="1" applyBorder="1" applyAlignment="1" applyProtection="1">
      <alignment horizontal="center" vertical="center"/>
    </xf>
    <xf numFmtId="20" fontId="17" fillId="0" borderId="48" xfId="0" applyNumberFormat="1" applyFont="1" applyBorder="1" applyAlignment="1" applyProtection="1">
      <alignment horizontal="center" vertical="center"/>
    </xf>
    <xf numFmtId="0" fontId="17" fillId="0" borderId="47" xfId="0" applyNumberFormat="1" applyFont="1" applyFill="1" applyBorder="1" applyAlignment="1" applyProtection="1">
      <alignment horizontal="center" vertical="center"/>
    </xf>
    <xf numFmtId="20" fontId="17" fillId="0" borderId="48" xfId="0" applyNumberFormat="1" applyFont="1" applyBorder="1" applyAlignment="1" applyProtection="1">
      <alignment horizontal="left" vertical="center"/>
    </xf>
    <xf numFmtId="0" fontId="17" fillId="0" borderId="48" xfId="0" applyNumberFormat="1" applyFont="1" applyFill="1" applyBorder="1" applyAlignment="1" applyProtection="1">
      <alignment horizontal="center" vertical="center"/>
    </xf>
    <xf numFmtId="179" fontId="17" fillId="0" borderId="49" xfId="0" applyNumberFormat="1" applyFont="1" applyBorder="1" applyAlignment="1" applyProtection="1">
      <alignment horizontal="left" vertical="center" wrapText="1"/>
    </xf>
    <xf numFmtId="38" fontId="17" fillId="0" borderId="47" xfId="1" applyFont="1" applyBorder="1" applyAlignment="1" applyProtection="1">
      <alignment horizontal="right" vertical="center"/>
    </xf>
    <xf numFmtId="0" fontId="17" fillId="0" borderId="49" xfId="0" applyFont="1" applyBorder="1" applyAlignment="1" applyProtection="1">
      <alignment horizontal="left" vertical="center"/>
    </xf>
    <xf numFmtId="0" fontId="17" fillId="0" borderId="50" xfId="0" applyFont="1" applyBorder="1" applyAlignment="1" applyProtection="1">
      <alignment vertical="center" wrapText="1"/>
    </xf>
    <xf numFmtId="0" fontId="17" fillId="0" borderId="34" xfId="0" applyFont="1" applyBorder="1" applyAlignment="1" applyProtection="1">
      <alignment vertical="center"/>
    </xf>
    <xf numFmtId="38" fontId="18" fillId="0" borderId="44" xfId="1" applyFont="1" applyBorder="1" applyAlignment="1" applyProtection="1">
      <alignment horizontal="right" vertical="center"/>
    </xf>
    <xf numFmtId="0" fontId="17" fillId="0" borderId="45" xfId="0" applyFont="1" applyBorder="1" applyAlignment="1" applyProtection="1">
      <alignment horizontal="left" vertical="center"/>
    </xf>
    <xf numFmtId="56" fontId="17" fillId="0" borderId="0" xfId="0" applyNumberFormat="1" applyFont="1" applyBorder="1" applyAlignment="1" applyProtection="1">
      <alignment horizontal="center" vertical="center"/>
    </xf>
    <xf numFmtId="0" fontId="17" fillId="0" borderId="0" xfId="0" applyNumberFormat="1" applyFont="1" applyBorder="1" applyAlignment="1" applyProtection="1">
      <alignment horizontal="center" vertical="center"/>
    </xf>
    <xf numFmtId="180" fontId="18" fillId="0" borderId="0" xfId="0" applyNumberFormat="1" applyFont="1" applyBorder="1" applyAlignment="1" applyProtection="1">
      <alignment horizontal="center" vertical="center"/>
    </xf>
    <xf numFmtId="38" fontId="18" fillId="0" borderId="0" xfId="1" applyFont="1" applyBorder="1" applyAlignment="1" applyProtection="1">
      <alignment horizontal="right" vertical="center"/>
    </xf>
    <xf numFmtId="0" fontId="17" fillId="0" borderId="0" xfId="0" applyFont="1" applyBorder="1" applyAlignment="1" applyProtection="1">
      <alignment vertical="center" wrapText="1"/>
    </xf>
    <xf numFmtId="20" fontId="17" fillId="0" borderId="0" xfId="0" applyNumberFormat="1" applyFont="1" applyBorder="1" applyAlignment="1" applyProtection="1">
      <alignment vertical="center"/>
      <protection locked="0"/>
    </xf>
    <xf numFmtId="176" fontId="5" fillId="0" borderId="15" xfId="2" applyNumberFormat="1" applyFont="1" applyBorder="1" applyAlignment="1" applyProtection="1">
      <alignment horizontal="center" vertical="center" shrinkToFit="1"/>
    </xf>
    <xf numFmtId="176" fontId="5" fillId="0" borderId="20" xfId="2" applyNumberFormat="1" applyFont="1" applyBorder="1" applyAlignment="1" applyProtection="1">
      <alignment horizontal="center" vertical="center" shrinkToFit="1"/>
    </xf>
    <xf numFmtId="176" fontId="5" fillId="0" borderId="24" xfId="2" applyNumberFormat="1" applyFont="1" applyBorder="1" applyAlignment="1" applyProtection="1">
      <alignment horizontal="center" vertical="center" shrinkToFit="1"/>
    </xf>
    <xf numFmtId="0" fontId="10" fillId="0" borderId="5" xfId="2" applyFont="1" applyBorder="1" applyAlignment="1" applyProtection="1">
      <alignment horizontal="center" vertical="center"/>
    </xf>
    <xf numFmtId="3" fontId="10" fillId="0" borderId="5" xfId="2" applyNumberFormat="1" applyFont="1" applyBorder="1" applyAlignment="1" applyProtection="1">
      <alignment horizontal="center" vertical="center"/>
    </xf>
    <xf numFmtId="3" fontId="10" fillId="0" borderId="5" xfId="2" applyNumberFormat="1" applyFont="1" applyFill="1" applyBorder="1" applyAlignment="1" applyProtection="1">
      <alignment horizontal="center" vertical="center"/>
    </xf>
    <xf numFmtId="0" fontId="10" fillId="5" borderId="5" xfId="2" applyFont="1" applyFill="1" applyBorder="1" applyAlignment="1" applyProtection="1">
      <alignment horizontal="center" vertical="center"/>
    </xf>
    <xf numFmtId="0" fontId="10" fillId="0" borderId="7" xfId="2" applyFont="1" applyBorder="1" applyAlignment="1" applyProtection="1">
      <alignment horizontal="center" vertical="center"/>
    </xf>
    <xf numFmtId="3" fontId="10" fillId="0" borderId="7" xfId="2" applyNumberFormat="1" applyFont="1" applyBorder="1" applyAlignment="1" applyProtection="1">
      <alignment horizontal="center" vertical="center"/>
    </xf>
    <xf numFmtId="3" fontId="10" fillId="0" borderId="7" xfId="2" applyNumberFormat="1" applyFont="1" applyFill="1" applyBorder="1" applyAlignment="1" applyProtection="1">
      <alignment horizontal="center" vertical="center"/>
    </xf>
    <xf numFmtId="0" fontId="10" fillId="5" borderId="7" xfId="2" applyFont="1" applyFill="1" applyBorder="1" applyAlignment="1" applyProtection="1">
      <alignment horizontal="center" vertical="center"/>
    </xf>
    <xf numFmtId="0" fontId="10" fillId="0" borderId="56" xfId="2" applyFont="1" applyBorder="1" applyAlignment="1" applyProtection="1">
      <alignment horizontal="left" vertical="center"/>
    </xf>
    <xf numFmtId="0" fontId="10" fillId="0" borderId="56" xfId="2" applyFont="1" applyBorder="1" applyAlignment="1" applyProtection="1">
      <alignment horizontal="center" vertical="center"/>
    </xf>
    <xf numFmtId="0" fontId="10" fillId="5" borderId="56" xfId="2" applyFont="1" applyFill="1" applyBorder="1" applyAlignment="1" applyProtection="1">
      <alignment horizontal="left" vertical="center"/>
    </xf>
    <xf numFmtId="0" fontId="0" fillId="0" borderId="6" xfId="0" applyBorder="1" applyAlignment="1">
      <alignment horizontal="left" vertical="center"/>
    </xf>
    <xf numFmtId="38" fontId="0" fillId="0" borderId="6" xfId="1" applyFont="1" applyBorder="1" applyAlignment="1">
      <alignment horizontal="right" vertical="center"/>
    </xf>
    <xf numFmtId="0" fontId="0" fillId="0" borderId="7" xfId="0" applyBorder="1" applyAlignment="1">
      <alignment horizontal="left" vertical="center"/>
    </xf>
    <xf numFmtId="0" fontId="0" fillId="0" borderId="5" xfId="0" applyBorder="1" applyAlignment="1">
      <alignment horizontal="center" vertical="center"/>
    </xf>
    <xf numFmtId="0" fontId="3" fillId="0" borderId="6" xfId="0" applyFont="1" applyBorder="1" applyAlignment="1">
      <alignment horizontal="center" vertical="center"/>
    </xf>
    <xf numFmtId="0" fontId="0" fillId="0" borderId="6" xfId="0" applyBorder="1" applyAlignment="1">
      <alignment horizontal="center" vertical="center"/>
    </xf>
    <xf numFmtId="0" fontId="0" fillId="0" borderId="57" xfId="0" applyBorder="1" applyAlignment="1">
      <alignment vertical="center"/>
    </xf>
    <xf numFmtId="0" fontId="0" fillId="0" borderId="1" xfId="0" applyFont="1" applyBorder="1" applyAlignment="1">
      <alignment horizontal="right" vertical="center"/>
    </xf>
    <xf numFmtId="38" fontId="0" fillId="0" borderId="8" xfId="0" applyNumberFormat="1" applyFont="1" applyBorder="1" applyAlignment="1">
      <alignment horizontal="right" vertical="center"/>
    </xf>
    <xf numFmtId="38" fontId="0" fillId="0" borderId="6" xfId="0" applyNumberFormat="1" applyBorder="1" applyAlignment="1">
      <alignment horizontal="right" vertical="center"/>
    </xf>
    <xf numFmtId="0" fontId="0" fillId="0" borderId="60" xfId="0" applyBorder="1" applyAlignment="1">
      <alignment vertical="center"/>
    </xf>
    <xf numFmtId="0" fontId="17" fillId="0" borderId="19" xfId="0" applyNumberFormat="1" applyFont="1" applyBorder="1" applyAlignment="1" applyProtection="1">
      <alignment horizontal="left" vertical="center"/>
    </xf>
    <xf numFmtId="0" fontId="17" fillId="0" borderId="52" xfId="0" applyFont="1" applyBorder="1" applyAlignment="1" applyProtection="1">
      <alignment horizontal="left" vertical="center"/>
    </xf>
    <xf numFmtId="181" fontId="17" fillId="0" borderId="61" xfId="0" applyNumberFormat="1" applyFont="1" applyBorder="1" applyAlignment="1" applyProtection="1">
      <alignment vertical="center" wrapText="1"/>
    </xf>
    <xf numFmtId="0" fontId="20" fillId="0" borderId="0" xfId="0" applyFont="1" applyAlignment="1">
      <alignment horizontal="left" vertical="center"/>
    </xf>
    <xf numFmtId="0" fontId="22" fillId="0" borderId="0" xfId="0" applyFont="1" applyAlignment="1">
      <alignment horizontal="left" vertical="center"/>
    </xf>
    <xf numFmtId="0" fontId="23" fillId="6" borderId="0" xfId="0" applyFont="1" applyFill="1" applyAlignment="1">
      <alignment horizontal="center" vertical="center"/>
    </xf>
    <xf numFmtId="176" fontId="8" fillId="3" borderId="59" xfId="2" applyNumberFormat="1" applyFont="1" applyFill="1" applyBorder="1" applyAlignment="1" applyProtection="1">
      <alignment horizontal="center" vertical="center" wrapText="1" shrinkToFit="1"/>
    </xf>
    <xf numFmtId="176" fontId="5" fillId="3" borderId="14" xfId="2" applyNumberFormat="1" applyFont="1" applyFill="1" applyBorder="1" applyAlignment="1" applyProtection="1">
      <alignment horizontal="center" vertical="center" wrapText="1" shrinkToFit="1"/>
    </xf>
    <xf numFmtId="176" fontId="5" fillId="3" borderId="58" xfId="2" applyNumberFormat="1" applyFont="1" applyFill="1" applyBorder="1" applyAlignment="1" applyProtection="1">
      <alignment horizontal="center" vertical="center" wrapText="1" shrinkToFit="1"/>
    </xf>
    <xf numFmtId="176" fontId="8" fillId="3" borderId="13" xfId="2" applyNumberFormat="1" applyFont="1" applyFill="1" applyBorder="1" applyAlignment="1" applyProtection="1">
      <alignment horizontal="center" vertical="center" wrapText="1" shrinkToFit="1"/>
    </xf>
    <xf numFmtId="176" fontId="8" fillId="3" borderId="58" xfId="2" applyNumberFormat="1" applyFont="1" applyFill="1" applyBorder="1" applyAlignment="1" applyProtection="1">
      <alignment horizontal="center" vertical="center" wrapText="1" shrinkToFit="1"/>
    </xf>
    <xf numFmtId="176" fontId="8" fillId="3" borderId="14" xfId="2" applyNumberFormat="1" applyFont="1" applyFill="1" applyBorder="1" applyAlignment="1" applyProtection="1">
      <alignment horizontal="center" vertical="center" wrapText="1" shrinkToFit="1"/>
    </xf>
    <xf numFmtId="0" fontId="17" fillId="0" borderId="52" xfId="0" applyFont="1" applyBorder="1" applyAlignment="1" applyProtection="1">
      <alignment vertical="center"/>
    </xf>
    <xf numFmtId="56" fontId="17" fillId="0" borderId="61" xfId="0" applyNumberFormat="1" applyFont="1" applyBorder="1" applyAlignment="1" applyProtection="1">
      <alignment horizontal="right" vertical="center"/>
    </xf>
    <xf numFmtId="20" fontId="17" fillId="0" borderId="61" xfId="0" applyNumberFormat="1" applyFont="1" applyBorder="1" applyAlignment="1" applyProtection="1">
      <alignment horizontal="center" vertical="center"/>
    </xf>
    <xf numFmtId="20" fontId="17" fillId="0" borderId="61" xfId="0" applyNumberFormat="1" applyFont="1" applyBorder="1" applyAlignment="1" applyProtection="1">
      <alignment vertical="center"/>
    </xf>
    <xf numFmtId="56" fontId="17" fillId="0" borderId="62" xfId="0" applyNumberFormat="1" applyFont="1" applyBorder="1" applyAlignment="1" applyProtection="1">
      <alignment horizontal="right" vertical="center"/>
    </xf>
    <xf numFmtId="20" fontId="17" fillId="0" borderId="13" xfId="0" applyNumberFormat="1" applyFont="1" applyBorder="1" applyAlignment="1" applyProtection="1">
      <alignment horizontal="center" vertical="center"/>
    </xf>
    <xf numFmtId="20" fontId="17" fillId="0" borderId="14" xfId="0" applyNumberFormat="1" applyFont="1" applyBorder="1" applyAlignment="1" applyProtection="1">
      <alignment horizontal="center" vertical="center"/>
    </xf>
    <xf numFmtId="0" fontId="22" fillId="7" borderId="0" xfId="0" applyFont="1" applyFill="1" applyAlignment="1">
      <alignment horizontal="left" vertical="center" wrapText="1"/>
    </xf>
    <xf numFmtId="0" fontId="17" fillId="0" borderId="6" xfId="0" applyFont="1" applyBorder="1" applyAlignment="1" applyProtection="1">
      <alignment horizontal="center" vertical="center"/>
    </xf>
    <xf numFmtId="0" fontId="0" fillId="0" borderId="0" xfId="0" applyAlignment="1">
      <alignment horizontal="left" vertical="center"/>
    </xf>
    <xf numFmtId="0" fontId="3" fillId="0" borderId="0" xfId="0" applyFont="1" applyAlignment="1">
      <alignment horizontal="center" vertical="center"/>
    </xf>
    <xf numFmtId="0" fontId="0" fillId="0" borderId="1" xfId="0" applyFont="1"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176" fontId="5" fillId="0" borderId="3" xfId="2" applyNumberFormat="1" applyFont="1" applyBorder="1" applyAlignment="1" applyProtection="1">
      <alignment horizontal="center" vertical="center" shrinkToFit="1"/>
    </xf>
    <xf numFmtId="176" fontId="5" fillId="0" borderId="9" xfId="2" applyNumberFormat="1" applyFont="1" applyBorder="1" applyAlignment="1" applyProtection="1">
      <alignment horizontal="center" vertical="center" shrinkToFit="1"/>
    </xf>
    <xf numFmtId="176" fontId="5" fillId="0" borderId="13" xfId="2" applyNumberFormat="1" applyFont="1" applyBorder="1" applyAlignment="1" applyProtection="1">
      <alignment horizontal="center" vertical="center" shrinkToFit="1"/>
    </xf>
    <xf numFmtId="176" fontId="5" fillId="0" borderId="11" xfId="2" applyNumberFormat="1" applyFont="1" applyBorder="1" applyAlignment="1" applyProtection="1">
      <alignment horizontal="center" vertical="center" shrinkToFit="1"/>
    </xf>
    <xf numFmtId="176" fontId="5" fillId="4" borderId="39" xfId="2" applyNumberFormat="1" applyFill="1" applyBorder="1" applyAlignment="1" applyProtection="1">
      <alignment horizontal="center" vertical="center" shrinkToFit="1"/>
      <protection locked="0"/>
    </xf>
    <xf numFmtId="176" fontId="5" fillId="0" borderId="18" xfId="2" applyNumberFormat="1" applyFont="1" applyBorder="1" applyAlignment="1" applyProtection="1">
      <alignment horizontal="center" vertical="center" shrinkToFit="1"/>
    </xf>
    <xf numFmtId="176" fontId="5" fillId="0" borderId="19" xfId="2" applyNumberFormat="1" applyFont="1" applyBorder="1" applyAlignment="1" applyProtection="1">
      <alignment horizontal="center" vertical="center" shrinkToFit="1"/>
    </xf>
    <xf numFmtId="176" fontId="5" fillId="0" borderId="23" xfId="2" applyNumberFormat="1" applyFont="1" applyBorder="1" applyAlignment="1" applyProtection="1">
      <alignment horizontal="center" vertical="center" shrinkToFit="1"/>
    </xf>
    <xf numFmtId="176" fontId="5" fillId="0" borderId="1" xfId="2" applyNumberFormat="1" applyFont="1" applyBorder="1" applyAlignment="1" applyProtection="1">
      <alignment horizontal="center" vertical="center" shrinkToFit="1"/>
    </xf>
    <xf numFmtId="176" fontId="5" fillId="3" borderId="5" xfId="2" applyNumberFormat="1" applyFont="1" applyFill="1" applyBorder="1" applyAlignment="1" applyProtection="1">
      <alignment horizontal="center" vertical="center" wrapText="1" shrinkToFit="1"/>
    </xf>
    <xf numFmtId="176" fontId="5" fillId="3" borderId="6" xfId="2" applyNumberFormat="1" applyFont="1" applyFill="1" applyBorder="1" applyAlignment="1" applyProtection="1">
      <alignment horizontal="center" vertical="center" wrapText="1" shrinkToFit="1"/>
    </xf>
    <xf numFmtId="176" fontId="5" fillId="3" borderId="7" xfId="2" applyNumberFormat="1" applyFont="1" applyFill="1" applyBorder="1" applyAlignment="1" applyProtection="1">
      <alignment horizontal="center" vertical="center" wrapText="1" shrinkToFit="1"/>
    </xf>
    <xf numFmtId="176" fontId="5" fillId="0" borderId="5" xfId="2" applyNumberFormat="1" applyBorder="1" applyAlignment="1" applyProtection="1">
      <alignment horizontal="center" vertical="center"/>
    </xf>
    <xf numFmtId="176" fontId="5" fillId="0" borderId="6" xfId="2" applyNumberFormat="1" applyBorder="1" applyAlignment="1" applyProtection="1">
      <alignment horizontal="center" vertical="center"/>
    </xf>
    <xf numFmtId="176" fontId="5" fillId="0" borderId="7" xfId="2" applyNumberFormat="1" applyBorder="1" applyAlignment="1" applyProtection="1">
      <alignment horizontal="center" vertical="center"/>
    </xf>
    <xf numFmtId="176" fontId="5" fillId="2" borderId="63" xfId="2" applyNumberFormat="1" applyFont="1" applyFill="1" applyBorder="1" applyAlignment="1" applyProtection="1">
      <alignment horizontal="center" vertical="center" wrapText="1"/>
      <protection locked="0"/>
    </xf>
    <xf numFmtId="176" fontId="5" fillId="2" borderId="64" xfId="2" applyNumberFormat="1" applyFont="1" applyFill="1" applyBorder="1" applyAlignment="1" applyProtection="1">
      <alignment horizontal="center" vertical="center" wrapText="1"/>
      <protection locked="0"/>
    </xf>
    <xf numFmtId="176" fontId="5" fillId="4" borderId="39" xfId="2" applyNumberFormat="1" applyFont="1" applyFill="1" applyBorder="1" applyAlignment="1" applyProtection="1">
      <alignment horizontal="center" vertical="center" wrapText="1"/>
      <protection locked="0"/>
    </xf>
    <xf numFmtId="176" fontId="6" fillId="0" borderId="0" xfId="2" applyNumberFormat="1" applyFont="1" applyAlignment="1">
      <alignment horizontal="center" vertical="center" shrinkToFit="1"/>
    </xf>
    <xf numFmtId="176" fontId="5" fillId="0" borderId="0" xfId="2" applyNumberFormat="1" applyAlignment="1" applyProtection="1">
      <alignment horizontal="left" vertical="center" shrinkToFit="1"/>
    </xf>
    <xf numFmtId="176" fontId="5" fillId="0" borderId="0" xfId="2" applyNumberFormat="1" applyFont="1" applyAlignment="1" applyProtection="1">
      <alignment horizontal="left" vertical="center" shrinkToFit="1"/>
    </xf>
    <xf numFmtId="176" fontId="13" fillId="0" borderId="0" xfId="2" applyNumberFormat="1" applyFont="1" applyAlignment="1" applyProtection="1">
      <alignment horizontal="left" vertical="center" wrapText="1"/>
      <protection locked="0"/>
    </xf>
    <xf numFmtId="176" fontId="7" fillId="0" borderId="11" xfId="2" applyNumberFormat="1" applyFont="1" applyBorder="1" applyAlignment="1" applyProtection="1">
      <alignment horizontal="center" vertical="center"/>
    </xf>
    <xf numFmtId="176" fontId="14" fillId="0" borderId="0" xfId="2" applyNumberFormat="1" applyFont="1" applyAlignment="1" applyProtection="1">
      <alignment horizontal="left" vertical="center" wrapText="1"/>
      <protection locked="0"/>
    </xf>
    <xf numFmtId="176" fontId="14" fillId="0" borderId="0" xfId="2" applyNumberFormat="1" applyFont="1" applyAlignment="1" applyProtection="1">
      <alignment horizontal="left" vertical="center"/>
      <protection locked="0"/>
    </xf>
    <xf numFmtId="176" fontId="5" fillId="0" borderId="0" xfId="2" applyNumberFormat="1" applyFill="1" applyBorder="1" applyAlignment="1" applyProtection="1">
      <alignment horizontal="center" vertical="center" shrinkToFit="1"/>
      <protection locked="0"/>
    </xf>
    <xf numFmtId="176" fontId="5" fillId="0" borderId="65" xfId="2" applyNumberFormat="1" applyFill="1" applyBorder="1" applyAlignment="1" applyProtection="1">
      <alignment horizontal="center" vertical="center" shrinkToFit="1"/>
      <protection locked="0"/>
    </xf>
    <xf numFmtId="176" fontId="5" fillId="2" borderId="36" xfId="2" applyNumberFormat="1" applyFont="1" applyFill="1" applyBorder="1" applyAlignment="1" applyProtection="1">
      <alignment horizontal="center" vertical="center" shrinkToFit="1"/>
      <protection locked="0"/>
    </xf>
    <xf numFmtId="176" fontId="5" fillId="2" borderId="37" xfId="2" applyNumberFormat="1" applyFont="1" applyFill="1" applyBorder="1" applyAlignment="1" applyProtection="1">
      <alignment horizontal="center" vertical="center" shrinkToFit="1"/>
      <protection locked="0"/>
    </xf>
    <xf numFmtId="176" fontId="5" fillId="2" borderId="38" xfId="2" applyNumberFormat="1" applyFont="1" applyFill="1" applyBorder="1" applyAlignment="1" applyProtection="1">
      <alignment horizontal="center" vertical="center" shrinkToFit="1"/>
      <protection locked="0"/>
    </xf>
    <xf numFmtId="176" fontId="7" fillId="4" borderId="36" xfId="2" applyNumberFormat="1" applyFont="1" applyFill="1" applyBorder="1" applyAlignment="1" applyProtection="1">
      <alignment horizontal="center" vertical="center" shrinkToFit="1"/>
      <protection locked="0"/>
    </xf>
    <xf numFmtId="176" fontId="7" fillId="4" borderId="37" xfId="2" applyNumberFormat="1" applyFont="1" applyFill="1" applyBorder="1" applyAlignment="1" applyProtection="1">
      <alignment horizontal="center" vertical="center" shrinkToFit="1"/>
      <protection locked="0"/>
    </xf>
    <xf numFmtId="176" fontId="7" fillId="4" borderId="38" xfId="2" applyNumberFormat="1" applyFont="1" applyFill="1" applyBorder="1" applyAlignment="1" applyProtection="1">
      <alignment horizontal="center" vertical="center" shrinkToFit="1"/>
      <protection locked="0"/>
    </xf>
    <xf numFmtId="176" fontId="5" fillId="4" borderId="2" xfId="2" applyNumberFormat="1" applyFill="1" applyBorder="1" applyAlignment="1" applyProtection="1">
      <alignment horizontal="center" vertical="center" shrinkToFit="1"/>
      <protection locked="0"/>
    </xf>
    <xf numFmtId="176" fontId="5" fillId="2" borderId="2" xfId="2" applyNumberFormat="1" applyFont="1" applyFill="1" applyBorder="1" applyAlignment="1" applyProtection="1">
      <alignment horizontal="center" vertical="center" wrapText="1"/>
      <protection locked="0"/>
    </xf>
    <xf numFmtId="176" fontId="5" fillId="4" borderId="2" xfId="2" applyNumberFormat="1" applyFont="1" applyFill="1" applyBorder="1" applyAlignment="1" applyProtection="1">
      <alignment horizontal="center" vertical="center" wrapText="1"/>
      <protection locked="0"/>
    </xf>
    <xf numFmtId="176" fontId="5" fillId="5" borderId="5" xfId="2" applyNumberFormat="1" applyFill="1" applyBorder="1" applyAlignment="1" applyProtection="1">
      <alignment horizontal="center" vertical="center" wrapText="1"/>
    </xf>
    <xf numFmtId="176" fontId="5" fillId="5" borderId="6" xfId="2" applyNumberFormat="1" applyFont="1" applyFill="1" applyBorder="1" applyAlignment="1" applyProtection="1">
      <alignment horizontal="center" vertical="center" wrapText="1"/>
    </xf>
    <xf numFmtId="176" fontId="5" fillId="5" borderId="7" xfId="2" applyNumberFormat="1" applyFont="1" applyFill="1" applyBorder="1" applyAlignment="1" applyProtection="1">
      <alignment horizontal="center" vertical="center" wrapText="1"/>
    </xf>
    <xf numFmtId="176" fontId="7" fillId="4" borderId="11" xfId="2" applyNumberFormat="1" applyFont="1" applyFill="1" applyBorder="1" applyAlignment="1" applyProtection="1">
      <alignment horizontal="left" vertical="center" shrinkToFit="1"/>
      <protection locked="0"/>
    </xf>
    <xf numFmtId="176" fontId="5" fillId="0" borderId="0" xfId="2" applyNumberFormat="1" applyFill="1" applyAlignment="1" applyProtection="1">
      <alignment horizontal="center" vertical="center" shrinkToFit="1"/>
    </xf>
    <xf numFmtId="176" fontId="5" fillId="2" borderId="0" xfId="2" applyNumberFormat="1" applyFont="1" applyFill="1" applyAlignment="1" applyProtection="1">
      <alignment horizontal="center" vertical="center" shrinkToFit="1"/>
      <protection locked="0"/>
    </xf>
    <xf numFmtId="56" fontId="17" fillId="0" borderId="10" xfId="0" applyNumberFormat="1" applyFont="1" applyBorder="1" applyAlignment="1" applyProtection="1">
      <alignment horizontal="center" vertical="center"/>
    </xf>
    <xf numFmtId="56" fontId="17" fillId="0" borderId="35" xfId="0" applyNumberFormat="1" applyFont="1" applyBorder="1" applyAlignment="1" applyProtection="1">
      <alignment horizontal="center" vertical="center"/>
    </xf>
    <xf numFmtId="0" fontId="17" fillId="0" borderId="41" xfId="0" applyNumberFormat="1" applyFont="1" applyBorder="1" applyAlignment="1" applyProtection="1">
      <alignment horizontal="center" vertical="center"/>
    </xf>
    <xf numFmtId="0" fontId="17" fillId="0" borderId="42" xfId="0" applyNumberFormat="1" applyFont="1" applyBorder="1" applyAlignment="1" applyProtection="1">
      <alignment horizontal="center" vertical="center"/>
    </xf>
    <xf numFmtId="0" fontId="17" fillId="0" borderId="43" xfId="0" applyNumberFormat="1" applyFont="1" applyBorder="1" applyAlignment="1" applyProtection="1">
      <alignment horizontal="center" vertical="center"/>
    </xf>
    <xf numFmtId="180" fontId="18" fillId="0" borderId="44" xfId="0" applyNumberFormat="1" applyFont="1" applyBorder="1" applyAlignment="1" applyProtection="1">
      <alignment horizontal="center" vertical="center"/>
    </xf>
    <xf numFmtId="180" fontId="18" fillId="0" borderId="1" xfId="0" applyNumberFormat="1" applyFont="1" applyBorder="1" applyAlignment="1" applyProtection="1">
      <alignment horizontal="center" vertical="center"/>
    </xf>
    <xf numFmtId="0" fontId="17" fillId="0" borderId="1" xfId="0" applyNumberFormat="1" applyFont="1" applyBorder="1" applyAlignment="1" applyProtection="1">
      <alignment horizontal="center" vertical="center"/>
    </xf>
    <xf numFmtId="0" fontId="17" fillId="0" borderId="45" xfId="0" applyNumberFormat="1" applyFont="1" applyBorder="1" applyAlignment="1" applyProtection="1">
      <alignment horizontal="center" vertical="center"/>
    </xf>
    <xf numFmtId="0" fontId="17" fillId="0" borderId="41" xfId="0" applyFont="1" applyBorder="1" applyAlignment="1" applyProtection="1">
      <alignment horizontal="center" vertical="center" wrapText="1"/>
    </xf>
    <xf numFmtId="0" fontId="17" fillId="0" borderId="46" xfId="0" applyFont="1" applyBorder="1" applyAlignment="1" applyProtection="1">
      <alignment horizontal="center" vertical="center" wrapText="1"/>
    </xf>
    <xf numFmtId="0" fontId="17" fillId="0" borderId="27" xfId="0" applyFont="1" applyBorder="1" applyAlignment="1" applyProtection="1">
      <alignment horizontal="center" vertical="center"/>
    </xf>
    <xf numFmtId="0" fontId="17" fillId="0" borderId="28" xfId="0" applyFont="1" applyBorder="1" applyAlignment="1" applyProtection="1">
      <alignment horizontal="center" vertical="center"/>
    </xf>
    <xf numFmtId="0" fontId="18" fillId="0" borderId="0" xfId="0" applyFont="1" applyAlignment="1" applyProtection="1">
      <alignment vertical="center"/>
    </xf>
    <xf numFmtId="55" fontId="18" fillId="0" borderId="0" xfId="0" applyNumberFormat="1" applyFont="1" applyAlignment="1" applyProtection="1">
      <alignment horizontal="center" vertical="center"/>
    </xf>
    <xf numFmtId="0" fontId="18" fillId="0" borderId="0" xfId="0" applyFont="1" applyAlignment="1" applyProtection="1">
      <alignment horizontal="center" vertical="center"/>
    </xf>
    <xf numFmtId="0" fontId="17" fillId="0" borderId="11" xfId="0" applyFont="1" applyBorder="1" applyAlignment="1" applyProtection="1">
      <alignment horizontal="center" vertical="center"/>
    </xf>
    <xf numFmtId="0" fontId="17" fillId="0" borderId="6" xfId="0" applyFont="1" applyBorder="1" applyAlignment="1" applyProtection="1">
      <alignment horizontal="center" vertical="center"/>
    </xf>
    <xf numFmtId="38" fontId="17" fillId="0" borderId="6" xfId="1" applyFont="1" applyBorder="1" applyAlignment="1" applyProtection="1">
      <alignment horizontal="center" vertical="center"/>
    </xf>
    <xf numFmtId="0" fontId="17" fillId="0" borderId="18" xfId="0" applyFont="1" applyBorder="1" applyAlignment="1" applyProtection="1">
      <alignment horizontal="center" vertical="center"/>
    </xf>
    <xf numFmtId="0" fontId="17" fillId="0" borderId="35" xfId="0" applyFont="1" applyBorder="1" applyAlignment="1" applyProtection="1">
      <alignment horizontal="center" vertical="center"/>
    </xf>
    <xf numFmtId="0" fontId="17" fillId="0" borderId="20" xfId="0" applyFont="1" applyBorder="1" applyAlignment="1" applyProtection="1">
      <alignment horizontal="center" vertical="center"/>
    </xf>
    <xf numFmtId="0" fontId="17" fillId="0" borderId="19" xfId="0" applyFont="1" applyBorder="1" applyAlignment="1" applyProtection="1">
      <alignment horizontal="center" vertical="center"/>
    </xf>
    <xf numFmtId="0" fontId="17" fillId="0" borderId="10" xfId="0" applyFont="1" applyBorder="1" applyAlignment="1" applyProtection="1">
      <alignment horizontal="center" vertical="center"/>
    </xf>
  </cellXfs>
  <cellStyles count="3">
    <cellStyle name="桁区切り" xfId="1" builtinId="6"/>
    <cellStyle name="標準" xfId="0" builtinId="0"/>
    <cellStyle name="標準 2" xfId="2"/>
  </cellStyles>
  <dxfs count="468">
    <dxf>
      <font>
        <b val="0"/>
        <i val="0"/>
        <strike val="0"/>
        <condense val="0"/>
        <extend val="0"/>
        <outline val="0"/>
        <shadow val="0"/>
        <u val="none"/>
        <vertAlign val="baseline"/>
        <sz val="8"/>
        <color auto="1"/>
        <name val="ＭＳ Ｐゴシック"/>
        <scheme val="none"/>
      </font>
      <numFmt numFmtId="25" formatCode="h:mm"/>
      <alignment horizontal="general" vertical="center" textRotation="0" wrapText="0" indent="0" justifyLastLine="0" shrinkToFit="0" readingOrder="0"/>
      <protection locked="0"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numFmt numFmtId="25" formatCode="h:mm"/>
      <alignment horizontal="general" vertical="center" textRotation="0" wrapText="0" indent="0" justifyLastLine="0" shrinkToFit="0" readingOrder="0"/>
      <protection locked="0"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numFmt numFmtId="25" formatCode="h:mm"/>
      <alignment horizontal="general" vertical="center" textRotation="0" wrapText="0" indent="0" justifyLastLine="0" shrinkToFit="0" readingOrder="0"/>
      <protection locked="0"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numFmt numFmtId="25" formatCode="h:mm"/>
      <alignment horizontal="general" vertical="center" textRotation="0" wrapText="0" indent="0" justifyLastLine="0" shrinkToFit="0" readingOrder="0"/>
      <protection locked="0"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numFmt numFmtId="25" formatCode="h:mm"/>
      <alignment horizontal="general" vertical="center" textRotation="0" wrapText="0" indent="0" justifyLastLine="0" shrinkToFit="0" readingOrder="0"/>
      <protection locked="0"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numFmt numFmtId="25" formatCode="h:mm"/>
      <alignment horizontal="general" vertical="center" textRotation="0" wrapText="0" indent="0" justifyLastLine="0" shrinkToFit="0" readingOrder="0"/>
      <protection locked="0"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numFmt numFmtId="25" formatCode="h:mm"/>
      <alignment horizontal="general" vertical="center" textRotation="0" wrapText="0" indent="0" justifyLastLine="0" shrinkToFit="0" readingOrder="0"/>
      <protection locked="0"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numFmt numFmtId="25" formatCode="h:mm"/>
      <alignment horizontal="general" vertical="center" textRotation="0" wrapText="0" indent="0" justifyLastLine="0" shrinkToFit="0" readingOrder="0"/>
      <protection locked="0"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numFmt numFmtId="25" formatCode="h:mm"/>
      <alignment horizontal="general" vertical="center" textRotation="0" wrapText="0" indent="0" justifyLastLine="0" shrinkToFit="0" readingOrder="0"/>
      <protection locked="0"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numFmt numFmtId="25" formatCode="h:mm"/>
      <alignment horizontal="general" vertical="center" textRotation="0" wrapText="0" indent="0" justifyLastLine="0" shrinkToFit="0" readingOrder="0"/>
      <protection locked="0"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numFmt numFmtId="25" formatCode="h:mm"/>
      <alignment horizontal="general" vertical="center" textRotation="0" wrapText="0" indent="0" justifyLastLine="0" shrinkToFit="0" readingOrder="0"/>
      <protection locked="0"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numFmt numFmtId="25" formatCode="h:mm"/>
      <alignment horizontal="general" vertical="center" textRotation="0" wrapText="0" indent="0" justifyLastLine="0" shrinkToFit="0" readingOrder="0"/>
      <protection locked="0"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numFmt numFmtId="25" formatCode="h:mm"/>
      <alignment horizontal="general" vertical="center" textRotation="0" wrapText="0" indent="0" justifyLastLine="0" shrinkToFit="0" readingOrder="0"/>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indexed="64"/>
        </left>
        <right/>
        <top/>
        <bottom/>
      </border>
    </dxf>
    <dxf>
      <font>
        <strike val="0"/>
        <outline val="0"/>
        <shadow val="0"/>
        <vertAlign val="baseline"/>
        <sz val="8"/>
        <color auto="1"/>
        <name val="ＭＳ Ｐゴシック"/>
        <scheme val="none"/>
      </font>
      <protection locked="1" hidden="0"/>
    </dxf>
    <dxf>
      <border outline="0">
        <bottom style="thin">
          <color indexed="64"/>
        </bottom>
      </border>
    </dxf>
    <dxf>
      <font>
        <strike val="0"/>
        <outline val="0"/>
        <shadow val="0"/>
        <vertAlign val="baseline"/>
        <sz val="8"/>
        <color auto="1"/>
        <name val="ＭＳ Ｐゴシック"/>
        <scheme val="none"/>
      </font>
      <protection locked="1" hidden="0"/>
    </dxf>
    <dxf>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alignment horizontal="general" vertical="center" textRotation="0" wrapText="0" indent="0" justifyLastLine="0" shrinkToFit="0" readingOrder="0"/>
      <border diagonalUp="0" diagonalDown="0">
        <left/>
        <right/>
        <top style="thin">
          <color indexed="64"/>
        </top>
        <bottom style="thin">
          <color indexed="64"/>
        </bottom>
        <vertical/>
        <horizontal/>
      </border>
    </dxf>
    <dxf>
      <alignment horizontal="general" vertical="center" textRotation="0" wrapText="0" indent="0" justifyLastLine="0" shrinkToFit="0" readingOrder="0"/>
      <border diagonalUp="0" diagonalDown="0" outline="0">
        <left/>
        <right/>
        <top/>
        <bottom style="thin">
          <color indexed="64"/>
        </bottom>
      </border>
    </dxf>
    <dxf>
      <alignment horizontal="general" vertical="center" textRotation="0" wrapText="0" indent="0" justifyLastLine="0" shrinkToFit="0" readingOrder="0"/>
      <border diagonalUp="1" diagonalDown="0" outline="0">
        <left/>
        <right style="thin">
          <color indexed="64"/>
        </right>
        <top style="thin">
          <color indexed="64"/>
        </top>
        <bottom style="thin">
          <color indexed="64"/>
        </bottom>
        <diagonal style="thin">
          <color indexed="64"/>
        </diagonal>
      </border>
    </dxf>
    <dxf>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right" vertical="center" textRotation="0" wrapText="0" indent="0" justifyLastLine="0" shrinkToFit="0" readingOrder="0"/>
      <border diagonalUp="0" diagonalDown="0" outline="0">
        <left style="thin">
          <color indexed="64"/>
        </left>
        <right style="thin">
          <color indexed="64"/>
        </right>
        <top/>
        <bottom style="thin">
          <color indexed="64"/>
        </bottom>
      </border>
    </dxf>
    <dxf>
      <alignment horizontal="general"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general" vertical="center" textRotation="0" wrapText="0" indent="0" justifyLastLine="0" shrinkToFit="0" readingOrder="0"/>
      <border diagonalUp="0" diagonalDown="0">
        <left/>
        <right/>
        <top style="thin">
          <color indexed="64"/>
        </top>
        <bottom/>
        <vertical/>
        <horizontal/>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top/>
        <bottom style="thin">
          <color indexed="64"/>
        </bottom>
      </border>
    </dxf>
    <dxf>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style="thin">
          <color indexed="64"/>
        </right>
        <top/>
        <bottom style="thin">
          <color indexed="64"/>
        </bottom>
      </border>
    </dxf>
    <dxf>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left/>
        <right style="thin">
          <color indexed="64"/>
        </right>
        <top style="thin">
          <color indexed="64"/>
        </top>
        <bottom style="thin">
          <color indexed="64"/>
        </bottom>
        <vertical/>
        <horizontal/>
      </border>
    </dxf>
    <dxf>
      <alignment horizontal="left" vertical="center" textRotation="0" wrapText="0" indent="0" justifyLastLine="0" shrinkToFit="0" readingOrder="0"/>
      <border diagonalUp="0" diagonalDown="0" outline="0">
        <left/>
        <right style="thin">
          <color indexed="64"/>
        </right>
        <top/>
        <bottom style="thin">
          <color indexed="64"/>
        </bottom>
      </border>
    </dxf>
    <dxf>
      <numFmt numFmtId="6" formatCode="#,##0;[Red]\-#,##0"/>
      <alignment horizontal="righ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right/>
        <top/>
        <bottom style="thin">
          <color indexed="64"/>
        </bottom>
      </border>
    </dxf>
    <dxf>
      <alignment horizontal="left" vertical="center" textRotation="0" wrapText="0" indent="0" justifyLastLine="0" shrinkToFit="0" readingOrder="0"/>
      <border diagonalUp="0" diagonalDown="0" outline="0">
        <left/>
        <right/>
        <top style="thin">
          <color indexed="64"/>
        </top>
        <bottom style="thin">
          <color indexed="64"/>
        </bottom>
      </border>
    </dxf>
    <dxf>
      <alignment horizontal="left" vertical="center" textRotation="0" wrapText="0" indent="0" justifyLastLine="0" shrinkToFit="0" readingOrder="0"/>
      <border diagonalUp="0" diagonalDown="0">
        <left/>
        <right/>
        <top style="thin">
          <color indexed="64"/>
        </top>
        <bottom style="thin">
          <color indexed="64"/>
        </bottom>
        <vertical/>
        <horizontal/>
      </border>
    </dxf>
    <dxf>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right"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border outline="0">
        <left style="thin">
          <color indexed="64"/>
        </left>
        <right style="thin">
          <color indexed="64"/>
        </right>
        <top style="thin">
          <color indexed="64"/>
        </top>
      </border>
    </dxf>
    <dxf>
      <border outline="0">
        <bottom style="thin">
          <color indexed="64"/>
        </bottom>
      </border>
    </dxf>
    <dxf>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alignment horizontal="general" vertical="center" textRotation="0" wrapText="0" indent="0" justifyLastLine="0" shrinkToFit="0" readingOrder="0"/>
      <border diagonalUp="0" diagonalDown="0">
        <left/>
        <right/>
        <top style="thin">
          <color indexed="64"/>
        </top>
        <bottom style="thin">
          <color indexed="64"/>
        </bottom>
        <vertical/>
        <horizontal/>
      </border>
    </dxf>
    <dxf>
      <alignment horizontal="general" vertical="center" textRotation="0" wrapText="0" indent="0" justifyLastLine="0" shrinkToFit="0" readingOrder="0"/>
      <border diagonalUp="0" diagonalDown="0" outline="0">
        <left/>
        <right/>
        <top/>
        <bottom style="thin">
          <color indexed="64"/>
        </bottom>
      </border>
    </dxf>
    <dxf>
      <alignment horizontal="general" vertical="center" textRotation="0" wrapText="0" indent="0" justifyLastLine="0" shrinkToFit="0" readingOrder="0"/>
      <border diagonalUp="1" diagonalDown="0" outline="0">
        <left/>
        <right style="thin">
          <color indexed="64"/>
        </right>
        <top style="thin">
          <color indexed="64"/>
        </top>
        <bottom style="thin">
          <color indexed="64"/>
        </bottom>
        <diagonal style="thin">
          <color indexed="64"/>
        </diagonal>
      </border>
    </dxf>
    <dxf>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right" vertical="center" textRotation="0" wrapText="0" indent="0" justifyLastLine="0" shrinkToFit="0" readingOrder="0"/>
      <border diagonalUp="0" diagonalDown="0" outline="0">
        <left style="thin">
          <color indexed="64"/>
        </left>
        <right style="thin">
          <color indexed="64"/>
        </right>
        <top/>
        <bottom style="thin">
          <color indexed="64"/>
        </bottom>
      </border>
    </dxf>
    <dxf>
      <alignment horizontal="general"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general" vertical="center" textRotation="0" wrapText="0" indent="0" justifyLastLine="0" shrinkToFit="0" readingOrder="0"/>
      <border diagonalUp="0" diagonalDown="0">
        <left/>
        <right/>
        <top style="thin">
          <color indexed="64"/>
        </top>
        <bottom/>
        <vertical/>
        <horizontal/>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top/>
        <bottom style="thin">
          <color indexed="64"/>
        </bottom>
      </border>
    </dxf>
    <dxf>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style="thin">
          <color indexed="64"/>
        </right>
        <top/>
        <bottom style="thin">
          <color indexed="64"/>
        </bottom>
      </border>
    </dxf>
    <dxf>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left/>
        <right style="thin">
          <color indexed="64"/>
        </right>
        <top style="thin">
          <color indexed="64"/>
        </top>
        <bottom style="thin">
          <color indexed="64"/>
        </bottom>
        <vertical/>
        <horizontal/>
      </border>
    </dxf>
    <dxf>
      <alignment horizontal="left" vertical="center" textRotation="0" wrapText="0" indent="0" justifyLastLine="0" shrinkToFit="0" readingOrder="0"/>
      <border diagonalUp="0" diagonalDown="0" outline="0">
        <left/>
        <right style="thin">
          <color indexed="64"/>
        </right>
        <top/>
        <bottom style="thin">
          <color indexed="64"/>
        </bottom>
      </border>
    </dxf>
    <dxf>
      <numFmt numFmtId="6" formatCode="#,##0;[Red]\-#,##0"/>
      <alignment horizontal="righ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right/>
        <top/>
        <bottom style="thin">
          <color indexed="64"/>
        </bottom>
      </border>
    </dxf>
    <dxf>
      <alignment horizontal="left" vertical="center" textRotation="0" wrapText="0" indent="0" justifyLastLine="0" shrinkToFit="0" readingOrder="0"/>
      <border diagonalUp="0" diagonalDown="0" outline="0">
        <left/>
        <right/>
        <top style="thin">
          <color indexed="64"/>
        </top>
        <bottom style="thin">
          <color indexed="64"/>
        </bottom>
      </border>
    </dxf>
    <dxf>
      <alignment horizontal="left" vertical="center" textRotation="0" wrapText="0" indent="0" justifyLastLine="0" shrinkToFit="0" readingOrder="0"/>
      <border diagonalUp="0" diagonalDown="0">
        <left/>
        <right/>
        <top style="thin">
          <color indexed="64"/>
        </top>
        <bottom style="thin">
          <color indexed="64"/>
        </bottom>
        <vertical/>
        <horizontal/>
      </border>
    </dxf>
    <dxf>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right"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border outline="0">
        <left style="thin">
          <color rgb="FF000000"/>
        </left>
        <right style="thin">
          <color rgb="FF000000"/>
        </right>
        <top style="thin">
          <color rgb="FF000000"/>
        </top>
      </border>
    </dxf>
    <dxf>
      <border outline="0">
        <bottom style="thin">
          <color rgb="FF000000"/>
        </bottom>
      </border>
    </dxf>
    <dxf>
      <border>
        <left style="thin">
          <color auto="1"/>
        </left>
        <right style="thin">
          <color auto="1"/>
        </right>
        <top style="thin">
          <color auto="1"/>
        </top>
        <bottom style="thin">
          <color auto="1"/>
        </bottom>
      </border>
    </dxf>
  </dxfs>
  <tableStyles count="1" defaultTableStyle="TableStyleMedium2" defaultPivotStyle="PivotStyleLight16">
    <tableStyle name="テーブル スタイル 1" pivot="0" count="1">
      <tableStyleElement type="wholeTable" dxfId="46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6</xdr:col>
      <xdr:colOff>207433</xdr:colOff>
      <xdr:row>3</xdr:row>
      <xdr:rowOff>128058</xdr:rowOff>
    </xdr:from>
    <xdr:to>
      <xdr:col>9</xdr:col>
      <xdr:colOff>686858</xdr:colOff>
      <xdr:row>4</xdr:row>
      <xdr:rowOff>157691</xdr:rowOff>
    </xdr:to>
    <xdr:sp macro="" textlink="">
      <xdr:nvSpPr>
        <xdr:cNvPr id="2" name="角丸四角形 1"/>
        <xdr:cNvSpPr/>
      </xdr:nvSpPr>
      <xdr:spPr>
        <a:xfrm>
          <a:off x="2599266" y="964141"/>
          <a:ext cx="3305175" cy="654050"/>
        </a:xfrm>
        <a:prstGeom prst="roundRect">
          <a:avLst/>
        </a:prstGeom>
        <a:solidFill>
          <a:sysClr val="window" lastClr="FFFFFF"/>
        </a:solidFill>
        <a:ln w="38100">
          <a:solidFill>
            <a:srgbClr val="0070C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b="1">
              <a:solidFill>
                <a:sysClr val="windowText" lastClr="000000"/>
              </a:solidFill>
              <a:latin typeface="HG丸ｺﾞｼｯｸM-PRO" panose="020F0600000000000000" pitchFamily="50" charset="-128"/>
              <a:ea typeface="HG丸ｺﾞｼｯｸM-PRO" panose="020F0600000000000000" pitchFamily="50" charset="-128"/>
            </a:rPr>
            <a:t>青いセルを入力してください。</a:t>
          </a:r>
          <a:endParaRPr kumimoji="1" lang="en-US" altLang="ja-JP" sz="1400" b="1">
            <a:solidFill>
              <a:sysClr val="windowText" lastClr="000000"/>
            </a:solidFill>
            <a:latin typeface="HG丸ｺﾞｼｯｸM-PRO" panose="020F0600000000000000" pitchFamily="50" charset="-128"/>
            <a:ea typeface="HG丸ｺﾞｼｯｸM-PRO" panose="020F0600000000000000" pitchFamily="50" charset="-128"/>
          </a:endParaRPr>
        </a:p>
        <a:p>
          <a:pPr algn="ctr"/>
          <a:r>
            <a:rPr kumimoji="1" lang="ja-JP" altLang="en-US" sz="1400" b="1">
              <a:solidFill>
                <a:sysClr val="windowText" lastClr="000000"/>
              </a:solidFill>
              <a:latin typeface="HG丸ｺﾞｼｯｸM-PRO" panose="020F0600000000000000" pitchFamily="50" charset="-128"/>
              <a:ea typeface="HG丸ｺﾞｼｯｸM-PRO" panose="020F0600000000000000" pitchFamily="50" charset="-128"/>
            </a:rPr>
            <a:t>それ以外は自動入力されます。</a:t>
          </a:r>
          <a:endParaRPr kumimoji="1" lang="en-US" altLang="ja-JP" sz="1400" b="1">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1</xdr:col>
      <xdr:colOff>266699</xdr:colOff>
      <xdr:row>12</xdr:row>
      <xdr:rowOff>9525</xdr:rowOff>
    </xdr:from>
    <xdr:to>
      <xdr:col>9</xdr:col>
      <xdr:colOff>790574</xdr:colOff>
      <xdr:row>16</xdr:row>
      <xdr:rowOff>190499</xdr:rowOff>
    </xdr:to>
    <xdr:sp macro="" textlink="">
      <xdr:nvSpPr>
        <xdr:cNvPr id="3" name="角丸四角形 2"/>
        <xdr:cNvSpPr/>
      </xdr:nvSpPr>
      <xdr:spPr>
        <a:xfrm>
          <a:off x="581024" y="4238625"/>
          <a:ext cx="5400675" cy="1323974"/>
        </a:xfrm>
        <a:prstGeom prst="roundRect">
          <a:avLst/>
        </a:prstGeom>
        <a:solidFill>
          <a:sysClr val="window" lastClr="FFFFFF"/>
        </a:solidFill>
        <a:ln w="38100">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400" b="1">
              <a:solidFill>
                <a:sysClr val="windowText" lastClr="000000"/>
              </a:solidFill>
              <a:latin typeface="HG丸ｺﾞｼｯｸM-PRO" panose="020F0600000000000000" pitchFamily="50" charset="-128"/>
              <a:ea typeface="HG丸ｺﾞｼｯｸM-PRO" panose="020F0600000000000000" pitchFamily="50" charset="-128"/>
            </a:rPr>
            <a:t>★遂行状況報告、実績報告時にはこのエクセルファイルをメールで提出してください。</a:t>
          </a:r>
          <a:endParaRPr kumimoji="1" lang="en-US" altLang="ja-JP" sz="1400" b="1">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400" b="1">
              <a:solidFill>
                <a:sysClr val="windowText" lastClr="000000"/>
              </a:solidFill>
              <a:latin typeface="HG丸ｺﾞｼｯｸM-PRO" panose="020F0600000000000000" pitchFamily="50" charset="-128"/>
              <a:ea typeface="HG丸ｺﾞｼｯｸM-PRO" panose="020F0600000000000000" pitchFamily="50" charset="-128"/>
            </a:rPr>
            <a:t>★提出していただく際には、貴社にて任意のパスワードを必ず設定してください。</a:t>
          </a:r>
          <a:endParaRPr kumimoji="1" lang="en-US" altLang="ja-JP" sz="1400" b="1">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0</xdr:col>
      <xdr:colOff>76201</xdr:colOff>
      <xdr:row>0</xdr:row>
      <xdr:rowOff>28575</xdr:rowOff>
    </xdr:from>
    <xdr:to>
      <xdr:col>3</xdr:col>
      <xdr:colOff>952501</xdr:colOff>
      <xdr:row>1</xdr:row>
      <xdr:rowOff>247650</xdr:rowOff>
    </xdr:to>
    <xdr:sp macro="" textlink="">
      <xdr:nvSpPr>
        <xdr:cNvPr id="4" name="角丸四角形 3"/>
        <xdr:cNvSpPr/>
      </xdr:nvSpPr>
      <xdr:spPr>
        <a:xfrm>
          <a:off x="76201" y="28575"/>
          <a:ext cx="1752600" cy="466725"/>
        </a:xfrm>
        <a:prstGeom prst="roundRect">
          <a:avLst/>
        </a:prstGeom>
        <a:solidFill>
          <a:sysClr val="window" lastClr="FFFFFF"/>
        </a:solidFill>
        <a:ln w="38100">
          <a:solidFill>
            <a:srgbClr val="0070C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800" b="1">
              <a:solidFill>
                <a:sysClr val="windowText" lastClr="000000"/>
              </a:solidFill>
              <a:latin typeface="HG丸ｺﾞｼｯｸM-PRO" panose="020F0600000000000000" pitchFamily="50" charset="-128"/>
              <a:ea typeface="HG丸ｺﾞｼｯｸM-PRO" panose="020F0600000000000000" pitchFamily="50" charset="-128"/>
            </a:rPr>
            <a:t>★記入例★</a:t>
          </a:r>
        </a:p>
      </xdr:txBody>
    </xdr:sp>
    <xdr:clientData/>
  </xdr:twoCellAnchor>
  <xdr:twoCellAnchor>
    <xdr:from>
      <xdr:col>4</xdr:col>
      <xdr:colOff>266698</xdr:colOff>
      <xdr:row>7</xdr:row>
      <xdr:rowOff>38100</xdr:rowOff>
    </xdr:from>
    <xdr:to>
      <xdr:col>8</xdr:col>
      <xdr:colOff>857250</xdr:colOff>
      <xdr:row>10</xdr:row>
      <xdr:rowOff>180975</xdr:rowOff>
    </xdr:to>
    <xdr:sp macro="" textlink="">
      <xdr:nvSpPr>
        <xdr:cNvPr id="5" name="角丸四角形吹き出し 4"/>
        <xdr:cNvSpPr/>
      </xdr:nvSpPr>
      <xdr:spPr>
        <a:xfrm>
          <a:off x="2143123" y="2838450"/>
          <a:ext cx="2714627" cy="1000125"/>
        </a:xfrm>
        <a:prstGeom prst="wedgeRoundRectCallout">
          <a:avLst>
            <a:gd name="adj1" fmla="val -60438"/>
            <a:gd name="adj2" fmla="val -49208"/>
            <a:gd name="adj3" fmla="val 16667"/>
          </a:avLst>
        </a:prstGeom>
        <a:solidFill>
          <a:sysClr val="window" lastClr="FFFFFF"/>
        </a:solidFill>
        <a:ln w="38100">
          <a:solidFill>
            <a:srgbClr val="0070C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900"/>
            </a:lnSpc>
          </a:pPr>
          <a:r>
            <a:rPr kumimoji="1" lang="ja-JP" altLang="en-US" sz="1600" b="1">
              <a:solidFill>
                <a:sysClr val="windowText" lastClr="000000"/>
              </a:solidFill>
              <a:latin typeface="HG丸ｺﾞｼｯｸM-PRO" panose="020F0600000000000000" pitchFamily="50" charset="-128"/>
              <a:ea typeface="HG丸ｺﾞｼｯｸM-PRO" panose="020F0600000000000000" pitchFamily="50" charset="-128"/>
            </a:rPr>
            <a:t>総支給額</a:t>
          </a:r>
          <a:r>
            <a:rPr kumimoji="1" lang="en-US" altLang="ja-JP" sz="1600" b="1">
              <a:solidFill>
                <a:sysClr val="windowText" lastClr="000000"/>
              </a:solidFill>
              <a:latin typeface="HG丸ｺﾞｼｯｸM-PRO" panose="020F0600000000000000" pitchFamily="50" charset="-128"/>
              <a:ea typeface="HG丸ｺﾞｼｯｸM-PRO" panose="020F0600000000000000" pitchFamily="50" charset="-128"/>
            </a:rPr>
            <a:t>(A)</a:t>
          </a:r>
          <a:r>
            <a:rPr kumimoji="1" lang="ja-JP" altLang="en-US" sz="1600" b="1">
              <a:solidFill>
                <a:sysClr val="windowText" lastClr="000000"/>
              </a:solidFill>
              <a:latin typeface="HG丸ｺﾞｼｯｸM-PRO" panose="020F0600000000000000" pitchFamily="50" charset="-128"/>
              <a:ea typeface="HG丸ｺﾞｼｯｸM-PRO" panose="020F0600000000000000" pitchFamily="50" charset="-128"/>
            </a:rPr>
            <a:t>は貴社の給与明細等から転記してください。</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2543175</xdr:colOff>
      <xdr:row>2</xdr:row>
      <xdr:rowOff>0</xdr:rowOff>
    </xdr:from>
    <xdr:to>
      <xdr:col>12</xdr:col>
      <xdr:colOff>585675</xdr:colOff>
      <xdr:row>4</xdr:row>
      <xdr:rowOff>138000</xdr:rowOff>
    </xdr:to>
    <xdr:sp macro="" textlink="">
      <xdr:nvSpPr>
        <xdr:cNvPr id="30" name="Text Box 35"/>
        <xdr:cNvSpPr txBox="1">
          <a:spLocks noChangeArrowheads="1"/>
        </xdr:cNvSpPr>
      </xdr:nvSpPr>
      <xdr:spPr bwMode="auto">
        <a:xfrm>
          <a:off x="616267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8</xdr:col>
      <xdr:colOff>0</xdr:colOff>
      <xdr:row>2</xdr:row>
      <xdr:rowOff>0</xdr:rowOff>
    </xdr:from>
    <xdr:to>
      <xdr:col>11</xdr:col>
      <xdr:colOff>2409825</xdr:colOff>
      <xdr:row>4</xdr:row>
      <xdr:rowOff>371475</xdr:rowOff>
    </xdr:to>
    <xdr:sp macro="" textlink="">
      <xdr:nvSpPr>
        <xdr:cNvPr id="31" name="Text Box 60"/>
        <xdr:cNvSpPr txBox="1">
          <a:spLocks noChangeArrowheads="1"/>
        </xdr:cNvSpPr>
      </xdr:nvSpPr>
      <xdr:spPr bwMode="auto">
        <a:xfrm>
          <a:off x="2667000" y="762000"/>
          <a:ext cx="336232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2543175</xdr:colOff>
      <xdr:row>2</xdr:row>
      <xdr:rowOff>0</xdr:rowOff>
    </xdr:from>
    <xdr:to>
      <xdr:col>12</xdr:col>
      <xdr:colOff>585675</xdr:colOff>
      <xdr:row>4</xdr:row>
      <xdr:rowOff>138000</xdr:rowOff>
    </xdr:to>
    <xdr:sp macro="" textlink="">
      <xdr:nvSpPr>
        <xdr:cNvPr id="30" name="Text Box 35"/>
        <xdr:cNvSpPr txBox="1">
          <a:spLocks noChangeArrowheads="1"/>
        </xdr:cNvSpPr>
      </xdr:nvSpPr>
      <xdr:spPr bwMode="auto">
        <a:xfrm>
          <a:off x="616267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8</xdr:col>
      <xdr:colOff>0</xdr:colOff>
      <xdr:row>2</xdr:row>
      <xdr:rowOff>0</xdr:rowOff>
    </xdr:from>
    <xdr:to>
      <xdr:col>11</xdr:col>
      <xdr:colOff>2409825</xdr:colOff>
      <xdr:row>4</xdr:row>
      <xdr:rowOff>371475</xdr:rowOff>
    </xdr:to>
    <xdr:sp macro="" textlink="">
      <xdr:nvSpPr>
        <xdr:cNvPr id="31" name="Text Box 60"/>
        <xdr:cNvSpPr txBox="1">
          <a:spLocks noChangeArrowheads="1"/>
        </xdr:cNvSpPr>
      </xdr:nvSpPr>
      <xdr:spPr bwMode="auto">
        <a:xfrm>
          <a:off x="2667000" y="762000"/>
          <a:ext cx="336232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2543175</xdr:colOff>
      <xdr:row>2</xdr:row>
      <xdr:rowOff>0</xdr:rowOff>
    </xdr:from>
    <xdr:to>
      <xdr:col>12</xdr:col>
      <xdr:colOff>585675</xdr:colOff>
      <xdr:row>4</xdr:row>
      <xdr:rowOff>138000</xdr:rowOff>
    </xdr:to>
    <xdr:sp macro="" textlink="">
      <xdr:nvSpPr>
        <xdr:cNvPr id="30" name="Text Box 35"/>
        <xdr:cNvSpPr txBox="1">
          <a:spLocks noChangeArrowheads="1"/>
        </xdr:cNvSpPr>
      </xdr:nvSpPr>
      <xdr:spPr bwMode="auto">
        <a:xfrm>
          <a:off x="616267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8</xdr:col>
      <xdr:colOff>0</xdr:colOff>
      <xdr:row>2</xdr:row>
      <xdr:rowOff>0</xdr:rowOff>
    </xdr:from>
    <xdr:to>
      <xdr:col>11</xdr:col>
      <xdr:colOff>2409825</xdr:colOff>
      <xdr:row>4</xdr:row>
      <xdr:rowOff>371475</xdr:rowOff>
    </xdr:to>
    <xdr:sp macro="" textlink="">
      <xdr:nvSpPr>
        <xdr:cNvPr id="31" name="Text Box 60"/>
        <xdr:cNvSpPr txBox="1">
          <a:spLocks noChangeArrowheads="1"/>
        </xdr:cNvSpPr>
      </xdr:nvSpPr>
      <xdr:spPr bwMode="auto">
        <a:xfrm>
          <a:off x="2667000" y="762000"/>
          <a:ext cx="336232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2543175</xdr:colOff>
      <xdr:row>2</xdr:row>
      <xdr:rowOff>0</xdr:rowOff>
    </xdr:from>
    <xdr:to>
      <xdr:col>12</xdr:col>
      <xdr:colOff>585675</xdr:colOff>
      <xdr:row>4</xdr:row>
      <xdr:rowOff>138000</xdr:rowOff>
    </xdr:to>
    <xdr:sp macro="" textlink="">
      <xdr:nvSpPr>
        <xdr:cNvPr id="30" name="Text Box 35"/>
        <xdr:cNvSpPr txBox="1">
          <a:spLocks noChangeArrowheads="1"/>
        </xdr:cNvSpPr>
      </xdr:nvSpPr>
      <xdr:spPr bwMode="auto">
        <a:xfrm>
          <a:off x="616267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8</xdr:col>
      <xdr:colOff>0</xdr:colOff>
      <xdr:row>2</xdr:row>
      <xdr:rowOff>0</xdr:rowOff>
    </xdr:from>
    <xdr:to>
      <xdr:col>11</xdr:col>
      <xdr:colOff>2409825</xdr:colOff>
      <xdr:row>4</xdr:row>
      <xdr:rowOff>371475</xdr:rowOff>
    </xdr:to>
    <xdr:sp macro="" textlink="">
      <xdr:nvSpPr>
        <xdr:cNvPr id="31" name="Text Box 60"/>
        <xdr:cNvSpPr txBox="1">
          <a:spLocks noChangeArrowheads="1"/>
        </xdr:cNvSpPr>
      </xdr:nvSpPr>
      <xdr:spPr bwMode="auto">
        <a:xfrm>
          <a:off x="2667000" y="762000"/>
          <a:ext cx="336232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2543175</xdr:colOff>
      <xdr:row>2</xdr:row>
      <xdr:rowOff>0</xdr:rowOff>
    </xdr:from>
    <xdr:to>
      <xdr:col>12</xdr:col>
      <xdr:colOff>585675</xdr:colOff>
      <xdr:row>4</xdr:row>
      <xdr:rowOff>138000</xdr:rowOff>
    </xdr:to>
    <xdr:sp macro="" textlink="">
      <xdr:nvSpPr>
        <xdr:cNvPr id="30" name="Text Box 35"/>
        <xdr:cNvSpPr txBox="1">
          <a:spLocks noChangeArrowheads="1"/>
        </xdr:cNvSpPr>
      </xdr:nvSpPr>
      <xdr:spPr bwMode="auto">
        <a:xfrm>
          <a:off x="616267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8</xdr:col>
      <xdr:colOff>0</xdr:colOff>
      <xdr:row>2</xdr:row>
      <xdr:rowOff>0</xdr:rowOff>
    </xdr:from>
    <xdr:to>
      <xdr:col>11</xdr:col>
      <xdr:colOff>2409825</xdr:colOff>
      <xdr:row>4</xdr:row>
      <xdr:rowOff>371475</xdr:rowOff>
    </xdr:to>
    <xdr:sp macro="" textlink="">
      <xdr:nvSpPr>
        <xdr:cNvPr id="31" name="Text Box 60"/>
        <xdr:cNvSpPr txBox="1">
          <a:spLocks noChangeArrowheads="1"/>
        </xdr:cNvSpPr>
      </xdr:nvSpPr>
      <xdr:spPr bwMode="auto">
        <a:xfrm>
          <a:off x="2667000" y="762000"/>
          <a:ext cx="336232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2543175</xdr:colOff>
      <xdr:row>2</xdr:row>
      <xdr:rowOff>0</xdr:rowOff>
    </xdr:from>
    <xdr:to>
      <xdr:col>12</xdr:col>
      <xdr:colOff>585675</xdr:colOff>
      <xdr:row>4</xdr:row>
      <xdr:rowOff>138000</xdr:rowOff>
    </xdr:to>
    <xdr:sp macro="" textlink="">
      <xdr:nvSpPr>
        <xdr:cNvPr id="30" name="Text Box 35"/>
        <xdr:cNvSpPr txBox="1">
          <a:spLocks noChangeArrowheads="1"/>
        </xdr:cNvSpPr>
      </xdr:nvSpPr>
      <xdr:spPr bwMode="auto">
        <a:xfrm>
          <a:off x="616267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0</xdr:col>
      <xdr:colOff>257177</xdr:colOff>
      <xdr:row>7</xdr:row>
      <xdr:rowOff>142878</xdr:rowOff>
    </xdr:from>
    <xdr:to>
      <xdr:col>9</xdr:col>
      <xdr:colOff>57150</xdr:colOff>
      <xdr:row>10</xdr:row>
      <xdr:rowOff>285748</xdr:rowOff>
    </xdr:to>
    <xdr:cxnSp macro="">
      <xdr:nvCxnSpPr>
        <xdr:cNvPr id="31" name="直線矢印コネクタ 30"/>
        <xdr:cNvCxnSpPr>
          <a:stCxn id="40" idx="0"/>
        </xdr:cNvCxnSpPr>
      </xdr:nvCxnSpPr>
      <xdr:spPr>
        <a:xfrm flipH="1" flipV="1">
          <a:off x="257177" y="2714628"/>
          <a:ext cx="2705098" cy="1000120"/>
        </a:xfrm>
        <a:prstGeom prst="straightConnector1">
          <a:avLst/>
        </a:prstGeom>
        <a:ln w="57150">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247653</xdr:colOff>
      <xdr:row>7</xdr:row>
      <xdr:rowOff>219078</xdr:rowOff>
    </xdr:from>
    <xdr:to>
      <xdr:col>9</xdr:col>
      <xdr:colOff>57150</xdr:colOff>
      <xdr:row>10</xdr:row>
      <xdr:rowOff>285748</xdr:rowOff>
    </xdr:to>
    <xdr:cxnSp macro="">
      <xdr:nvCxnSpPr>
        <xdr:cNvPr id="32" name="直線矢印コネクタ 31"/>
        <xdr:cNvCxnSpPr>
          <a:stCxn id="40" idx="0"/>
        </xdr:cNvCxnSpPr>
      </xdr:nvCxnSpPr>
      <xdr:spPr>
        <a:xfrm flipH="1" flipV="1">
          <a:off x="1009653" y="2790828"/>
          <a:ext cx="1952622" cy="923920"/>
        </a:xfrm>
        <a:prstGeom prst="straightConnector1">
          <a:avLst/>
        </a:prstGeom>
        <a:ln w="57150">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238128</xdr:colOff>
      <xdr:row>7</xdr:row>
      <xdr:rowOff>219078</xdr:rowOff>
    </xdr:from>
    <xdr:to>
      <xdr:col>9</xdr:col>
      <xdr:colOff>57150</xdr:colOff>
      <xdr:row>10</xdr:row>
      <xdr:rowOff>285748</xdr:rowOff>
    </xdr:to>
    <xdr:cxnSp macro="">
      <xdr:nvCxnSpPr>
        <xdr:cNvPr id="33" name="直線矢印コネクタ 32"/>
        <xdr:cNvCxnSpPr>
          <a:stCxn id="40" idx="0"/>
        </xdr:cNvCxnSpPr>
      </xdr:nvCxnSpPr>
      <xdr:spPr>
        <a:xfrm flipH="1" flipV="1">
          <a:off x="1714503" y="2790828"/>
          <a:ext cx="1247772" cy="923920"/>
        </a:xfrm>
        <a:prstGeom prst="straightConnector1">
          <a:avLst/>
        </a:prstGeom>
        <a:ln w="57150">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57150</xdr:colOff>
      <xdr:row>7</xdr:row>
      <xdr:rowOff>142878</xdr:rowOff>
    </xdr:from>
    <xdr:to>
      <xdr:col>11</xdr:col>
      <xdr:colOff>1495425</xdr:colOff>
      <xdr:row>10</xdr:row>
      <xdr:rowOff>285748</xdr:rowOff>
    </xdr:to>
    <xdr:cxnSp macro="">
      <xdr:nvCxnSpPr>
        <xdr:cNvPr id="34" name="直線矢印コネクタ 33"/>
        <xdr:cNvCxnSpPr>
          <a:stCxn id="40" idx="0"/>
        </xdr:cNvCxnSpPr>
      </xdr:nvCxnSpPr>
      <xdr:spPr>
        <a:xfrm flipV="1">
          <a:off x="2962275" y="2714628"/>
          <a:ext cx="2152650" cy="1000120"/>
        </a:xfrm>
        <a:prstGeom prst="straightConnector1">
          <a:avLst/>
        </a:prstGeom>
        <a:ln w="57150">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123825</xdr:colOff>
      <xdr:row>20</xdr:row>
      <xdr:rowOff>6350</xdr:rowOff>
    </xdr:from>
    <xdr:to>
      <xdr:col>12</xdr:col>
      <xdr:colOff>290700</xdr:colOff>
      <xdr:row>23</xdr:row>
      <xdr:rowOff>229100</xdr:rowOff>
    </xdr:to>
    <xdr:sp macro="" textlink="">
      <xdr:nvSpPr>
        <xdr:cNvPr id="35" name="角丸四角形 34"/>
        <xdr:cNvSpPr/>
      </xdr:nvSpPr>
      <xdr:spPr>
        <a:xfrm>
          <a:off x="647700" y="6292850"/>
          <a:ext cx="6120000" cy="1080000"/>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050" b="0">
              <a:solidFill>
                <a:sysClr val="windowText" lastClr="000000"/>
              </a:solidFill>
              <a:latin typeface="HG丸ｺﾞｼｯｸM-PRO" panose="020F0600000000000000" pitchFamily="50" charset="-128"/>
              <a:ea typeface="HG丸ｺﾞｼｯｸM-PRO" panose="020F0600000000000000" pitchFamily="50" charset="-128"/>
            </a:rPr>
            <a:t>作成に当たっては、</a:t>
          </a:r>
          <a:r>
            <a:rPr kumimoji="1" lang="ja-JP" altLang="en-US" sz="1050" b="1">
              <a:solidFill>
                <a:sysClr val="windowText" lastClr="000000"/>
              </a:solidFill>
              <a:latin typeface="HG丸ｺﾞｼｯｸM-PRO" panose="020F0600000000000000" pitchFamily="50" charset="-128"/>
              <a:ea typeface="HG丸ｺﾞｼｯｸM-PRO" panose="020F0600000000000000" pitchFamily="50" charset="-128"/>
            </a:rPr>
            <a:t>①から順番に使用</a:t>
          </a:r>
          <a:r>
            <a:rPr kumimoji="1" lang="ja-JP" altLang="en-US" sz="1050" b="0">
              <a:solidFill>
                <a:sysClr val="windowText" lastClr="000000"/>
              </a:solidFill>
              <a:latin typeface="HG丸ｺﾞｼｯｸM-PRO" panose="020F0600000000000000" pitchFamily="50" charset="-128"/>
              <a:ea typeface="HG丸ｺﾞｼｯｸM-PRO" panose="020F0600000000000000" pitchFamily="50" charset="-128"/>
            </a:rPr>
            <a:t>し、</a:t>
          </a:r>
          <a:r>
            <a:rPr kumimoji="1" lang="ja-JP" altLang="en-US" sz="1050" b="1">
              <a:solidFill>
                <a:sysClr val="windowText" lastClr="000000"/>
              </a:solidFill>
              <a:latin typeface="HG丸ｺﾞｼｯｸM-PRO" panose="020F0600000000000000" pitchFamily="50" charset="-128"/>
              <a:ea typeface="HG丸ｺﾞｼｯｸM-PRO" panose="020F0600000000000000" pitchFamily="50" charset="-128"/>
            </a:rPr>
            <a:t>シート名を該当する年月に変更</a:t>
          </a:r>
          <a:r>
            <a:rPr kumimoji="1" lang="ja-JP" altLang="en-US" sz="1050" b="0">
              <a:solidFill>
                <a:sysClr val="windowText" lastClr="000000"/>
              </a:solidFill>
              <a:latin typeface="HG丸ｺﾞｼｯｸM-PRO" panose="020F0600000000000000" pitchFamily="50" charset="-128"/>
              <a:ea typeface="HG丸ｺﾞｼｯｸM-PRO" panose="020F0600000000000000" pitchFamily="50" charset="-128"/>
            </a:rPr>
            <a:t>してください。</a:t>
          </a:r>
          <a:endParaRPr kumimoji="1" lang="en-US" altLang="ja-JP" sz="1050" b="0">
            <a:solidFill>
              <a:sysClr val="windowText" lastClr="000000"/>
            </a:solidFill>
            <a:latin typeface="HG丸ｺﾞｼｯｸM-PRO" panose="020F0600000000000000" pitchFamily="50" charset="-128"/>
            <a:ea typeface="HG丸ｺﾞｼｯｸM-PRO" panose="020F0600000000000000" pitchFamily="50" charset="-128"/>
          </a:endParaRPr>
        </a:p>
        <a:p>
          <a:pPr algn="ctr"/>
          <a:endParaRPr kumimoji="1" lang="en-US" altLang="ja-JP" sz="1050" b="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050" b="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050" b="0">
              <a:solidFill>
                <a:sysClr val="windowText" lastClr="000000"/>
              </a:solidFill>
              <a:latin typeface="HG丸ｺﾞｼｯｸM-PRO" panose="020F0600000000000000" pitchFamily="50" charset="-128"/>
              <a:ea typeface="HG丸ｺﾞｼｯｸM-PRO" panose="020F0600000000000000" pitchFamily="50" charset="-128"/>
            </a:rPr>
            <a:t> ①から使用しないと「従業員別人件費総括表」の並びがおかしくなるため、書類提出後に修正をお願いする場合はございます。</a:t>
          </a:r>
        </a:p>
      </xdr:txBody>
    </xdr:sp>
    <xdr:clientData/>
  </xdr:twoCellAnchor>
  <xdr:twoCellAnchor>
    <xdr:from>
      <xdr:col>0</xdr:col>
      <xdr:colOff>28575</xdr:colOff>
      <xdr:row>0</xdr:row>
      <xdr:rowOff>28575</xdr:rowOff>
    </xdr:from>
    <xdr:to>
      <xdr:col>3</xdr:col>
      <xdr:colOff>230325</xdr:colOff>
      <xdr:row>1</xdr:row>
      <xdr:rowOff>187575</xdr:rowOff>
    </xdr:to>
    <xdr:sp macro="" textlink="">
      <xdr:nvSpPr>
        <xdr:cNvPr id="36" name="角丸四角形 35"/>
        <xdr:cNvSpPr/>
      </xdr:nvSpPr>
      <xdr:spPr>
        <a:xfrm>
          <a:off x="28575" y="28575"/>
          <a:ext cx="1440000" cy="540000"/>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b="0">
              <a:solidFill>
                <a:sysClr val="windowText" lastClr="000000"/>
              </a:solidFill>
              <a:latin typeface="HG丸ｺﾞｼｯｸM-PRO" panose="020F0600000000000000" pitchFamily="50" charset="-128"/>
              <a:ea typeface="HG丸ｺﾞｼｯｸM-PRO" panose="020F0600000000000000" pitchFamily="50" charset="-128"/>
            </a:rPr>
            <a:t>★記入例★</a:t>
          </a:r>
        </a:p>
      </xdr:txBody>
    </xdr:sp>
    <xdr:clientData/>
  </xdr:twoCellAnchor>
  <xdr:twoCellAnchor>
    <xdr:from>
      <xdr:col>8</xdr:col>
      <xdr:colOff>200025</xdr:colOff>
      <xdr:row>1</xdr:row>
      <xdr:rowOff>19050</xdr:rowOff>
    </xdr:from>
    <xdr:to>
      <xdr:col>10</xdr:col>
      <xdr:colOff>190500</xdr:colOff>
      <xdr:row>1</xdr:row>
      <xdr:rowOff>333375</xdr:rowOff>
    </xdr:to>
    <xdr:sp macro="" textlink="">
      <xdr:nvSpPr>
        <xdr:cNvPr id="37" name="角丸四角形 36"/>
        <xdr:cNvSpPr/>
      </xdr:nvSpPr>
      <xdr:spPr>
        <a:xfrm>
          <a:off x="2867025" y="400050"/>
          <a:ext cx="704850" cy="314325"/>
        </a:xfrm>
        <a:prstGeom prst="roundRect">
          <a:avLst/>
        </a:prstGeom>
        <a:noFill/>
        <a:ln w="38100">
          <a:solidFill>
            <a:schemeClr val="accent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sz="1050"/>
        </a:p>
      </xdr:txBody>
    </xdr:sp>
    <xdr:clientData/>
  </xdr:twoCellAnchor>
  <xdr:twoCellAnchor>
    <xdr:from>
      <xdr:col>9</xdr:col>
      <xdr:colOff>57150</xdr:colOff>
      <xdr:row>7</xdr:row>
      <xdr:rowOff>190502</xdr:rowOff>
    </xdr:from>
    <xdr:to>
      <xdr:col>13</xdr:col>
      <xdr:colOff>142875</xdr:colOff>
      <xdr:row>10</xdr:row>
      <xdr:rowOff>285748</xdr:rowOff>
    </xdr:to>
    <xdr:cxnSp macro="">
      <xdr:nvCxnSpPr>
        <xdr:cNvPr id="38" name="直線矢印コネクタ 37"/>
        <xdr:cNvCxnSpPr>
          <a:stCxn id="40" idx="0"/>
        </xdr:cNvCxnSpPr>
      </xdr:nvCxnSpPr>
      <xdr:spPr>
        <a:xfrm flipV="1">
          <a:off x="2962275" y="2762252"/>
          <a:ext cx="4371975" cy="952496"/>
        </a:xfrm>
        <a:prstGeom prst="straightConnector1">
          <a:avLst/>
        </a:prstGeom>
        <a:ln w="57150">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1450975</xdr:colOff>
      <xdr:row>9</xdr:row>
      <xdr:rowOff>263523</xdr:rowOff>
    </xdr:from>
    <xdr:to>
      <xdr:col>13</xdr:col>
      <xdr:colOff>399100</xdr:colOff>
      <xdr:row>12</xdr:row>
      <xdr:rowOff>126273</xdr:rowOff>
    </xdr:to>
    <xdr:sp macro="" textlink="">
      <xdr:nvSpPr>
        <xdr:cNvPr id="39" name="角丸四角形吹き出し 38"/>
        <xdr:cNvSpPr/>
      </xdr:nvSpPr>
      <xdr:spPr>
        <a:xfrm>
          <a:off x="5070475" y="3406773"/>
          <a:ext cx="2520000" cy="720000"/>
        </a:xfrm>
        <a:prstGeom prst="wedgeRoundRectCallout">
          <a:avLst>
            <a:gd name="adj1" fmla="val 46247"/>
            <a:gd name="adj2" fmla="val -130912"/>
            <a:gd name="adj3" fmla="val 16667"/>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900"/>
            </a:lnSpc>
          </a:pP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　作業時間内に休息があった場合のみ、その時間数を入力してください</a:t>
          </a:r>
          <a:endPar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3</xdr:col>
      <xdr:colOff>38100</xdr:colOff>
      <xdr:row>10</xdr:row>
      <xdr:rowOff>285748</xdr:rowOff>
    </xdr:from>
    <xdr:to>
      <xdr:col>11</xdr:col>
      <xdr:colOff>1028699</xdr:colOff>
      <xdr:row>16</xdr:row>
      <xdr:rowOff>11248</xdr:rowOff>
    </xdr:to>
    <xdr:sp macro="" textlink="">
      <xdr:nvSpPr>
        <xdr:cNvPr id="40" name="角丸四角形 39"/>
        <xdr:cNvSpPr/>
      </xdr:nvSpPr>
      <xdr:spPr>
        <a:xfrm>
          <a:off x="1276350" y="3714748"/>
          <a:ext cx="3371849" cy="1440000"/>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　赤枠の箇所を入力してください。時間を入力する際は</a:t>
          </a:r>
          <a:r>
            <a:rPr kumimoji="1"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ja-JP" sz="1000" b="1">
              <a:solidFill>
                <a:srgbClr val="FF0000"/>
              </a:solidFill>
              <a:effectLst/>
              <a:latin typeface="HG丸ｺﾞｼｯｸM-PRO" panose="020F0600000000000000" pitchFamily="50" charset="-128"/>
              <a:ea typeface="HG丸ｺﾞｼｯｸM-PRO" panose="020F0600000000000000" pitchFamily="50" charset="-128"/>
              <a:cs typeface="+mn-cs"/>
            </a:rPr>
            <a:t>時間・分・秒のいずれも省略しない</a:t>
          </a:r>
          <a:r>
            <a:rPr kumimoji="1"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rPr>
            <a:t>でください。</a:t>
          </a:r>
          <a:endParaRPr kumimoji="1" lang="en-US"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endParaRPr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endParaRPr>
        </a:p>
        <a:p>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例：</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午前１０時に作業開始 → １０</a:t>
          </a:r>
          <a:r>
            <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００</a:t>
          </a:r>
          <a:endPar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休憩時間が３０分</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０</a:t>
          </a:r>
          <a:r>
            <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３０</a:t>
          </a:r>
          <a:endParaRPr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8</xdr:col>
      <xdr:colOff>0</xdr:colOff>
      <xdr:row>2</xdr:row>
      <xdr:rowOff>0</xdr:rowOff>
    </xdr:from>
    <xdr:to>
      <xdr:col>11</xdr:col>
      <xdr:colOff>2409825</xdr:colOff>
      <xdr:row>4</xdr:row>
      <xdr:rowOff>371475</xdr:rowOff>
    </xdr:to>
    <xdr:sp macro="" textlink="">
      <xdr:nvSpPr>
        <xdr:cNvPr id="41" name="Text Box 60"/>
        <xdr:cNvSpPr txBox="1">
          <a:spLocks noChangeArrowheads="1"/>
        </xdr:cNvSpPr>
      </xdr:nvSpPr>
      <xdr:spPr bwMode="auto">
        <a:xfrm>
          <a:off x="2667000" y="762000"/>
          <a:ext cx="336232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10</xdr:col>
      <xdr:colOff>193675</xdr:colOff>
      <xdr:row>1</xdr:row>
      <xdr:rowOff>368300</xdr:rowOff>
    </xdr:from>
    <xdr:to>
      <xdr:col>12</xdr:col>
      <xdr:colOff>657225</xdr:colOff>
      <xdr:row>5</xdr:row>
      <xdr:rowOff>314325</xdr:rowOff>
    </xdr:to>
    <xdr:sp macro="" textlink="">
      <xdr:nvSpPr>
        <xdr:cNvPr id="42" name="角丸四角形吹き出し 41"/>
        <xdr:cNvSpPr/>
      </xdr:nvSpPr>
      <xdr:spPr>
        <a:xfrm>
          <a:off x="3575050" y="749300"/>
          <a:ext cx="3559175" cy="1470025"/>
        </a:xfrm>
        <a:prstGeom prst="wedgeRoundRectCallout">
          <a:avLst>
            <a:gd name="adj1" fmla="val -58376"/>
            <a:gd name="adj2" fmla="val -55579"/>
            <a:gd name="adj3" fmla="val 16667"/>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900"/>
            </a:lnSpc>
          </a:pPr>
          <a:r>
            <a:rPr kumimoji="1" lang="ja-JP" altLang="en-US" sz="1000" b="1">
              <a:solidFill>
                <a:srgbClr val="FF0000"/>
              </a:solidFill>
              <a:latin typeface="HG丸ｺﾞｼｯｸM-PRO" panose="020F0600000000000000" pitchFamily="50" charset="-128"/>
              <a:ea typeface="HG丸ｺﾞｼｯｸM-PRO" panose="020F0600000000000000" pitchFamily="50" charset="-128"/>
            </a:rPr>
            <a:t>下部のシート名</a:t>
          </a: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（初期設定では</a:t>
          </a:r>
          <a:r>
            <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①年月</a:t>
          </a:r>
          <a:r>
            <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等になっています）を、対象期間の名称に変更してください。なお、シート名を変更すると、本セルは自動的に修正されます。</a:t>
          </a:r>
          <a:endPar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endParaRPr>
        </a:p>
        <a:p>
          <a:pPr algn="l">
            <a:lnSpc>
              <a:spcPts val="1900"/>
            </a:lnSpc>
          </a:pPr>
          <a:endPar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endParaRPr>
        </a:p>
        <a:p>
          <a:pPr algn="l">
            <a:lnSpc>
              <a:spcPts val="1800"/>
            </a:lnSpc>
          </a:pP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例：　①年月⇒２０１８年</a:t>
          </a:r>
          <a:r>
            <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rPr>
            <a:t>1</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月</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2543175</xdr:colOff>
      <xdr:row>2</xdr:row>
      <xdr:rowOff>0</xdr:rowOff>
    </xdr:from>
    <xdr:to>
      <xdr:col>12</xdr:col>
      <xdr:colOff>585675</xdr:colOff>
      <xdr:row>4</xdr:row>
      <xdr:rowOff>138000</xdr:rowOff>
    </xdr:to>
    <xdr:sp macro="" textlink="">
      <xdr:nvSpPr>
        <xdr:cNvPr id="30" name="Text Box 35"/>
        <xdr:cNvSpPr txBox="1">
          <a:spLocks noChangeArrowheads="1"/>
        </xdr:cNvSpPr>
      </xdr:nvSpPr>
      <xdr:spPr bwMode="auto">
        <a:xfrm>
          <a:off x="616267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8</xdr:col>
      <xdr:colOff>0</xdr:colOff>
      <xdr:row>2</xdr:row>
      <xdr:rowOff>0</xdr:rowOff>
    </xdr:from>
    <xdr:to>
      <xdr:col>11</xdr:col>
      <xdr:colOff>2409825</xdr:colOff>
      <xdr:row>4</xdr:row>
      <xdr:rowOff>371475</xdr:rowOff>
    </xdr:to>
    <xdr:sp macro="" textlink="">
      <xdr:nvSpPr>
        <xdr:cNvPr id="31" name="Text Box 60"/>
        <xdr:cNvSpPr txBox="1">
          <a:spLocks noChangeArrowheads="1"/>
        </xdr:cNvSpPr>
      </xdr:nvSpPr>
      <xdr:spPr bwMode="auto">
        <a:xfrm>
          <a:off x="2667000" y="762000"/>
          <a:ext cx="336232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2543175</xdr:colOff>
      <xdr:row>2</xdr:row>
      <xdr:rowOff>0</xdr:rowOff>
    </xdr:from>
    <xdr:to>
      <xdr:col>12</xdr:col>
      <xdr:colOff>585675</xdr:colOff>
      <xdr:row>4</xdr:row>
      <xdr:rowOff>138000</xdr:rowOff>
    </xdr:to>
    <xdr:sp macro="" textlink="">
      <xdr:nvSpPr>
        <xdr:cNvPr id="30" name="Text Box 35"/>
        <xdr:cNvSpPr txBox="1">
          <a:spLocks noChangeArrowheads="1"/>
        </xdr:cNvSpPr>
      </xdr:nvSpPr>
      <xdr:spPr bwMode="auto">
        <a:xfrm>
          <a:off x="616267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8</xdr:col>
      <xdr:colOff>0</xdr:colOff>
      <xdr:row>2</xdr:row>
      <xdr:rowOff>0</xdr:rowOff>
    </xdr:from>
    <xdr:to>
      <xdr:col>11</xdr:col>
      <xdr:colOff>2409825</xdr:colOff>
      <xdr:row>4</xdr:row>
      <xdr:rowOff>371475</xdr:rowOff>
    </xdr:to>
    <xdr:sp macro="" textlink="">
      <xdr:nvSpPr>
        <xdr:cNvPr id="31" name="Text Box 60"/>
        <xdr:cNvSpPr txBox="1">
          <a:spLocks noChangeArrowheads="1"/>
        </xdr:cNvSpPr>
      </xdr:nvSpPr>
      <xdr:spPr bwMode="auto">
        <a:xfrm>
          <a:off x="2667000" y="762000"/>
          <a:ext cx="336232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2543175</xdr:colOff>
      <xdr:row>2</xdr:row>
      <xdr:rowOff>0</xdr:rowOff>
    </xdr:from>
    <xdr:to>
      <xdr:col>12</xdr:col>
      <xdr:colOff>585675</xdr:colOff>
      <xdr:row>4</xdr:row>
      <xdr:rowOff>138000</xdr:rowOff>
    </xdr:to>
    <xdr:sp macro="" textlink="">
      <xdr:nvSpPr>
        <xdr:cNvPr id="30" name="Text Box 35"/>
        <xdr:cNvSpPr txBox="1">
          <a:spLocks noChangeArrowheads="1"/>
        </xdr:cNvSpPr>
      </xdr:nvSpPr>
      <xdr:spPr bwMode="auto">
        <a:xfrm>
          <a:off x="616267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8</xdr:col>
      <xdr:colOff>0</xdr:colOff>
      <xdr:row>2</xdr:row>
      <xdr:rowOff>0</xdr:rowOff>
    </xdr:from>
    <xdr:to>
      <xdr:col>11</xdr:col>
      <xdr:colOff>2409825</xdr:colOff>
      <xdr:row>4</xdr:row>
      <xdr:rowOff>371475</xdr:rowOff>
    </xdr:to>
    <xdr:sp macro="" textlink="">
      <xdr:nvSpPr>
        <xdr:cNvPr id="31" name="Text Box 60"/>
        <xdr:cNvSpPr txBox="1">
          <a:spLocks noChangeArrowheads="1"/>
        </xdr:cNvSpPr>
      </xdr:nvSpPr>
      <xdr:spPr bwMode="auto">
        <a:xfrm>
          <a:off x="2667000" y="762000"/>
          <a:ext cx="336232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2543175</xdr:colOff>
      <xdr:row>2</xdr:row>
      <xdr:rowOff>0</xdr:rowOff>
    </xdr:from>
    <xdr:to>
      <xdr:col>12</xdr:col>
      <xdr:colOff>585675</xdr:colOff>
      <xdr:row>4</xdr:row>
      <xdr:rowOff>138000</xdr:rowOff>
    </xdr:to>
    <xdr:sp macro="" textlink="">
      <xdr:nvSpPr>
        <xdr:cNvPr id="30" name="Text Box 35"/>
        <xdr:cNvSpPr txBox="1">
          <a:spLocks noChangeArrowheads="1"/>
        </xdr:cNvSpPr>
      </xdr:nvSpPr>
      <xdr:spPr bwMode="auto">
        <a:xfrm>
          <a:off x="616267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8</xdr:col>
      <xdr:colOff>0</xdr:colOff>
      <xdr:row>2</xdr:row>
      <xdr:rowOff>0</xdr:rowOff>
    </xdr:from>
    <xdr:to>
      <xdr:col>11</xdr:col>
      <xdr:colOff>2409825</xdr:colOff>
      <xdr:row>4</xdr:row>
      <xdr:rowOff>371475</xdr:rowOff>
    </xdr:to>
    <xdr:sp macro="" textlink="">
      <xdr:nvSpPr>
        <xdr:cNvPr id="31" name="Text Box 60"/>
        <xdr:cNvSpPr txBox="1">
          <a:spLocks noChangeArrowheads="1"/>
        </xdr:cNvSpPr>
      </xdr:nvSpPr>
      <xdr:spPr bwMode="auto">
        <a:xfrm>
          <a:off x="2667000" y="762000"/>
          <a:ext cx="336232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2543175</xdr:colOff>
      <xdr:row>2</xdr:row>
      <xdr:rowOff>0</xdr:rowOff>
    </xdr:from>
    <xdr:to>
      <xdr:col>12</xdr:col>
      <xdr:colOff>585675</xdr:colOff>
      <xdr:row>4</xdr:row>
      <xdr:rowOff>138000</xdr:rowOff>
    </xdr:to>
    <xdr:sp macro="" textlink="">
      <xdr:nvSpPr>
        <xdr:cNvPr id="30" name="Text Box 35"/>
        <xdr:cNvSpPr txBox="1">
          <a:spLocks noChangeArrowheads="1"/>
        </xdr:cNvSpPr>
      </xdr:nvSpPr>
      <xdr:spPr bwMode="auto">
        <a:xfrm>
          <a:off x="616267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8</xdr:col>
      <xdr:colOff>0</xdr:colOff>
      <xdr:row>2</xdr:row>
      <xdr:rowOff>0</xdr:rowOff>
    </xdr:from>
    <xdr:to>
      <xdr:col>11</xdr:col>
      <xdr:colOff>2409825</xdr:colOff>
      <xdr:row>4</xdr:row>
      <xdr:rowOff>371475</xdr:rowOff>
    </xdr:to>
    <xdr:sp macro="" textlink="">
      <xdr:nvSpPr>
        <xdr:cNvPr id="31" name="Text Box 60"/>
        <xdr:cNvSpPr txBox="1">
          <a:spLocks noChangeArrowheads="1"/>
        </xdr:cNvSpPr>
      </xdr:nvSpPr>
      <xdr:spPr bwMode="auto">
        <a:xfrm>
          <a:off x="2667000" y="762000"/>
          <a:ext cx="336232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2543175</xdr:colOff>
      <xdr:row>2</xdr:row>
      <xdr:rowOff>0</xdr:rowOff>
    </xdr:from>
    <xdr:to>
      <xdr:col>12</xdr:col>
      <xdr:colOff>585675</xdr:colOff>
      <xdr:row>4</xdr:row>
      <xdr:rowOff>138000</xdr:rowOff>
    </xdr:to>
    <xdr:sp macro="" textlink="">
      <xdr:nvSpPr>
        <xdr:cNvPr id="30" name="Text Box 35"/>
        <xdr:cNvSpPr txBox="1">
          <a:spLocks noChangeArrowheads="1"/>
        </xdr:cNvSpPr>
      </xdr:nvSpPr>
      <xdr:spPr bwMode="auto">
        <a:xfrm>
          <a:off x="616267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8</xdr:col>
      <xdr:colOff>0</xdr:colOff>
      <xdr:row>2</xdr:row>
      <xdr:rowOff>0</xdr:rowOff>
    </xdr:from>
    <xdr:to>
      <xdr:col>11</xdr:col>
      <xdr:colOff>2409825</xdr:colOff>
      <xdr:row>4</xdr:row>
      <xdr:rowOff>371475</xdr:rowOff>
    </xdr:to>
    <xdr:sp macro="" textlink="">
      <xdr:nvSpPr>
        <xdr:cNvPr id="31" name="Text Box 60"/>
        <xdr:cNvSpPr txBox="1">
          <a:spLocks noChangeArrowheads="1"/>
        </xdr:cNvSpPr>
      </xdr:nvSpPr>
      <xdr:spPr bwMode="auto">
        <a:xfrm>
          <a:off x="2667000" y="762000"/>
          <a:ext cx="336232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2543175</xdr:colOff>
      <xdr:row>2</xdr:row>
      <xdr:rowOff>0</xdr:rowOff>
    </xdr:from>
    <xdr:to>
      <xdr:col>12</xdr:col>
      <xdr:colOff>585675</xdr:colOff>
      <xdr:row>4</xdr:row>
      <xdr:rowOff>138000</xdr:rowOff>
    </xdr:to>
    <xdr:sp macro="" textlink="">
      <xdr:nvSpPr>
        <xdr:cNvPr id="30" name="Text Box 35"/>
        <xdr:cNvSpPr txBox="1">
          <a:spLocks noChangeArrowheads="1"/>
        </xdr:cNvSpPr>
      </xdr:nvSpPr>
      <xdr:spPr bwMode="auto">
        <a:xfrm>
          <a:off x="616267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8</xdr:col>
      <xdr:colOff>0</xdr:colOff>
      <xdr:row>2</xdr:row>
      <xdr:rowOff>0</xdr:rowOff>
    </xdr:from>
    <xdr:to>
      <xdr:col>11</xdr:col>
      <xdr:colOff>2409825</xdr:colOff>
      <xdr:row>4</xdr:row>
      <xdr:rowOff>371475</xdr:rowOff>
    </xdr:to>
    <xdr:sp macro="" textlink="">
      <xdr:nvSpPr>
        <xdr:cNvPr id="31" name="Text Box 60"/>
        <xdr:cNvSpPr txBox="1">
          <a:spLocks noChangeArrowheads="1"/>
        </xdr:cNvSpPr>
      </xdr:nvSpPr>
      <xdr:spPr bwMode="auto">
        <a:xfrm>
          <a:off x="2667000" y="762000"/>
          <a:ext cx="336232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tables/table1.xml><?xml version="1.0" encoding="utf-8"?>
<table xmlns="http://schemas.openxmlformats.org/spreadsheetml/2006/main" id="15" name="直接人件費総括表16" displayName="直接人件費総括表16" ref="A6:J13" headerRowCount="0" totalsRowCount="1" headerRowBorderDxfId="466" tableBorderDxfId="465">
  <tableColumns count="10">
    <tableColumn id="1" name="列1" totalsRowLabel="合　　　計" headerRowDxfId="464" dataDxfId="463" totalsRowDxfId="462"/>
    <tableColumn id="3" name="列3" totalsRowFunction="custom" headerRowDxfId="461" dataDxfId="460" totalsRowDxfId="459" headerRowCellStyle="桁区切り" dataCellStyle="桁区切り">
      <totalsRowFormula>SUBTOTAL(109,直接人件費総括表16[列3])
  +ROUNDDOWN(SUBTOTAL(109,直接人件費総括表16[列5])/60,0)</totalsRowFormula>
    </tableColumn>
    <tableColumn id="4" name="列4" totalsRowLabel="時間" headerRowDxfId="458" dataDxfId="457" totalsRowDxfId="456"/>
    <tableColumn id="5" name="列5" totalsRowFunction="custom" headerRowDxfId="455" dataDxfId="454" totalsRowDxfId="453" headerRowCellStyle="桁区切り" dataCellStyle="桁区切り">
      <totalsRowFormula>IF(SUBTOTAL(109,直接人件費総括表16[列5])&gt;=60,
     MOD(SUBTOTAL(109,直接人件費総括表16[列5]),60),
     SUBTOTAL(109,直接人件費総括表16[列5]))</totalsRowFormula>
    </tableColumn>
    <tableColumn id="6" name="列6" totalsRowLabel="分" headerRowDxfId="452" dataDxfId="451" totalsRowDxfId="450"/>
    <tableColumn id="7" name="列7" headerRowDxfId="449" dataDxfId="448" totalsRowDxfId="447"/>
    <tableColumn id="8" name="列8" totalsRowFunction="sum" headerRowDxfId="446" dataDxfId="445" totalsRowDxfId="444">
      <calculatedColumnFormula>直接人件費総括表16[[#This Row],[列3]]*直接人件費総括表16[[#This Row],[列7]]+直接人件費総括表16[[#This Row],[列5]]/60*直接人件費総括表16[[#This Row],[列7]]</calculatedColumnFormula>
    </tableColumn>
    <tableColumn id="9" name="列9" totalsRowLabel="円" headerRowDxfId="443" dataDxfId="442" totalsRowDxfId="441"/>
    <tableColumn id="10" name="列10" headerRowDxfId="440" dataDxfId="439" totalsRowDxfId="438"/>
    <tableColumn id="11" name="列11" headerRowDxfId="437" dataDxfId="436" totalsRowDxfId="435"/>
  </tableColumns>
  <tableStyleInfo name="テーブル スタイル 1" showFirstColumn="0" showLastColumn="0" showRowStripes="1" showColumnStripes="0"/>
</table>
</file>

<file path=xl/tables/table10.xml><?xml version="1.0" encoding="utf-8"?>
<table xmlns="http://schemas.openxmlformats.org/spreadsheetml/2006/main" id="6" name="テーブル14567" displayName="テーブル14567" ref="A8:N30" headerRowCount="0" totalsRowShown="0" headerRowDxfId="185" dataDxfId="183" headerRowBorderDxfId="184" tableBorderDxfId="182">
  <tableColumns count="14">
    <tableColumn id="1" name="列1" headerRowDxfId="181" dataDxfId="180"/>
    <tableColumn id="14" name="列14" headerRowDxfId="179" dataDxfId="178">
      <calculatedColumnFormula>IF(テーブル14567[[#This Row],[列1]]="",
    "",
    TEXT(テーブル14567[[#This Row],[列1]],"(aaa)"))</calculatedColumnFormula>
    </tableColumn>
    <tableColumn id="2" name="列2" headerRowDxfId="177" dataDxfId="176"/>
    <tableColumn id="3" name="列3" headerRowDxfId="175" dataDxfId="174"/>
    <tableColumn id="4" name="列4" headerRowDxfId="173" dataDxfId="172"/>
    <tableColumn id="5" name="列5" headerRowDxfId="171" dataDxfId="170">
      <calculatedColumnFormula>IFERROR(HOUR(テーブル14567[[#This Row],[列4]]-テーブル14567[[#This Row],[列13]]-テーブル14567[[#This Row],[列2]]),
              0)</calculatedColumnFormula>
    </tableColumn>
    <tableColumn id="6" name="列6" headerRowDxfId="169" dataDxfId="168"/>
    <tableColumn id="7" name="列7" headerRowDxfId="167" dataDxfId="166">
      <calculatedColumnFormula>IFERROR(IF(MINUTE(テーブル14567[[#This Row],[列4]]-テーブル14567[[#This Row],[列13]]-テーブル14567[[#This Row],[列2]])&lt;30,
                  "00",
                  30),
              "00")</calculatedColumnFormula>
    </tableColumn>
    <tableColumn id="8" name="列8" headerRowDxfId="165" dataDxfId="164"/>
    <tableColumn id="9" name="列9" headerRowDxfId="163" dataDxfId="162" headerRowCellStyle="桁区切り" dataCellStyle="桁区切り">
      <calculatedColumnFormula>IFERROR((テーブル14567[[#This Row],[列5]]+テーブル14567[[#This Row],[列7]]/60)*$C$5,"")</calculatedColumnFormula>
    </tableColumn>
    <tableColumn id="10" name="列10" headerRowDxfId="161" dataDxfId="160"/>
    <tableColumn id="11" name="列11" headerRowDxfId="159" dataDxfId="158"/>
    <tableColumn id="12" name="列12" headerRowDxfId="157" dataDxfId="156"/>
    <tableColumn id="13" name="列13" dataDxfId="155"/>
  </tableColumns>
  <tableStyleInfo showFirstColumn="0" showLastColumn="0" showRowStripes="1" showColumnStripes="0"/>
</table>
</file>

<file path=xl/tables/table11.xml><?xml version="1.0" encoding="utf-8"?>
<table xmlns="http://schemas.openxmlformats.org/spreadsheetml/2006/main" id="7" name="テーブル145678" displayName="テーブル145678" ref="A8:N30" headerRowCount="0" totalsRowShown="0" headerRowDxfId="154" dataDxfId="152" headerRowBorderDxfId="153" tableBorderDxfId="151">
  <tableColumns count="14">
    <tableColumn id="1" name="列1" headerRowDxfId="150" dataDxfId="149"/>
    <tableColumn id="14" name="列14" headerRowDxfId="148" dataDxfId="147">
      <calculatedColumnFormula>IF(テーブル145678[[#This Row],[列1]]="",
    "",
    TEXT(テーブル145678[[#This Row],[列1]],"(aaa)"))</calculatedColumnFormula>
    </tableColumn>
    <tableColumn id="2" name="列2" headerRowDxfId="146" dataDxfId="145"/>
    <tableColumn id="3" name="列3" headerRowDxfId="144" dataDxfId="143"/>
    <tableColumn id="4" name="列4" headerRowDxfId="142" dataDxfId="141"/>
    <tableColumn id="5" name="列5" headerRowDxfId="140" dataDxfId="139">
      <calculatedColumnFormula>IFERROR(HOUR(テーブル145678[[#This Row],[列4]]-テーブル145678[[#This Row],[列13]]-テーブル145678[[#This Row],[列2]]),
              0)</calculatedColumnFormula>
    </tableColumn>
    <tableColumn id="6" name="列6" headerRowDxfId="138" dataDxfId="137"/>
    <tableColumn id="7" name="列7" headerRowDxfId="136" dataDxfId="135">
      <calculatedColumnFormula>IFERROR(IF(MINUTE(テーブル145678[[#This Row],[列4]]-テーブル145678[[#This Row],[列13]]-テーブル145678[[#This Row],[列2]])&lt;30,
                  "00",
                  30),
              "00")</calculatedColumnFormula>
    </tableColumn>
    <tableColumn id="8" name="列8" headerRowDxfId="134" dataDxfId="133"/>
    <tableColumn id="9" name="列9" headerRowDxfId="132" dataDxfId="131" headerRowCellStyle="桁区切り" dataCellStyle="桁区切り">
      <calculatedColumnFormula>IFERROR((テーブル145678[[#This Row],[列5]]+テーブル145678[[#This Row],[列7]]/60)*$C$5,"")</calculatedColumnFormula>
    </tableColumn>
    <tableColumn id="10" name="列10" headerRowDxfId="130" dataDxfId="129"/>
    <tableColumn id="11" name="列11" headerRowDxfId="128" dataDxfId="127"/>
    <tableColumn id="12" name="列12" headerRowDxfId="126" dataDxfId="125"/>
    <tableColumn id="13" name="列13" dataDxfId="124"/>
  </tableColumns>
  <tableStyleInfo showFirstColumn="0" showLastColumn="0" showRowStripes="1" showColumnStripes="0"/>
</table>
</file>

<file path=xl/tables/table12.xml><?xml version="1.0" encoding="utf-8"?>
<table xmlns="http://schemas.openxmlformats.org/spreadsheetml/2006/main" id="8" name="テーブル1456789" displayName="テーブル1456789" ref="A8:N30" headerRowCount="0" totalsRowShown="0" headerRowDxfId="123" dataDxfId="121" headerRowBorderDxfId="122" tableBorderDxfId="120">
  <tableColumns count="14">
    <tableColumn id="1" name="列1" headerRowDxfId="119" dataDxfId="118"/>
    <tableColumn id="14" name="列14" headerRowDxfId="117" dataDxfId="116">
      <calculatedColumnFormula>IF(テーブル1456789[[#This Row],[列1]]="",
    "",
    TEXT(テーブル1456789[[#This Row],[列1]],"(aaa)"))</calculatedColumnFormula>
    </tableColumn>
    <tableColumn id="2" name="列2" headerRowDxfId="115" dataDxfId="114"/>
    <tableColumn id="3" name="列3" headerRowDxfId="113" dataDxfId="112"/>
    <tableColumn id="4" name="列4" headerRowDxfId="111" dataDxfId="110"/>
    <tableColumn id="5" name="列5" headerRowDxfId="109" dataDxfId="108">
      <calculatedColumnFormula>IFERROR(HOUR(テーブル1456789[[#This Row],[列4]]-テーブル1456789[[#This Row],[列13]]-テーブル1456789[[#This Row],[列2]]),
              0)</calculatedColumnFormula>
    </tableColumn>
    <tableColumn id="6" name="列6" headerRowDxfId="107" dataDxfId="106"/>
    <tableColumn id="7" name="列7" headerRowDxfId="105" dataDxfId="104">
      <calculatedColumnFormula>IFERROR(IF(MINUTE(テーブル1456789[[#This Row],[列4]]-テーブル1456789[[#This Row],[列13]]-テーブル1456789[[#This Row],[列2]])&lt;30,
                  "00",
                  30),
              "00")</calculatedColumnFormula>
    </tableColumn>
    <tableColumn id="8" name="列8" headerRowDxfId="103" dataDxfId="102"/>
    <tableColumn id="9" name="列9" headerRowDxfId="101" dataDxfId="100" headerRowCellStyle="桁区切り" dataCellStyle="桁区切り">
      <calculatedColumnFormula>IFERROR((テーブル1456789[[#This Row],[列5]]+テーブル1456789[[#This Row],[列7]]/60)*$C$5,"")</calculatedColumnFormula>
    </tableColumn>
    <tableColumn id="10" name="列10" headerRowDxfId="99" dataDxfId="98"/>
    <tableColumn id="11" name="列11" headerRowDxfId="97" dataDxfId="96"/>
    <tableColumn id="12" name="列12" headerRowDxfId="95" dataDxfId="94"/>
    <tableColumn id="13" name="列13" dataDxfId="93"/>
  </tableColumns>
  <tableStyleInfo showFirstColumn="0" showLastColumn="0" showRowStripes="1" showColumnStripes="0"/>
</table>
</file>

<file path=xl/tables/table13.xml><?xml version="1.0" encoding="utf-8"?>
<table xmlns="http://schemas.openxmlformats.org/spreadsheetml/2006/main" id="10" name="テーブル14567891011" displayName="テーブル14567891011" ref="A8:N30" headerRowCount="0" totalsRowShown="0" headerRowDxfId="92" dataDxfId="90" headerRowBorderDxfId="91" tableBorderDxfId="89">
  <tableColumns count="14">
    <tableColumn id="1" name="列1" headerRowDxfId="88" dataDxfId="87"/>
    <tableColumn id="14" name="列14" headerRowDxfId="86" dataDxfId="85">
      <calculatedColumnFormula>IF(テーブル14567891011[[#This Row],[列1]]="",
    "",
    TEXT(テーブル14567891011[[#This Row],[列1]],"(aaa)"))</calculatedColumnFormula>
    </tableColumn>
    <tableColumn id="2" name="列2" headerRowDxfId="84" dataDxfId="83"/>
    <tableColumn id="3" name="列3" headerRowDxfId="82" dataDxfId="81"/>
    <tableColumn id="4" name="列4" headerRowDxfId="80" dataDxfId="79"/>
    <tableColumn id="5" name="列5" headerRowDxfId="78" dataDxfId="77">
      <calculatedColumnFormula>IFERROR(HOUR(テーブル14567891011[[#This Row],[列4]]-テーブル14567891011[[#This Row],[列13]]-テーブル14567891011[[#This Row],[列2]]),
              0)</calculatedColumnFormula>
    </tableColumn>
    <tableColumn id="6" name="列6" headerRowDxfId="76" dataDxfId="75"/>
    <tableColumn id="7" name="列7" headerRowDxfId="74" dataDxfId="73">
      <calculatedColumnFormula>IFERROR(IF(MINUTE(テーブル14567891011[[#This Row],[列4]]-テーブル14567891011[[#This Row],[列13]]-テーブル14567891011[[#This Row],[列2]])&lt;30,
                  "00",
                  30),
              "00")</calculatedColumnFormula>
    </tableColumn>
    <tableColumn id="8" name="列8" headerRowDxfId="72" dataDxfId="71"/>
    <tableColumn id="9" name="列9" headerRowDxfId="70" dataDxfId="69" headerRowCellStyle="桁区切り" dataCellStyle="桁区切り">
      <calculatedColumnFormula>IFERROR((テーブル14567891011[[#This Row],[列5]]+テーブル14567891011[[#This Row],[列7]]/60)*$C$5,"")</calculatedColumnFormula>
    </tableColumn>
    <tableColumn id="10" name="列10" headerRowDxfId="68" dataDxfId="67"/>
    <tableColumn id="11" name="列11" headerRowDxfId="66" dataDxfId="65"/>
    <tableColumn id="12" name="列12" headerRowDxfId="64" dataDxfId="63"/>
    <tableColumn id="13" name="列13" dataDxfId="62"/>
  </tableColumns>
  <tableStyleInfo showFirstColumn="0" showLastColumn="0" showRowStripes="1" showColumnStripes="0"/>
</table>
</file>

<file path=xl/tables/table14.xml><?xml version="1.0" encoding="utf-8"?>
<table xmlns="http://schemas.openxmlformats.org/spreadsheetml/2006/main" id="13" name="テーブル14567891011121314" displayName="テーブル14567891011121314" ref="A8:N30" headerRowCount="0" totalsRowShown="0" headerRowDxfId="61" dataDxfId="59" headerRowBorderDxfId="60" tableBorderDxfId="58">
  <tableColumns count="14">
    <tableColumn id="1" name="列1" headerRowDxfId="57" dataDxfId="56"/>
    <tableColumn id="14" name="列14" headerRowDxfId="55" dataDxfId="54">
      <calculatedColumnFormula>IF(テーブル14567891011121314[[#This Row],[列1]]="",
    "",
    TEXT(テーブル14567891011121314[[#This Row],[列1]],"(aaa)"))</calculatedColumnFormula>
    </tableColumn>
    <tableColumn id="2" name="列2" headerRowDxfId="53" dataDxfId="52"/>
    <tableColumn id="3" name="列3" headerRowDxfId="51" dataDxfId="50"/>
    <tableColumn id="4" name="列4" headerRowDxfId="49" dataDxfId="48"/>
    <tableColumn id="5" name="列5" headerRowDxfId="47" dataDxfId="46">
      <calculatedColumnFormula>IFERROR(HOUR(テーブル14567891011121314[[#This Row],[列4]]-テーブル14567891011121314[[#This Row],[列13]]-テーブル14567891011121314[[#This Row],[列2]]),
              0)</calculatedColumnFormula>
    </tableColumn>
    <tableColumn id="6" name="列6" headerRowDxfId="45" dataDxfId="44"/>
    <tableColumn id="7" name="列7" headerRowDxfId="43" dataDxfId="42">
      <calculatedColumnFormula>IFERROR(IF(MINUTE(テーブル14567891011121314[[#This Row],[列4]]-テーブル14567891011121314[[#This Row],[列13]]-テーブル14567891011121314[[#This Row],[列2]])&lt;30,
                  "00",
                  30),
              "00")</calculatedColumnFormula>
    </tableColumn>
    <tableColumn id="8" name="列8" headerRowDxfId="41" dataDxfId="40"/>
    <tableColumn id="9" name="列9" headerRowDxfId="39" dataDxfId="38" headerRowCellStyle="桁区切り" dataCellStyle="桁区切り">
      <calculatedColumnFormula>IFERROR((テーブル14567891011121314[[#This Row],[列5]]+テーブル14567891011121314[[#This Row],[列7]]/60)*$C$5,"")</calculatedColumnFormula>
    </tableColumn>
    <tableColumn id="10" name="列10" headerRowDxfId="37" dataDxfId="36"/>
    <tableColumn id="11" name="列11" headerRowDxfId="35" dataDxfId="34"/>
    <tableColumn id="12" name="列12" headerRowDxfId="33" dataDxfId="32"/>
    <tableColumn id="13" name="列13" dataDxfId="31"/>
  </tableColumns>
  <tableStyleInfo showFirstColumn="0" showLastColumn="0" showRowStripes="1" showColumnStripes="0"/>
</table>
</file>

<file path=xl/tables/table15.xml><?xml version="1.0" encoding="utf-8"?>
<table xmlns="http://schemas.openxmlformats.org/spreadsheetml/2006/main" id="9" name="テーブル145678910" displayName="テーブル145678910" ref="A8:N30" headerRowCount="0" totalsRowShown="0" headerRowDxfId="30" dataDxfId="28" headerRowBorderDxfId="29" tableBorderDxfId="27">
  <tableColumns count="14">
    <tableColumn id="1" name="列1" headerRowDxfId="26" dataDxfId="25"/>
    <tableColumn id="14" name="列14" headerRowDxfId="24" dataDxfId="23">
      <calculatedColumnFormula>IF(テーブル145678910[[#This Row],[列1]]="",
    "",
    TEXT(テーブル145678910[[#This Row],[列1]],"(aaa)"))</calculatedColumnFormula>
    </tableColumn>
    <tableColumn id="2" name="列2" headerRowDxfId="22" dataDxfId="21"/>
    <tableColumn id="3" name="列3" headerRowDxfId="20" dataDxfId="19"/>
    <tableColumn id="4" name="列4" headerRowDxfId="18" dataDxfId="17"/>
    <tableColumn id="5" name="列5" headerRowDxfId="16" dataDxfId="15">
      <calculatedColumnFormula>IFERROR(HOUR(テーブル145678910[[#This Row],[列4]]-テーブル145678910[[#This Row],[列13]]-テーブル145678910[[#This Row],[列2]]),
              0)</calculatedColumnFormula>
    </tableColumn>
    <tableColumn id="6" name="列6" headerRowDxfId="14" dataDxfId="13"/>
    <tableColumn id="7" name="列7" headerRowDxfId="12" dataDxfId="11">
      <calculatedColumnFormula>IFERROR(IF(MINUTE(テーブル145678910[[#This Row],[列4]]-テーブル145678910[[#This Row],[列13]]-テーブル145678910[[#This Row],[列2]])&lt;30,
                  "00",
                  30),
              "00")</calculatedColumnFormula>
    </tableColumn>
    <tableColumn id="8" name="列8" headerRowDxfId="10" dataDxfId="9"/>
    <tableColumn id="9" name="列9" headerRowDxfId="8" dataDxfId="7" headerRowCellStyle="桁区切り" dataCellStyle="桁区切り">
      <calculatedColumnFormula>IFERROR((テーブル145678910[[#This Row],[列5]]+テーブル145678910[[#This Row],[列7]]/60)*$C$5,"")</calculatedColumnFormula>
    </tableColumn>
    <tableColumn id="10" name="列10" headerRowDxfId="6" dataDxfId="5"/>
    <tableColumn id="11" name="列11" headerRowDxfId="4" dataDxfId="3"/>
    <tableColumn id="12" name="列12" headerRowDxfId="2" dataDxfId="1"/>
    <tableColumn id="13" name="列13" dataDxfId="0"/>
  </tableColumns>
  <tableStyleInfo showFirstColumn="0" showLastColumn="0" showRowStripes="1" showColumnStripes="0"/>
</table>
</file>

<file path=xl/tables/table2.xml><?xml version="1.0" encoding="utf-8"?>
<table xmlns="http://schemas.openxmlformats.org/spreadsheetml/2006/main" id="2" name="直接人件費総括表" displayName="直接人件費総括表" ref="A6:J13" headerRowCount="0" totalsRowCount="1" headerRowBorderDxfId="434" tableBorderDxfId="433">
  <tableColumns count="10">
    <tableColumn id="1" name="列1" totalsRowLabel="合　　　計" headerRowDxfId="432" dataDxfId="431" totalsRowDxfId="430"/>
    <tableColumn id="3" name="列3" totalsRowFunction="custom" headerRowDxfId="429" dataDxfId="428" totalsRowDxfId="427" headerRowCellStyle="桁区切り" dataCellStyle="桁区切り">
      <totalsRowFormula>SUBTOTAL(109,直接人件費総括表[列3])
  +ROUNDDOWN(SUBTOTAL(109,直接人件費総括表[列5])/60,0)</totalsRowFormula>
    </tableColumn>
    <tableColumn id="4" name="列4" totalsRowLabel="時間" headerRowDxfId="426" dataDxfId="425" totalsRowDxfId="424"/>
    <tableColumn id="5" name="列5" totalsRowFunction="custom" headerRowDxfId="423" dataDxfId="422" totalsRowDxfId="421" headerRowCellStyle="桁区切り" dataCellStyle="桁区切り">
      <totalsRowFormula>IF(SUBTOTAL(109,直接人件費総括表[列5])&gt;=60,
     MOD(SUBTOTAL(109,直接人件費総括表[列5]),60),
     SUBTOTAL(109,直接人件費総括表[列5]))</totalsRowFormula>
    </tableColumn>
    <tableColumn id="6" name="列6" totalsRowLabel="分" headerRowDxfId="420" dataDxfId="419" totalsRowDxfId="418"/>
    <tableColumn id="7" name="列7" headerRowDxfId="417" dataDxfId="416" totalsRowDxfId="415"/>
    <tableColumn id="8" name="列8" totalsRowFunction="sum" headerRowDxfId="414" dataDxfId="413" totalsRowDxfId="412">
      <calculatedColumnFormula>直接人件費総括表[[#This Row],[列3]]*直接人件費総括表[[#This Row],[列7]]+直接人件費総括表[[#This Row],[列5]]/60*直接人件費総括表[[#This Row],[列7]]</calculatedColumnFormula>
    </tableColumn>
    <tableColumn id="9" name="列9" totalsRowLabel="円" headerRowDxfId="411" dataDxfId="410" totalsRowDxfId="409"/>
    <tableColumn id="10" name="列10" headerRowDxfId="408" dataDxfId="407" totalsRowDxfId="406"/>
    <tableColumn id="11" name="列11" headerRowDxfId="405" dataDxfId="404" totalsRowDxfId="403"/>
  </tableColumns>
  <tableStyleInfo name="テーブル スタイル 1" showFirstColumn="0" showLastColumn="0" showRowStripes="1" showColumnStripes="0"/>
</table>
</file>

<file path=xl/tables/table3.xml><?xml version="1.0" encoding="utf-8"?>
<table xmlns="http://schemas.openxmlformats.org/spreadsheetml/2006/main" id="16" name="テーブル117" displayName="テーブル117" ref="A8:N30" headerRowCount="0" totalsRowShown="0" headerRowDxfId="402" dataDxfId="400" headerRowBorderDxfId="401" tableBorderDxfId="399">
  <tableColumns count="14">
    <tableColumn id="1" name="列1" headerRowDxfId="398" dataDxfId="397"/>
    <tableColumn id="14" name="列14" headerRowDxfId="396" dataDxfId="395">
      <calculatedColumnFormula>IF(テーブル117[[#This Row],[列1]]="",
    "",
    TEXT(テーブル117[[#This Row],[列1]],"(aaa)"))</calculatedColumnFormula>
    </tableColumn>
    <tableColumn id="2" name="列2" headerRowDxfId="394" dataDxfId="393"/>
    <tableColumn id="3" name="列3" headerRowDxfId="392" dataDxfId="391"/>
    <tableColumn id="4" name="列4" headerRowDxfId="390" dataDxfId="389"/>
    <tableColumn id="5" name="列5" headerRowDxfId="388" dataDxfId="387">
      <calculatedColumnFormula>IFERROR(HOUR(テーブル117[[#This Row],[列4]]-テーブル117[[#This Row],[列13]]-テーブル117[[#This Row],[列2]]),
              0)</calculatedColumnFormula>
    </tableColumn>
    <tableColumn id="6" name="列6" headerRowDxfId="386" dataDxfId="385"/>
    <tableColumn id="7" name="列7" headerRowDxfId="384" dataDxfId="383">
      <calculatedColumnFormula>IFERROR(IF(MINUTE(テーブル117[[#This Row],[列4]]-テーブル117[[#This Row],[列13]]-テーブル117[[#This Row],[列2]])&lt;30,
                  "00",
                  30),
              "00")</calculatedColumnFormula>
    </tableColumn>
    <tableColumn id="8" name="列8" headerRowDxfId="382" dataDxfId="381"/>
    <tableColumn id="9" name="列9" headerRowDxfId="380" dataDxfId="379" headerRowCellStyle="桁区切り" dataCellStyle="桁区切り">
      <calculatedColumnFormula>IFERROR((テーブル117[[#This Row],[列5]]+テーブル117[[#This Row],[列7]]/60)*$C$5,"")</calculatedColumnFormula>
    </tableColumn>
    <tableColumn id="10" name="列10" headerRowDxfId="378" dataDxfId="377"/>
    <tableColumn id="11" name="列11" headerRowDxfId="376" dataDxfId="375"/>
    <tableColumn id="12" name="列12" headerRowDxfId="374" dataDxfId="373"/>
    <tableColumn id="13" name="列13" dataDxfId="372"/>
  </tableColumns>
  <tableStyleInfo showFirstColumn="0" showLastColumn="0" showRowStripes="1" showColumnStripes="0"/>
</table>
</file>

<file path=xl/tables/table4.xml><?xml version="1.0" encoding="utf-8"?>
<table xmlns="http://schemas.openxmlformats.org/spreadsheetml/2006/main" id="14" name="テーブル1415" displayName="テーブル1415" ref="A8:N30" headerRowCount="0" totalsRowShown="0" headerRowDxfId="371" dataDxfId="369" headerRowBorderDxfId="370" tableBorderDxfId="368">
  <tableColumns count="14">
    <tableColumn id="1" name="列1" headerRowDxfId="367" dataDxfId="366"/>
    <tableColumn id="14" name="列14" headerRowDxfId="365" dataDxfId="364">
      <calculatedColumnFormula>IF(テーブル1415[[#This Row],[列1]]="",
    "",
    TEXT(テーブル1415[[#This Row],[列1]],"(aaa)"))</calculatedColumnFormula>
    </tableColumn>
    <tableColumn id="2" name="列2" headerRowDxfId="363" dataDxfId="362"/>
    <tableColumn id="3" name="列3" headerRowDxfId="361" dataDxfId="360"/>
    <tableColumn id="4" name="列4" headerRowDxfId="359" dataDxfId="358"/>
    <tableColumn id="5" name="列5" headerRowDxfId="357" dataDxfId="356">
      <calculatedColumnFormula>IFERROR(HOUR(テーブル1415[[#This Row],[列4]]-テーブル1415[[#This Row],[列13]]-テーブル1415[[#This Row],[列2]]),
              0)</calculatedColumnFormula>
    </tableColumn>
    <tableColumn id="6" name="列6" headerRowDxfId="355" dataDxfId="354"/>
    <tableColumn id="7" name="列7" headerRowDxfId="353" dataDxfId="352">
      <calculatedColumnFormula>IFERROR(IF(MINUTE(テーブル1415[[#This Row],[列4]]-テーブル1415[[#This Row],[列13]]-テーブル1415[[#This Row],[列2]])&lt;30,
                  "00",
                  30),
              "00")</calculatedColumnFormula>
    </tableColumn>
    <tableColumn id="8" name="列8" headerRowDxfId="351" dataDxfId="350"/>
    <tableColumn id="9" name="列9" headerRowDxfId="349" dataDxfId="348" headerRowCellStyle="桁区切り" dataCellStyle="桁区切り">
      <calculatedColumnFormula>IFERROR((テーブル1415[[#This Row],[列5]]+テーブル1415[[#This Row],[列7]]/60)*$C$5,"")</calculatedColumnFormula>
    </tableColumn>
    <tableColumn id="10" name="列10" headerRowDxfId="347" dataDxfId="346"/>
    <tableColumn id="11" name="列11" headerRowDxfId="345" dataDxfId="344"/>
    <tableColumn id="12" name="列12" headerRowDxfId="343" dataDxfId="342"/>
    <tableColumn id="13" name="列13" dataDxfId="341"/>
  </tableColumns>
  <tableStyleInfo showFirstColumn="0" showLastColumn="0" showRowStripes="1" showColumnStripes="0"/>
</table>
</file>

<file path=xl/tables/table5.xml><?xml version="1.0" encoding="utf-8"?>
<table xmlns="http://schemas.openxmlformats.org/spreadsheetml/2006/main" id="3" name="テーブル14" displayName="テーブル14" ref="A8:N30" headerRowCount="0" totalsRowShown="0" headerRowDxfId="340" dataDxfId="338" headerRowBorderDxfId="339" tableBorderDxfId="337">
  <tableColumns count="14">
    <tableColumn id="1" name="列1" headerRowDxfId="336" dataDxfId="335"/>
    <tableColumn id="14" name="列14" headerRowDxfId="334" dataDxfId="333">
      <calculatedColumnFormula>IF(テーブル14[[#This Row],[列1]]="",
    "",
    TEXT(テーブル14[[#This Row],[列1]],"(aaa)"))</calculatedColumnFormula>
    </tableColumn>
    <tableColumn id="2" name="列2" headerRowDxfId="332" dataDxfId="331"/>
    <tableColumn id="3" name="列3" headerRowDxfId="330" dataDxfId="329"/>
    <tableColumn id="4" name="列4" headerRowDxfId="328" dataDxfId="327"/>
    <tableColumn id="5" name="列5" headerRowDxfId="326" dataDxfId="325">
      <calculatedColumnFormula>IFERROR(HOUR(テーブル14[[#This Row],[列4]]-テーブル14[[#This Row],[列13]]-テーブル14[[#This Row],[列2]]),
              0)</calculatedColumnFormula>
    </tableColumn>
    <tableColumn id="6" name="列6" headerRowDxfId="324" dataDxfId="323"/>
    <tableColumn id="7" name="列7" headerRowDxfId="322" dataDxfId="321">
      <calculatedColumnFormula>IFERROR(IF(MINUTE(テーブル14[[#This Row],[列4]]-テーブル14[[#This Row],[列13]]-テーブル14[[#This Row],[列2]])&lt;30,
                  "00",
                  30),
              "00")</calculatedColumnFormula>
    </tableColumn>
    <tableColumn id="8" name="列8" headerRowDxfId="320" dataDxfId="319"/>
    <tableColumn id="9" name="列9" headerRowDxfId="318" dataDxfId="317" headerRowCellStyle="桁区切り" dataCellStyle="桁区切り">
      <calculatedColumnFormula>IFERROR((テーブル14[[#This Row],[列5]]+テーブル14[[#This Row],[列7]]/60)*$C$5,"")</calculatedColumnFormula>
    </tableColumn>
    <tableColumn id="10" name="列10" headerRowDxfId="316" dataDxfId="315"/>
    <tableColumn id="11" name="列11" headerRowDxfId="314" dataDxfId="313"/>
    <tableColumn id="12" name="列12" headerRowDxfId="312" dataDxfId="311"/>
    <tableColumn id="13" name="列13" dataDxfId="310"/>
  </tableColumns>
  <tableStyleInfo showFirstColumn="0" showLastColumn="0" showRowStripes="1" showColumnStripes="0"/>
</table>
</file>

<file path=xl/tables/table6.xml><?xml version="1.0" encoding="utf-8"?>
<table xmlns="http://schemas.openxmlformats.org/spreadsheetml/2006/main" id="12" name="テーブル145678910111213" displayName="テーブル145678910111213" ref="A8:N30" headerRowCount="0" totalsRowShown="0" headerRowDxfId="309" dataDxfId="307" headerRowBorderDxfId="308" tableBorderDxfId="306">
  <tableColumns count="14">
    <tableColumn id="1" name="列1" headerRowDxfId="305" dataDxfId="304"/>
    <tableColumn id="14" name="列14" headerRowDxfId="303" dataDxfId="302">
      <calculatedColumnFormula>IF(テーブル145678910111213[[#This Row],[列1]]="",
    "",
    TEXT(テーブル145678910111213[[#This Row],[列1]],"(aaa)"))</calculatedColumnFormula>
    </tableColumn>
    <tableColumn id="2" name="列2" headerRowDxfId="301" dataDxfId="300"/>
    <tableColumn id="3" name="列3" headerRowDxfId="299" dataDxfId="298"/>
    <tableColumn id="4" name="列4" headerRowDxfId="297" dataDxfId="296"/>
    <tableColumn id="5" name="列5" headerRowDxfId="295" dataDxfId="294">
      <calculatedColumnFormula>IFERROR(HOUR(テーブル145678910111213[[#This Row],[列4]]-テーブル145678910111213[[#This Row],[列13]]-テーブル145678910111213[[#This Row],[列2]]),
              0)</calculatedColumnFormula>
    </tableColumn>
    <tableColumn id="6" name="列6" headerRowDxfId="293" dataDxfId="292"/>
    <tableColumn id="7" name="列7" headerRowDxfId="291" dataDxfId="290">
      <calculatedColumnFormula>IFERROR(IF(MINUTE(テーブル145678910111213[[#This Row],[列4]]-テーブル145678910111213[[#This Row],[列13]]-テーブル145678910111213[[#This Row],[列2]])&lt;30,
                  "00",
                  30),
              "00")</calculatedColumnFormula>
    </tableColumn>
    <tableColumn id="8" name="列8" headerRowDxfId="289" dataDxfId="288"/>
    <tableColumn id="9" name="列9" headerRowDxfId="287" dataDxfId="286" headerRowCellStyle="桁区切り" dataCellStyle="桁区切り">
      <calculatedColumnFormula>IFERROR((テーブル145678910111213[[#This Row],[列5]]+テーブル145678910111213[[#This Row],[列7]]/60)*$C$5,"")</calculatedColumnFormula>
    </tableColumn>
    <tableColumn id="10" name="列10" headerRowDxfId="285" dataDxfId="284"/>
    <tableColumn id="11" name="列11" headerRowDxfId="283" dataDxfId="282"/>
    <tableColumn id="12" name="列12" headerRowDxfId="281" dataDxfId="280"/>
    <tableColumn id="13" name="列13" dataDxfId="279"/>
  </tableColumns>
  <tableStyleInfo showFirstColumn="0" showLastColumn="0" showRowStripes="1" showColumnStripes="0"/>
</table>
</file>

<file path=xl/tables/table7.xml><?xml version="1.0" encoding="utf-8"?>
<table xmlns="http://schemas.openxmlformats.org/spreadsheetml/2006/main" id="11" name="テーブル1456789101112" displayName="テーブル1456789101112" ref="A8:N30" headerRowCount="0" totalsRowShown="0" headerRowDxfId="278" dataDxfId="276" headerRowBorderDxfId="277" tableBorderDxfId="275">
  <tableColumns count="14">
    <tableColumn id="1" name="列1" headerRowDxfId="274" dataDxfId="273"/>
    <tableColumn id="14" name="列14" headerRowDxfId="272" dataDxfId="271">
      <calculatedColumnFormula>IF(テーブル1456789101112[[#This Row],[列1]]="",
    "",
    TEXT(テーブル1456789101112[[#This Row],[列1]],"(aaa)"))</calculatedColumnFormula>
    </tableColumn>
    <tableColumn id="2" name="列2" headerRowDxfId="270" dataDxfId="269"/>
    <tableColumn id="3" name="列3" headerRowDxfId="268" dataDxfId="267"/>
    <tableColumn id="4" name="列4" headerRowDxfId="266" dataDxfId="265"/>
    <tableColumn id="5" name="列5" headerRowDxfId="264" dataDxfId="263">
      <calculatedColumnFormula>IFERROR(HOUR(テーブル1456789101112[[#This Row],[列4]]-テーブル1456789101112[[#This Row],[列13]]-テーブル1456789101112[[#This Row],[列2]]),
              0)</calculatedColumnFormula>
    </tableColumn>
    <tableColumn id="6" name="列6" headerRowDxfId="262" dataDxfId="261"/>
    <tableColumn id="7" name="列7" headerRowDxfId="260" dataDxfId="259">
      <calculatedColumnFormula>IFERROR(IF(MINUTE(テーブル1456789101112[[#This Row],[列4]]-テーブル1456789101112[[#This Row],[列13]]-テーブル1456789101112[[#This Row],[列2]])&lt;30,
                  "00",
                  30),
              "00")</calculatedColumnFormula>
    </tableColumn>
    <tableColumn id="8" name="列8" headerRowDxfId="258" dataDxfId="257"/>
    <tableColumn id="9" name="列9" headerRowDxfId="256" dataDxfId="255" headerRowCellStyle="桁区切り" dataCellStyle="桁区切り">
      <calculatedColumnFormula>IFERROR((テーブル1456789101112[[#This Row],[列5]]+テーブル1456789101112[[#This Row],[列7]]/60)*$C$5,"")</calculatedColumnFormula>
    </tableColumn>
    <tableColumn id="10" name="列10" headerRowDxfId="254" dataDxfId="253"/>
    <tableColumn id="11" name="列11" headerRowDxfId="252" dataDxfId="251"/>
    <tableColumn id="12" name="列12" headerRowDxfId="250" dataDxfId="249"/>
    <tableColumn id="13" name="列13" dataDxfId="248"/>
  </tableColumns>
  <tableStyleInfo showFirstColumn="0" showLastColumn="0" showRowStripes="1" showColumnStripes="0"/>
</table>
</file>

<file path=xl/tables/table8.xml><?xml version="1.0" encoding="utf-8"?>
<table xmlns="http://schemas.openxmlformats.org/spreadsheetml/2006/main" id="4" name="テーブル145" displayName="テーブル145" ref="A8:N30" headerRowCount="0" totalsRowShown="0" headerRowDxfId="247" dataDxfId="245" headerRowBorderDxfId="246" tableBorderDxfId="244">
  <tableColumns count="14">
    <tableColumn id="1" name="列1" headerRowDxfId="243" dataDxfId="242"/>
    <tableColumn id="14" name="列14" headerRowDxfId="241" dataDxfId="240">
      <calculatedColumnFormula>IF(テーブル145[[#This Row],[列1]]="",
    "",
    TEXT(テーブル145[[#This Row],[列1]],"(aaa)"))</calculatedColumnFormula>
    </tableColumn>
    <tableColumn id="2" name="列2" headerRowDxfId="239" dataDxfId="238"/>
    <tableColumn id="3" name="列3" headerRowDxfId="237" dataDxfId="236"/>
    <tableColumn id="4" name="列4" headerRowDxfId="235" dataDxfId="234"/>
    <tableColumn id="5" name="列5" headerRowDxfId="233" dataDxfId="232">
      <calculatedColumnFormula>IFERROR(HOUR(テーブル145[[#This Row],[列4]]-テーブル145[[#This Row],[列13]]-テーブル145[[#This Row],[列2]]),
              0)</calculatedColumnFormula>
    </tableColumn>
    <tableColumn id="6" name="列6" headerRowDxfId="231" dataDxfId="230"/>
    <tableColumn id="7" name="列7" headerRowDxfId="229" dataDxfId="228">
      <calculatedColumnFormula>IFERROR(IF(MINUTE(テーブル145[[#This Row],[列4]]-テーブル145[[#This Row],[列13]]-テーブル145[[#This Row],[列2]])&lt;30,
                  "00",
                  30),
              "00")</calculatedColumnFormula>
    </tableColumn>
    <tableColumn id="8" name="列8" headerRowDxfId="227" dataDxfId="226"/>
    <tableColumn id="9" name="列9" headerRowDxfId="225" dataDxfId="224" headerRowCellStyle="桁区切り" dataCellStyle="桁区切り">
      <calculatedColumnFormula>IFERROR((テーブル145[[#This Row],[列5]]+テーブル145[[#This Row],[列7]]/60)*$C$5,"")</calculatedColumnFormula>
    </tableColumn>
    <tableColumn id="10" name="列10" headerRowDxfId="223" dataDxfId="222"/>
    <tableColumn id="11" name="列11" headerRowDxfId="221" dataDxfId="220"/>
    <tableColumn id="12" name="列12" headerRowDxfId="219" dataDxfId="218"/>
    <tableColumn id="13" name="列13" dataDxfId="217"/>
  </tableColumns>
  <tableStyleInfo showFirstColumn="0" showLastColumn="0" showRowStripes="1" showColumnStripes="0"/>
</table>
</file>

<file path=xl/tables/table9.xml><?xml version="1.0" encoding="utf-8"?>
<table xmlns="http://schemas.openxmlformats.org/spreadsheetml/2006/main" id="5" name="テーブル1456" displayName="テーブル1456" ref="A8:N30" headerRowCount="0" totalsRowShown="0" headerRowDxfId="216" dataDxfId="214" headerRowBorderDxfId="215" tableBorderDxfId="213">
  <tableColumns count="14">
    <tableColumn id="1" name="列1" headerRowDxfId="212" dataDxfId="211"/>
    <tableColumn id="14" name="列14" headerRowDxfId="210" dataDxfId="209">
      <calculatedColumnFormula>IF(テーブル1456[[#This Row],[列1]]="",
    "",
    TEXT(テーブル1456[[#This Row],[列1]],"(aaa)"))</calculatedColumnFormula>
    </tableColumn>
    <tableColumn id="2" name="列2" headerRowDxfId="208" dataDxfId="207"/>
    <tableColumn id="3" name="列3" headerRowDxfId="206" dataDxfId="205"/>
    <tableColumn id="4" name="列4" headerRowDxfId="204" dataDxfId="203"/>
    <tableColumn id="5" name="列5" headerRowDxfId="202" dataDxfId="201">
      <calculatedColumnFormula>IFERROR(HOUR(テーブル1456[[#This Row],[列4]]-テーブル1456[[#This Row],[列13]]-テーブル1456[[#This Row],[列2]]),
              0)</calculatedColumnFormula>
    </tableColumn>
    <tableColumn id="6" name="列6" headerRowDxfId="200" dataDxfId="199"/>
    <tableColumn id="7" name="列7" headerRowDxfId="198" dataDxfId="197">
      <calculatedColumnFormula>IFERROR(IF(MINUTE(テーブル1456[[#This Row],[列4]]-テーブル1456[[#This Row],[列13]]-テーブル1456[[#This Row],[列2]])&lt;30,
                  "00",
                  30),
              "00")</calculatedColumnFormula>
    </tableColumn>
    <tableColumn id="8" name="列8" headerRowDxfId="196" dataDxfId="195"/>
    <tableColumn id="9" name="列9" headerRowDxfId="194" dataDxfId="193" headerRowCellStyle="桁区切り" dataCellStyle="桁区切り">
      <calculatedColumnFormula>IFERROR((テーブル1456[[#This Row],[列5]]+テーブル1456[[#This Row],[列7]]/60)*$C$5,"")</calculatedColumnFormula>
    </tableColumn>
    <tableColumn id="10" name="列10" headerRowDxfId="192" dataDxfId="191"/>
    <tableColumn id="11" name="列11" headerRowDxfId="190" dataDxfId="189"/>
    <tableColumn id="12" name="列12" headerRowDxfId="188" dataDxfId="187"/>
    <tableColumn id="13" name="列13" dataDxfId="186"/>
  </tableColumns>
  <tableStyleInfo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drawing" Target="../drawings/drawing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drawing" Target="../drawings/drawing14.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6"/>
  <sheetViews>
    <sheetView tabSelected="1" workbookViewId="0">
      <selection activeCell="A5" sqref="A5"/>
    </sheetView>
  </sheetViews>
  <sheetFormatPr defaultRowHeight="12"/>
  <cols>
    <col min="1" max="1" width="68.75" style="182" customWidth="1"/>
    <col min="2" max="16384" width="9" style="182"/>
  </cols>
  <sheetData>
    <row r="1" spans="1:1" ht="22.5" customHeight="1">
      <c r="A1" s="184" t="str">
        <f ca="1">RIGHT(CELL("filename",A1),
 LEN(CELL("filename",A1))
       -FIND("]",CELL("filename",A1)))</f>
        <v>本様式の使用方法</v>
      </c>
    </row>
    <row r="3" spans="1:1">
      <c r="A3" s="182" t="s">
        <v>53</v>
      </c>
    </row>
    <row r="5" spans="1:1" ht="165" customHeight="1">
      <c r="A5" s="198" t="s">
        <v>63</v>
      </c>
    </row>
    <row r="6" spans="1:1">
      <c r="A6" s="183"/>
    </row>
  </sheetData>
  <phoneticPr fontId="2"/>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32"/>
  <sheetViews>
    <sheetView zoomScaleNormal="100" workbookViewId="0">
      <selection activeCell="A8" sqref="A8"/>
    </sheetView>
  </sheetViews>
  <sheetFormatPr defaultColWidth="11.375" defaultRowHeight="10.5"/>
  <cols>
    <col min="1" max="1" width="6.875" style="96" customWidth="1"/>
    <col min="2" max="2" width="3.125" style="96" customWidth="1"/>
    <col min="3" max="3" width="6.25" style="96" customWidth="1"/>
    <col min="4" max="4" width="3.125" style="101" customWidth="1"/>
    <col min="5" max="5" width="6.25" style="96" customWidth="1"/>
    <col min="6" max="9" width="3.125" style="96" customWidth="1"/>
    <col min="10" max="10" width="6.25" style="96" customWidth="1"/>
    <col min="11" max="11" width="3.125" style="96" customWidth="1"/>
    <col min="12" max="12" width="37.5" style="99" customWidth="1"/>
    <col min="13" max="13" width="9.375" style="96" customWidth="1"/>
    <col min="14" max="14" width="6.25" style="96" customWidth="1"/>
    <col min="15" max="255" width="11.375" style="96"/>
    <col min="256" max="256" width="16.75" style="96" customWidth="1"/>
    <col min="257" max="257" width="11.125" style="96" customWidth="1"/>
    <col min="258" max="258" width="3.75" style="96" bestFit="1" customWidth="1"/>
    <col min="259" max="259" width="11.125" style="96" customWidth="1"/>
    <col min="260" max="260" width="6" style="96" customWidth="1"/>
    <col min="261" max="261" width="5.125" style="96" customWidth="1"/>
    <col min="262" max="262" width="5.75" style="96" customWidth="1"/>
    <col min="263" max="263" width="3.125" style="96" customWidth="1"/>
    <col min="264" max="264" width="12.875" style="96" customWidth="1"/>
    <col min="265" max="265" width="2.875" style="96" customWidth="1"/>
    <col min="266" max="266" width="83.875" style="96" customWidth="1"/>
    <col min="267" max="511" width="11.375" style="96"/>
    <col min="512" max="512" width="16.75" style="96" customWidth="1"/>
    <col min="513" max="513" width="11.125" style="96" customWidth="1"/>
    <col min="514" max="514" width="3.75" style="96" bestFit="1" customWidth="1"/>
    <col min="515" max="515" width="11.125" style="96" customWidth="1"/>
    <col min="516" max="516" width="6" style="96" customWidth="1"/>
    <col min="517" max="517" width="5.125" style="96" customWidth="1"/>
    <col min="518" max="518" width="5.75" style="96" customWidth="1"/>
    <col min="519" max="519" width="3.125" style="96" customWidth="1"/>
    <col min="520" max="520" width="12.875" style="96" customWidth="1"/>
    <col min="521" max="521" width="2.875" style="96" customWidth="1"/>
    <col min="522" max="522" width="83.875" style="96" customWidth="1"/>
    <col min="523" max="767" width="11.375" style="96"/>
    <col min="768" max="768" width="16.75" style="96" customWidth="1"/>
    <col min="769" max="769" width="11.125" style="96" customWidth="1"/>
    <col min="770" max="770" width="3.75" style="96" bestFit="1" customWidth="1"/>
    <col min="771" max="771" width="11.125" style="96" customWidth="1"/>
    <col min="772" max="772" width="6" style="96" customWidth="1"/>
    <col min="773" max="773" width="5.125" style="96" customWidth="1"/>
    <col min="774" max="774" width="5.75" style="96" customWidth="1"/>
    <col min="775" max="775" width="3.125" style="96" customWidth="1"/>
    <col min="776" max="776" width="12.875" style="96" customWidth="1"/>
    <col min="777" max="777" width="2.875" style="96" customWidth="1"/>
    <col min="778" max="778" width="83.875" style="96" customWidth="1"/>
    <col min="779" max="1023" width="11.375" style="96"/>
    <col min="1024" max="1024" width="16.75" style="96" customWidth="1"/>
    <col min="1025" max="1025" width="11.125" style="96" customWidth="1"/>
    <col min="1026" max="1026" width="3.75" style="96" bestFit="1" customWidth="1"/>
    <col min="1027" max="1027" width="11.125" style="96" customWidth="1"/>
    <col min="1028" max="1028" width="6" style="96" customWidth="1"/>
    <col min="1029" max="1029" width="5.125" style="96" customWidth="1"/>
    <col min="1030" max="1030" width="5.75" style="96" customWidth="1"/>
    <col min="1031" max="1031" width="3.125" style="96" customWidth="1"/>
    <col min="1032" max="1032" width="12.875" style="96" customWidth="1"/>
    <col min="1033" max="1033" width="2.875" style="96" customWidth="1"/>
    <col min="1034" max="1034" width="83.875" style="96" customWidth="1"/>
    <col min="1035" max="1279" width="11.375" style="96"/>
    <col min="1280" max="1280" width="16.75" style="96" customWidth="1"/>
    <col min="1281" max="1281" width="11.125" style="96" customWidth="1"/>
    <col min="1282" max="1282" width="3.75" style="96" bestFit="1" customWidth="1"/>
    <col min="1283" max="1283" width="11.125" style="96" customWidth="1"/>
    <col min="1284" max="1284" width="6" style="96" customWidth="1"/>
    <col min="1285" max="1285" width="5.125" style="96" customWidth="1"/>
    <col min="1286" max="1286" width="5.75" style="96" customWidth="1"/>
    <col min="1287" max="1287" width="3.125" style="96" customWidth="1"/>
    <col min="1288" max="1288" width="12.875" style="96" customWidth="1"/>
    <col min="1289" max="1289" width="2.875" style="96" customWidth="1"/>
    <col min="1290" max="1290" width="83.875" style="96" customWidth="1"/>
    <col min="1291" max="1535" width="11.375" style="96"/>
    <col min="1536" max="1536" width="16.75" style="96" customWidth="1"/>
    <col min="1537" max="1537" width="11.125" style="96" customWidth="1"/>
    <col min="1538" max="1538" width="3.75" style="96" bestFit="1" customWidth="1"/>
    <col min="1539" max="1539" width="11.125" style="96" customWidth="1"/>
    <col min="1540" max="1540" width="6" style="96" customWidth="1"/>
    <col min="1541" max="1541" width="5.125" style="96" customWidth="1"/>
    <col min="1542" max="1542" width="5.75" style="96" customWidth="1"/>
    <col min="1543" max="1543" width="3.125" style="96" customWidth="1"/>
    <col min="1544" max="1544" width="12.875" style="96" customWidth="1"/>
    <col min="1545" max="1545" width="2.875" style="96" customWidth="1"/>
    <col min="1546" max="1546" width="83.875" style="96" customWidth="1"/>
    <col min="1547" max="1791" width="11.375" style="96"/>
    <col min="1792" max="1792" width="16.75" style="96" customWidth="1"/>
    <col min="1793" max="1793" width="11.125" style="96" customWidth="1"/>
    <col min="1794" max="1794" width="3.75" style="96" bestFit="1" customWidth="1"/>
    <col min="1795" max="1795" width="11.125" style="96" customWidth="1"/>
    <col min="1796" max="1796" width="6" style="96" customWidth="1"/>
    <col min="1797" max="1797" width="5.125" style="96" customWidth="1"/>
    <col min="1798" max="1798" width="5.75" style="96" customWidth="1"/>
    <col min="1799" max="1799" width="3.125" style="96" customWidth="1"/>
    <col min="1800" max="1800" width="12.875" style="96" customWidth="1"/>
    <col min="1801" max="1801" width="2.875" style="96" customWidth="1"/>
    <col min="1802" max="1802" width="83.875" style="96" customWidth="1"/>
    <col min="1803" max="2047" width="11.375" style="96"/>
    <col min="2048" max="2048" width="16.75" style="96" customWidth="1"/>
    <col min="2049" max="2049" width="11.125" style="96" customWidth="1"/>
    <col min="2050" max="2050" width="3.75" style="96" bestFit="1" customWidth="1"/>
    <col min="2051" max="2051" width="11.125" style="96" customWidth="1"/>
    <col min="2052" max="2052" width="6" style="96" customWidth="1"/>
    <col min="2053" max="2053" width="5.125" style="96" customWidth="1"/>
    <col min="2054" max="2054" width="5.75" style="96" customWidth="1"/>
    <col min="2055" max="2055" width="3.125" style="96" customWidth="1"/>
    <col min="2056" max="2056" width="12.875" style="96" customWidth="1"/>
    <col min="2057" max="2057" width="2.875" style="96" customWidth="1"/>
    <col min="2058" max="2058" width="83.875" style="96" customWidth="1"/>
    <col min="2059" max="2303" width="11.375" style="96"/>
    <col min="2304" max="2304" width="16.75" style="96" customWidth="1"/>
    <col min="2305" max="2305" width="11.125" style="96" customWidth="1"/>
    <col min="2306" max="2306" width="3.75" style="96" bestFit="1" customWidth="1"/>
    <col min="2307" max="2307" width="11.125" style="96" customWidth="1"/>
    <col min="2308" max="2308" width="6" style="96" customWidth="1"/>
    <col min="2309" max="2309" width="5.125" style="96" customWidth="1"/>
    <col min="2310" max="2310" width="5.75" style="96" customWidth="1"/>
    <col min="2311" max="2311" width="3.125" style="96" customWidth="1"/>
    <col min="2312" max="2312" width="12.875" style="96" customWidth="1"/>
    <col min="2313" max="2313" width="2.875" style="96" customWidth="1"/>
    <col min="2314" max="2314" width="83.875" style="96" customWidth="1"/>
    <col min="2315" max="2559" width="11.375" style="96"/>
    <col min="2560" max="2560" width="16.75" style="96" customWidth="1"/>
    <col min="2561" max="2561" width="11.125" style="96" customWidth="1"/>
    <col min="2562" max="2562" width="3.75" style="96" bestFit="1" customWidth="1"/>
    <col min="2563" max="2563" width="11.125" style="96" customWidth="1"/>
    <col min="2564" max="2564" width="6" style="96" customWidth="1"/>
    <col min="2565" max="2565" width="5.125" style="96" customWidth="1"/>
    <col min="2566" max="2566" width="5.75" style="96" customWidth="1"/>
    <col min="2567" max="2567" width="3.125" style="96" customWidth="1"/>
    <col min="2568" max="2568" width="12.875" style="96" customWidth="1"/>
    <col min="2569" max="2569" width="2.875" style="96" customWidth="1"/>
    <col min="2570" max="2570" width="83.875" style="96" customWidth="1"/>
    <col min="2571" max="2815" width="11.375" style="96"/>
    <col min="2816" max="2816" width="16.75" style="96" customWidth="1"/>
    <col min="2817" max="2817" width="11.125" style="96" customWidth="1"/>
    <col min="2818" max="2818" width="3.75" style="96" bestFit="1" customWidth="1"/>
    <col min="2819" max="2819" width="11.125" style="96" customWidth="1"/>
    <col min="2820" max="2820" width="6" style="96" customWidth="1"/>
    <col min="2821" max="2821" width="5.125" style="96" customWidth="1"/>
    <col min="2822" max="2822" width="5.75" style="96" customWidth="1"/>
    <col min="2823" max="2823" width="3.125" style="96" customWidth="1"/>
    <col min="2824" max="2824" width="12.875" style="96" customWidth="1"/>
    <col min="2825" max="2825" width="2.875" style="96" customWidth="1"/>
    <col min="2826" max="2826" width="83.875" style="96" customWidth="1"/>
    <col min="2827" max="3071" width="11.375" style="96"/>
    <col min="3072" max="3072" width="16.75" style="96" customWidth="1"/>
    <col min="3073" max="3073" width="11.125" style="96" customWidth="1"/>
    <col min="3074" max="3074" width="3.75" style="96" bestFit="1" customWidth="1"/>
    <col min="3075" max="3075" width="11.125" style="96" customWidth="1"/>
    <col min="3076" max="3076" width="6" style="96" customWidth="1"/>
    <col min="3077" max="3077" width="5.125" style="96" customWidth="1"/>
    <col min="3078" max="3078" width="5.75" style="96" customWidth="1"/>
    <col min="3079" max="3079" width="3.125" style="96" customWidth="1"/>
    <col min="3080" max="3080" width="12.875" style="96" customWidth="1"/>
    <col min="3081" max="3081" width="2.875" style="96" customWidth="1"/>
    <col min="3082" max="3082" width="83.875" style="96" customWidth="1"/>
    <col min="3083" max="3327" width="11.375" style="96"/>
    <col min="3328" max="3328" width="16.75" style="96" customWidth="1"/>
    <col min="3329" max="3329" width="11.125" style="96" customWidth="1"/>
    <col min="3330" max="3330" width="3.75" style="96" bestFit="1" customWidth="1"/>
    <col min="3331" max="3331" width="11.125" style="96" customWidth="1"/>
    <col min="3332" max="3332" width="6" style="96" customWidth="1"/>
    <col min="3333" max="3333" width="5.125" style="96" customWidth="1"/>
    <col min="3334" max="3334" width="5.75" style="96" customWidth="1"/>
    <col min="3335" max="3335" width="3.125" style="96" customWidth="1"/>
    <col min="3336" max="3336" width="12.875" style="96" customWidth="1"/>
    <col min="3337" max="3337" width="2.875" style="96" customWidth="1"/>
    <col min="3338" max="3338" width="83.875" style="96" customWidth="1"/>
    <col min="3339" max="3583" width="11.375" style="96"/>
    <col min="3584" max="3584" width="16.75" style="96" customWidth="1"/>
    <col min="3585" max="3585" width="11.125" style="96" customWidth="1"/>
    <col min="3586" max="3586" width="3.75" style="96" bestFit="1" customWidth="1"/>
    <col min="3587" max="3587" width="11.125" style="96" customWidth="1"/>
    <col min="3588" max="3588" width="6" style="96" customWidth="1"/>
    <col min="3589" max="3589" width="5.125" style="96" customWidth="1"/>
    <col min="3590" max="3590" width="5.75" style="96" customWidth="1"/>
    <col min="3591" max="3591" width="3.125" style="96" customWidth="1"/>
    <col min="3592" max="3592" width="12.875" style="96" customWidth="1"/>
    <col min="3593" max="3593" width="2.875" style="96" customWidth="1"/>
    <col min="3594" max="3594" width="83.875" style="96" customWidth="1"/>
    <col min="3595" max="3839" width="11.375" style="96"/>
    <col min="3840" max="3840" width="16.75" style="96" customWidth="1"/>
    <col min="3841" max="3841" width="11.125" style="96" customWidth="1"/>
    <col min="3842" max="3842" width="3.75" style="96" bestFit="1" customWidth="1"/>
    <col min="3843" max="3843" width="11.125" style="96" customWidth="1"/>
    <col min="3844" max="3844" width="6" style="96" customWidth="1"/>
    <col min="3845" max="3845" width="5.125" style="96" customWidth="1"/>
    <col min="3846" max="3846" width="5.75" style="96" customWidth="1"/>
    <col min="3847" max="3847" width="3.125" style="96" customWidth="1"/>
    <col min="3848" max="3848" width="12.875" style="96" customWidth="1"/>
    <col min="3849" max="3849" width="2.875" style="96" customWidth="1"/>
    <col min="3850" max="3850" width="83.875" style="96" customWidth="1"/>
    <col min="3851" max="4095" width="11.375" style="96"/>
    <col min="4096" max="4096" width="16.75" style="96" customWidth="1"/>
    <col min="4097" max="4097" width="11.125" style="96" customWidth="1"/>
    <col min="4098" max="4098" width="3.75" style="96" bestFit="1" customWidth="1"/>
    <col min="4099" max="4099" width="11.125" style="96" customWidth="1"/>
    <col min="4100" max="4100" width="6" style="96" customWidth="1"/>
    <col min="4101" max="4101" width="5.125" style="96" customWidth="1"/>
    <col min="4102" max="4102" width="5.75" style="96" customWidth="1"/>
    <col min="4103" max="4103" width="3.125" style="96" customWidth="1"/>
    <col min="4104" max="4104" width="12.875" style="96" customWidth="1"/>
    <col min="4105" max="4105" width="2.875" style="96" customWidth="1"/>
    <col min="4106" max="4106" width="83.875" style="96" customWidth="1"/>
    <col min="4107" max="4351" width="11.375" style="96"/>
    <col min="4352" max="4352" width="16.75" style="96" customWidth="1"/>
    <col min="4353" max="4353" width="11.125" style="96" customWidth="1"/>
    <col min="4354" max="4354" width="3.75" style="96" bestFit="1" customWidth="1"/>
    <col min="4355" max="4355" width="11.125" style="96" customWidth="1"/>
    <col min="4356" max="4356" width="6" style="96" customWidth="1"/>
    <col min="4357" max="4357" width="5.125" style="96" customWidth="1"/>
    <col min="4358" max="4358" width="5.75" style="96" customWidth="1"/>
    <col min="4359" max="4359" width="3.125" style="96" customWidth="1"/>
    <col min="4360" max="4360" width="12.875" style="96" customWidth="1"/>
    <col min="4361" max="4361" width="2.875" style="96" customWidth="1"/>
    <col min="4362" max="4362" width="83.875" style="96" customWidth="1"/>
    <col min="4363" max="4607" width="11.375" style="96"/>
    <col min="4608" max="4608" width="16.75" style="96" customWidth="1"/>
    <col min="4609" max="4609" width="11.125" style="96" customWidth="1"/>
    <col min="4610" max="4610" width="3.75" style="96" bestFit="1" customWidth="1"/>
    <col min="4611" max="4611" width="11.125" style="96" customWidth="1"/>
    <col min="4612" max="4612" width="6" style="96" customWidth="1"/>
    <col min="4613" max="4613" width="5.125" style="96" customWidth="1"/>
    <col min="4614" max="4614" width="5.75" style="96" customWidth="1"/>
    <col min="4615" max="4615" width="3.125" style="96" customWidth="1"/>
    <col min="4616" max="4616" width="12.875" style="96" customWidth="1"/>
    <col min="4617" max="4617" width="2.875" style="96" customWidth="1"/>
    <col min="4618" max="4618" width="83.875" style="96" customWidth="1"/>
    <col min="4619" max="4863" width="11.375" style="96"/>
    <col min="4864" max="4864" width="16.75" style="96" customWidth="1"/>
    <col min="4865" max="4865" width="11.125" style="96" customWidth="1"/>
    <col min="4866" max="4866" width="3.75" style="96" bestFit="1" customWidth="1"/>
    <col min="4867" max="4867" width="11.125" style="96" customWidth="1"/>
    <col min="4868" max="4868" width="6" style="96" customWidth="1"/>
    <col min="4869" max="4869" width="5.125" style="96" customWidth="1"/>
    <col min="4870" max="4870" width="5.75" style="96" customWidth="1"/>
    <col min="4871" max="4871" width="3.125" style="96" customWidth="1"/>
    <col min="4872" max="4872" width="12.875" style="96" customWidth="1"/>
    <col min="4873" max="4873" width="2.875" style="96" customWidth="1"/>
    <col min="4874" max="4874" width="83.875" style="96" customWidth="1"/>
    <col min="4875" max="5119" width="11.375" style="96"/>
    <col min="5120" max="5120" width="16.75" style="96" customWidth="1"/>
    <col min="5121" max="5121" width="11.125" style="96" customWidth="1"/>
    <col min="5122" max="5122" width="3.75" style="96" bestFit="1" customWidth="1"/>
    <col min="5123" max="5123" width="11.125" style="96" customWidth="1"/>
    <col min="5124" max="5124" width="6" style="96" customWidth="1"/>
    <col min="5125" max="5125" width="5.125" style="96" customWidth="1"/>
    <col min="5126" max="5126" width="5.75" style="96" customWidth="1"/>
    <col min="5127" max="5127" width="3.125" style="96" customWidth="1"/>
    <col min="5128" max="5128" width="12.875" style="96" customWidth="1"/>
    <col min="5129" max="5129" width="2.875" style="96" customWidth="1"/>
    <col min="5130" max="5130" width="83.875" style="96" customWidth="1"/>
    <col min="5131" max="5375" width="11.375" style="96"/>
    <col min="5376" max="5376" width="16.75" style="96" customWidth="1"/>
    <col min="5377" max="5377" width="11.125" style="96" customWidth="1"/>
    <col min="5378" max="5378" width="3.75" style="96" bestFit="1" customWidth="1"/>
    <col min="5379" max="5379" width="11.125" style="96" customWidth="1"/>
    <col min="5380" max="5380" width="6" style="96" customWidth="1"/>
    <col min="5381" max="5381" width="5.125" style="96" customWidth="1"/>
    <col min="5382" max="5382" width="5.75" style="96" customWidth="1"/>
    <col min="5383" max="5383" width="3.125" style="96" customWidth="1"/>
    <col min="5384" max="5384" width="12.875" style="96" customWidth="1"/>
    <col min="5385" max="5385" width="2.875" style="96" customWidth="1"/>
    <col min="5386" max="5386" width="83.875" style="96" customWidth="1"/>
    <col min="5387" max="5631" width="11.375" style="96"/>
    <col min="5632" max="5632" width="16.75" style="96" customWidth="1"/>
    <col min="5633" max="5633" width="11.125" style="96" customWidth="1"/>
    <col min="5634" max="5634" width="3.75" style="96" bestFit="1" customWidth="1"/>
    <col min="5635" max="5635" width="11.125" style="96" customWidth="1"/>
    <col min="5636" max="5636" width="6" style="96" customWidth="1"/>
    <col min="5637" max="5637" width="5.125" style="96" customWidth="1"/>
    <col min="5638" max="5638" width="5.75" style="96" customWidth="1"/>
    <col min="5639" max="5639" width="3.125" style="96" customWidth="1"/>
    <col min="5640" max="5640" width="12.875" style="96" customWidth="1"/>
    <col min="5641" max="5641" width="2.875" style="96" customWidth="1"/>
    <col min="5642" max="5642" width="83.875" style="96" customWidth="1"/>
    <col min="5643" max="5887" width="11.375" style="96"/>
    <col min="5888" max="5888" width="16.75" style="96" customWidth="1"/>
    <col min="5889" max="5889" width="11.125" style="96" customWidth="1"/>
    <col min="5890" max="5890" width="3.75" style="96" bestFit="1" customWidth="1"/>
    <col min="5891" max="5891" width="11.125" style="96" customWidth="1"/>
    <col min="5892" max="5892" width="6" style="96" customWidth="1"/>
    <col min="5893" max="5893" width="5.125" style="96" customWidth="1"/>
    <col min="5894" max="5894" width="5.75" style="96" customWidth="1"/>
    <col min="5895" max="5895" width="3.125" style="96" customWidth="1"/>
    <col min="5896" max="5896" width="12.875" style="96" customWidth="1"/>
    <col min="5897" max="5897" width="2.875" style="96" customWidth="1"/>
    <col min="5898" max="5898" width="83.875" style="96" customWidth="1"/>
    <col min="5899" max="6143" width="11.375" style="96"/>
    <col min="6144" max="6144" width="16.75" style="96" customWidth="1"/>
    <col min="6145" max="6145" width="11.125" style="96" customWidth="1"/>
    <col min="6146" max="6146" width="3.75" style="96" bestFit="1" customWidth="1"/>
    <col min="6147" max="6147" width="11.125" style="96" customWidth="1"/>
    <col min="6148" max="6148" width="6" style="96" customWidth="1"/>
    <col min="6149" max="6149" width="5.125" style="96" customWidth="1"/>
    <col min="6150" max="6150" width="5.75" style="96" customWidth="1"/>
    <col min="6151" max="6151" width="3.125" style="96" customWidth="1"/>
    <col min="6152" max="6152" width="12.875" style="96" customWidth="1"/>
    <col min="6153" max="6153" width="2.875" style="96" customWidth="1"/>
    <col min="6154" max="6154" width="83.875" style="96" customWidth="1"/>
    <col min="6155" max="6399" width="11.375" style="96"/>
    <col min="6400" max="6400" width="16.75" style="96" customWidth="1"/>
    <col min="6401" max="6401" width="11.125" style="96" customWidth="1"/>
    <col min="6402" max="6402" width="3.75" style="96" bestFit="1" customWidth="1"/>
    <col min="6403" max="6403" width="11.125" style="96" customWidth="1"/>
    <col min="6404" max="6404" width="6" style="96" customWidth="1"/>
    <col min="6405" max="6405" width="5.125" style="96" customWidth="1"/>
    <col min="6406" max="6406" width="5.75" style="96" customWidth="1"/>
    <col min="6407" max="6407" width="3.125" style="96" customWidth="1"/>
    <col min="6408" max="6408" width="12.875" style="96" customWidth="1"/>
    <col min="6409" max="6409" width="2.875" style="96" customWidth="1"/>
    <col min="6410" max="6410" width="83.875" style="96" customWidth="1"/>
    <col min="6411" max="6655" width="11.375" style="96"/>
    <col min="6656" max="6656" width="16.75" style="96" customWidth="1"/>
    <col min="6657" max="6657" width="11.125" style="96" customWidth="1"/>
    <col min="6658" max="6658" width="3.75" style="96" bestFit="1" customWidth="1"/>
    <col min="6659" max="6659" width="11.125" style="96" customWidth="1"/>
    <col min="6660" max="6660" width="6" style="96" customWidth="1"/>
    <col min="6661" max="6661" width="5.125" style="96" customWidth="1"/>
    <col min="6662" max="6662" width="5.75" style="96" customWidth="1"/>
    <col min="6663" max="6663" width="3.125" style="96" customWidth="1"/>
    <col min="6664" max="6664" width="12.875" style="96" customWidth="1"/>
    <col min="6665" max="6665" width="2.875" style="96" customWidth="1"/>
    <col min="6666" max="6666" width="83.875" style="96" customWidth="1"/>
    <col min="6667" max="6911" width="11.375" style="96"/>
    <col min="6912" max="6912" width="16.75" style="96" customWidth="1"/>
    <col min="6913" max="6913" width="11.125" style="96" customWidth="1"/>
    <col min="6914" max="6914" width="3.75" style="96" bestFit="1" customWidth="1"/>
    <col min="6915" max="6915" width="11.125" style="96" customWidth="1"/>
    <col min="6916" max="6916" width="6" style="96" customWidth="1"/>
    <col min="6917" max="6917" width="5.125" style="96" customWidth="1"/>
    <col min="6918" max="6918" width="5.75" style="96" customWidth="1"/>
    <col min="6919" max="6919" width="3.125" style="96" customWidth="1"/>
    <col min="6920" max="6920" width="12.875" style="96" customWidth="1"/>
    <col min="6921" max="6921" width="2.875" style="96" customWidth="1"/>
    <col min="6922" max="6922" width="83.875" style="96" customWidth="1"/>
    <col min="6923" max="7167" width="11.375" style="96"/>
    <col min="7168" max="7168" width="16.75" style="96" customWidth="1"/>
    <col min="7169" max="7169" width="11.125" style="96" customWidth="1"/>
    <col min="7170" max="7170" width="3.75" style="96" bestFit="1" customWidth="1"/>
    <col min="7171" max="7171" width="11.125" style="96" customWidth="1"/>
    <col min="7172" max="7172" width="6" style="96" customWidth="1"/>
    <col min="7173" max="7173" width="5.125" style="96" customWidth="1"/>
    <col min="7174" max="7174" width="5.75" style="96" customWidth="1"/>
    <col min="7175" max="7175" width="3.125" style="96" customWidth="1"/>
    <col min="7176" max="7176" width="12.875" style="96" customWidth="1"/>
    <col min="7177" max="7177" width="2.875" style="96" customWidth="1"/>
    <col min="7178" max="7178" width="83.875" style="96" customWidth="1"/>
    <col min="7179" max="7423" width="11.375" style="96"/>
    <col min="7424" max="7424" width="16.75" style="96" customWidth="1"/>
    <col min="7425" max="7425" width="11.125" style="96" customWidth="1"/>
    <col min="7426" max="7426" width="3.75" style="96" bestFit="1" customWidth="1"/>
    <col min="7427" max="7427" width="11.125" style="96" customWidth="1"/>
    <col min="7428" max="7428" width="6" style="96" customWidth="1"/>
    <col min="7429" max="7429" width="5.125" style="96" customWidth="1"/>
    <col min="7430" max="7430" width="5.75" style="96" customWidth="1"/>
    <col min="7431" max="7431" width="3.125" style="96" customWidth="1"/>
    <col min="7432" max="7432" width="12.875" style="96" customWidth="1"/>
    <col min="7433" max="7433" width="2.875" style="96" customWidth="1"/>
    <col min="7434" max="7434" width="83.875" style="96" customWidth="1"/>
    <col min="7435" max="7679" width="11.375" style="96"/>
    <col min="7680" max="7680" width="16.75" style="96" customWidth="1"/>
    <col min="7681" max="7681" width="11.125" style="96" customWidth="1"/>
    <col min="7682" max="7682" width="3.75" style="96" bestFit="1" customWidth="1"/>
    <col min="7683" max="7683" width="11.125" style="96" customWidth="1"/>
    <col min="7684" max="7684" width="6" style="96" customWidth="1"/>
    <col min="7685" max="7685" width="5.125" style="96" customWidth="1"/>
    <col min="7686" max="7686" width="5.75" style="96" customWidth="1"/>
    <col min="7687" max="7687" width="3.125" style="96" customWidth="1"/>
    <col min="7688" max="7688" width="12.875" style="96" customWidth="1"/>
    <col min="7689" max="7689" width="2.875" style="96" customWidth="1"/>
    <col min="7690" max="7690" width="83.875" style="96" customWidth="1"/>
    <col min="7691" max="7935" width="11.375" style="96"/>
    <col min="7936" max="7936" width="16.75" style="96" customWidth="1"/>
    <col min="7937" max="7937" width="11.125" style="96" customWidth="1"/>
    <col min="7938" max="7938" width="3.75" style="96" bestFit="1" customWidth="1"/>
    <col min="7939" max="7939" width="11.125" style="96" customWidth="1"/>
    <col min="7940" max="7940" width="6" style="96" customWidth="1"/>
    <col min="7941" max="7941" width="5.125" style="96" customWidth="1"/>
    <col min="7942" max="7942" width="5.75" style="96" customWidth="1"/>
    <col min="7943" max="7943" width="3.125" style="96" customWidth="1"/>
    <col min="7944" max="7944" width="12.875" style="96" customWidth="1"/>
    <col min="7945" max="7945" width="2.875" style="96" customWidth="1"/>
    <col min="7946" max="7946" width="83.875" style="96" customWidth="1"/>
    <col min="7947" max="8191" width="11.375" style="96"/>
    <col min="8192" max="8192" width="16.75" style="96" customWidth="1"/>
    <col min="8193" max="8193" width="11.125" style="96" customWidth="1"/>
    <col min="8194" max="8194" width="3.75" style="96" bestFit="1" customWidth="1"/>
    <col min="8195" max="8195" width="11.125" style="96" customWidth="1"/>
    <col min="8196" max="8196" width="6" style="96" customWidth="1"/>
    <col min="8197" max="8197" width="5.125" style="96" customWidth="1"/>
    <col min="8198" max="8198" width="5.75" style="96" customWidth="1"/>
    <col min="8199" max="8199" width="3.125" style="96" customWidth="1"/>
    <col min="8200" max="8200" width="12.875" style="96" customWidth="1"/>
    <col min="8201" max="8201" width="2.875" style="96" customWidth="1"/>
    <col min="8202" max="8202" width="83.875" style="96" customWidth="1"/>
    <col min="8203" max="8447" width="11.375" style="96"/>
    <col min="8448" max="8448" width="16.75" style="96" customWidth="1"/>
    <col min="8449" max="8449" width="11.125" style="96" customWidth="1"/>
    <col min="8450" max="8450" width="3.75" style="96" bestFit="1" customWidth="1"/>
    <col min="8451" max="8451" width="11.125" style="96" customWidth="1"/>
    <col min="8452" max="8452" width="6" style="96" customWidth="1"/>
    <col min="8453" max="8453" width="5.125" style="96" customWidth="1"/>
    <col min="8454" max="8454" width="5.75" style="96" customWidth="1"/>
    <col min="8455" max="8455" width="3.125" style="96" customWidth="1"/>
    <col min="8456" max="8456" width="12.875" style="96" customWidth="1"/>
    <col min="8457" max="8457" width="2.875" style="96" customWidth="1"/>
    <col min="8458" max="8458" width="83.875" style="96" customWidth="1"/>
    <col min="8459" max="8703" width="11.375" style="96"/>
    <col min="8704" max="8704" width="16.75" style="96" customWidth="1"/>
    <col min="8705" max="8705" width="11.125" style="96" customWidth="1"/>
    <col min="8706" max="8706" width="3.75" style="96" bestFit="1" customWidth="1"/>
    <col min="8707" max="8707" width="11.125" style="96" customWidth="1"/>
    <col min="8708" max="8708" width="6" style="96" customWidth="1"/>
    <col min="8709" max="8709" width="5.125" style="96" customWidth="1"/>
    <col min="8710" max="8710" width="5.75" style="96" customWidth="1"/>
    <col min="8711" max="8711" width="3.125" style="96" customWidth="1"/>
    <col min="8712" max="8712" width="12.875" style="96" customWidth="1"/>
    <col min="8713" max="8713" width="2.875" style="96" customWidth="1"/>
    <col min="8714" max="8714" width="83.875" style="96" customWidth="1"/>
    <col min="8715" max="8959" width="11.375" style="96"/>
    <col min="8960" max="8960" width="16.75" style="96" customWidth="1"/>
    <col min="8961" max="8961" width="11.125" style="96" customWidth="1"/>
    <col min="8962" max="8962" width="3.75" style="96" bestFit="1" customWidth="1"/>
    <col min="8963" max="8963" width="11.125" style="96" customWidth="1"/>
    <col min="8964" max="8964" width="6" style="96" customWidth="1"/>
    <col min="8965" max="8965" width="5.125" style="96" customWidth="1"/>
    <col min="8966" max="8966" width="5.75" style="96" customWidth="1"/>
    <col min="8967" max="8967" width="3.125" style="96" customWidth="1"/>
    <col min="8968" max="8968" width="12.875" style="96" customWidth="1"/>
    <col min="8969" max="8969" width="2.875" style="96" customWidth="1"/>
    <col min="8970" max="8970" width="83.875" style="96" customWidth="1"/>
    <col min="8971" max="9215" width="11.375" style="96"/>
    <col min="9216" max="9216" width="16.75" style="96" customWidth="1"/>
    <col min="9217" max="9217" width="11.125" style="96" customWidth="1"/>
    <col min="9218" max="9218" width="3.75" style="96" bestFit="1" customWidth="1"/>
    <col min="9219" max="9219" width="11.125" style="96" customWidth="1"/>
    <col min="9220" max="9220" width="6" style="96" customWidth="1"/>
    <col min="9221" max="9221" width="5.125" style="96" customWidth="1"/>
    <col min="9222" max="9222" width="5.75" style="96" customWidth="1"/>
    <col min="9223" max="9223" width="3.125" style="96" customWidth="1"/>
    <col min="9224" max="9224" width="12.875" style="96" customWidth="1"/>
    <col min="9225" max="9225" width="2.875" style="96" customWidth="1"/>
    <col min="9226" max="9226" width="83.875" style="96" customWidth="1"/>
    <col min="9227" max="9471" width="11.375" style="96"/>
    <col min="9472" max="9472" width="16.75" style="96" customWidth="1"/>
    <col min="9473" max="9473" width="11.125" style="96" customWidth="1"/>
    <col min="9474" max="9474" width="3.75" style="96" bestFit="1" customWidth="1"/>
    <col min="9475" max="9475" width="11.125" style="96" customWidth="1"/>
    <col min="9476" max="9476" width="6" style="96" customWidth="1"/>
    <col min="9477" max="9477" width="5.125" style="96" customWidth="1"/>
    <col min="9478" max="9478" width="5.75" style="96" customWidth="1"/>
    <col min="9479" max="9479" width="3.125" style="96" customWidth="1"/>
    <col min="9480" max="9480" width="12.875" style="96" customWidth="1"/>
    <col min="9481" max="9481" width="2.875" style="96" customWidth="1"/>
    <col min="9482" max="9482" width="83.875" style="96" customWidth="1"/>
    <col min="9483" max="9727" width="11.375" style="96"/>
    <col min="9728" max="9728" width="16.75" style="96" customWidth="1"/>
    <col min="9729" max="9729" width="11.125" style="96" customWidth="1"/>
    <col min="9730" max="9730" width="3.75" style="96" bestFit="1" customWidth="1"/>
    <col min="9731" max="9731" width="11.125" style="96" customWidth="1"/>
    <col min="9732" max="9732" width="6" style="96" customWidth="1"/>
    <col min="9733" max="9733" width="5.125" style="96" customWidth="1"/>
    <col min="9734" max="9734" width="5.75" style="96" customWidth="1"/>
    <col min="9735" max="9735" width="3.125" style="96" customWidth="1"/>
    <col min="9736" max="9736" width="12.875" style="96" customWidth="1"/>
    <col min="9737" max="9737" width="2.875" style="96" customWidth="1"/>
    <col min="9738" max="9738" width="83.875" style="96" customWidth="1"/>
    <col min="9739" max="9983" width="11.375" style="96"/>
    <col min="9984" max="9984" width="16.75" style="96" customWidth="1"/>
    <col min="9985" max="9985" width="11.125" style="96" customWidth="1"/>
    <col min="9986" max="9986" width="3.75" style="96" bestFit="1" customWidth="1"/>
    <col min="9987" max="9987" width="11.125" style="96" customWidth="1"/>
    <col min="9988" max="9988" width="6" style="96" customWidth="1"/>
    <col min="9989" max="9989" width="5.125" style="96" customWidth="1"/>
    <col min="9990" max="9990" width="5.75" style="96" customWidth="1"/>
    <col min="9991" max="9991" width="3.125" style="96" customWidth="1"/>
    <col min="9992" max="9992" width="12.875" style="96" customWidth="1"/>
    <col min="9993" max="9993" width="2.875" style="96" customWidth="1"/>
    <col min="9994" max="9994" width="83.875" style="96" customWidth="1"/>
    <col min="9995" max="10239" width="11.375" style="96"/>
    <col min="10240" max="10240" width="16.75" style="96" customWidth="1"/>
    <col min="10241" max="10241" width="11.125" style="96" customWidth="1"/>
    <col min="10242" max="10242" width="3.75" style="96" bestFit="1" customWidth="1"/>
    <col min="10243" max="10243" width="11.125" style="96" customWidth="1"/>
    <col min="10244" max="10244" width="6" style="96" customWidth="1"/>
    <col min="10245" max="10245" width="5.125" style="96" customWidth="1"/>
    <col min="10246" max="10246" width="5.75" style="96" customWidth="1"/>
    <col min="10247" max="10247" width="3.125" style="96" customWidth="1"/>
    <col min="10248" max="10248" width="12.875" style="96" customWidth="1"/>
    <col min="10249" max="10249" width="2.875" style="96" customWidth="1"/>
    <col min="10250" max="10250" width="83.875" style="96" customWidth="1"/>
    <col min="10251" max="10495" width="11.375" style="96"/>
    <col min="10496" max="10496" width="16.75" style="96" customWidth="1"/>
    <col min="10497" max="10497" width="11.125" style="96" customWidth="1"/>
    <col min="10498" max="10498" width="3.75" style="96" bestFit="1" customWidth="1"/>
    <col min="10499" max="10499" width="11.125" style="96" customWidth="1"/>
    <col min="10500" max="10500" width="6" style="96" customWidth="1"/>
    <col min="10501" max="10501" width="5.125" style="96" customWidth="1"/>
    <col min="10502" max="10502" width="5.75" style="96" customWidth="1"/>
    <col min="10503" max="10503" width="3.125" style="96" customWidth="1"/>
    <col min="10504" max="10504" width="12.875" style="96" customWidth="1"/>
    <col min="10505" max="10505" width="2.875" style="96" customWidth="1"/>
    <col min="10506" max="10506" width="83.875" style="96" customWidth="1"/>
    <col min="10507" max="10751" width="11.375" style="96"/>
    <col min="10752" max="10752" width="16.75" style="96" customWidth="1"/>
    <col min="10753" max="10753" width="11.125" style="96" customWidth="1"/>
    <col min="10754" max="10754" width="3.75" style="96" bestFit="1" customWidth="1"/>
    <col min="10755" max="10755" width="11.125" style="96" customWidth="1"/>
    <col min="10756" max="10756" width="6" style="96" customWidth="1"/>
    <col min="10757" max="10757" width="5.125" style="96" customWidth="1"/>
    <col min="10758" max="10758" width="5.75" style="96" customWidth="1"/>
    <col min="10759" max="10759" width="3.125" style="96" customWidth="1"/>
    <col min="10760" max="10760" width="12.875" style="96" customWidth="1"/>
    <col min="10761" max="10761" width="2.875" style="96" customWidth="1"/>
    <col min="10762" max="10762" width="83.875" style="96" customWidth="1"/>
    <col min="10763" max="11007" width="11.375" style="96"/>
    <col min="11008" max="11008" width="16.75" style="96" customWidth="1"/>
    <col min="11009" max="11009" width="11.125" style="96" customWidth="1"/>
    <col min="11010" max="11010" width="3.75" style="96" bestFit="1" customWidth="1"/>
    <col min="11011" max="11011" width="11.125" style="96" customWidth="1"/>
    <col min="11012" max="11012" width="6" style="96" customWidth="1"/>
    <col min="11013" max="11013" width="5.125" style="96" customWidth="1"/>
    <col min="11014" max="11014" width="5.75" style="96" customWidth="1"/>
    <col min="11015" max="11015" width="3.125" style="96" customWidth="1"/>
    <col min="11016" max="11016" width="12.875" style="96" customWidth="1"/>
    <col min="11017" max="11017" width="2.875" style="96" customWidth="1"/>
    <col min="11018" max="11018" width="83.875" style="96" customWidth="1"/>
    <col min="11019" max="11263" width="11.375" style="96"/>
    <col min="11264" max="11264" width="16.75" style="96" customWidth="1"/>
    <col min="11265" max="11265" width="11.125" style="96" customWidth="1"/>
    <col min="11266" max="11266" width="3.75" style="96" bestFit="1" customWidth="1"/>
    <col min="11267" max="11267" width="11.125" style="96" customWidth="1"/>
    <col min="11268" max="11268" width="6" style="96" customWidth="1"/>
    <col min="11269" max="11269" width="5.125" style="96" customWidth="1"/>
    <col min="11270" max="11270" width="5.75" style="96" customWidth="1"/>
    <col min="11271" max="11271" width="3.125" style="96" customWidth="1"/>
    <col min="11272" max="11272" width="12.875" style="96" customWidth="1"/>
    <col min="11273" max="11273" width="2.875" style="96" customWidth="1"/>
    <col min="11274" max="11274" width="83.875" style="96" customWidth="1"/>
    <col min="11275" max="11519" width="11.375" style="96"/>
    <col min="11520" max="11520" width="16.75" style="96" customWidth="1"/>
    <col min="11521" max="11521" width="11.125" style="96" customWidth="1"/>
    <col min="11522" max="11522" width="3.75" style="96" bestFit="1" customWidth="1"/>
    <col min="11523" max="11523" width="11.125" style="96" customWidth="1"/>
    <col min="11524" max="11524" width="6" style="96" customWidth="1"/>
    <col min="11525" max="11525" width="5.125" style="96" customWidth="1"/>
    <col min="11526" max="11526" width="5.75" style="96" customWidth="1"/>
    <col min="11527" max="11527" width="3.125" style="96" customWidth="1"/>
    <col min="11528" max="11528" width="12.875" style="96" customWidth="1"/>
    <col min="11529" max="11529" width="2.875" style="96" customWidth="1"/>
    <col min="11530" max="11530" width="83.875" style="96" customWidth="1"/>
    <col min="11531" max="11775" width="11.375" style="96"/>
    <col min="11776" max="11776" width="16.75" style="96" customWidth="1"/>
    <col min="11777" max="11777" width="11.125" style="96" customWidth="1"/>
    <col min="11778" max="11778" width="3.75" style="96" bestFit="1" customWidth="1"/>
    <col min="11779" max="11779" width="11.125" style="96" customWidth="1"/>
    <col min="11780" max="11780" width="6" style="96" customWidth="1"/>
    <col min="11781" max="11781" width="5.125" style="96" customWidth="1"/>
    <col min="11782" max="11782" width="5.75" style="96" customWidth="1"/>
    <col min="11783" max="11783" width="3.125" style="96" customWidth="1"/>
    <col min="11784" max="11784" width="12.875" style="96" customWidth="1"/>
    <col min="11785" max="11785" width="2.875" style="96" customWidth="1"/>
    <col min="11786" max="11786" width="83.875" style="96" customWidth="1"/>
    <col min="11787" max="12031" width="11.375" style="96"/>
    <col min="12032" max="12032" width="16.75" style="96" customWidth="1"/>
    <col min="12033" max="12033" width="11.125" style="96" customWidth="1"/>
    <col min="12034" max="12034" width="3.75" style="96" bestFit="1" customWidth="1"/>
    <col min="12035" max="12035" width="11.125" style="96" customWidth="1"/>
    <col min="12036" max="12036" width="6" style="96" customWidth="1"/>
    <col min="12037" max="12037" width="5.125" style="96" customWidth="1"/>
    <col min="12038" max="12038" width="5.75" style="96" customWidth="1"/>
    <col min="12039" max="12039" width="3.125" style="96" customWidth="1"/>
    <col min="12040" max="12040" width="12.875" style="96" customWidth="1"/>
    <col min="12041" max="12041" width="2.875" style="96" customWidth="1"/>
    <col min="12042" max="12042" width="83.875" style="96" customWidth="1"/>
    <col min="12043" max="12287" width="11.375" style="96"/>
    <col min="12288" max="12288" width="16.75" style="96" customWidth="1"/>
    <col min="12289" max="12289" width="11.125" style="96" customWidth="1"/>
    <col min="12290" max="12290" width="3.75" style="96" bestFit="1" customWidth="1"/>
    <col min="12291" max="12291" width="11.125" style="96" customWidth="1"/>
    <col min="12292" max="12292" width="6" style="96" customWidth="1"/>
    <col min="12293" max="12293" width="5.125" style="96" customWidth="1"/>
    <col min="12294" max="12294" width="5.75" style="96" customWidth="1"/>
    <col min="12295" max="12295" width="3.125" style="96" customWidth="1"/>
    <col min="12296" max="12296" width="12.875" style="96" customWidth="1"/>
    <col min="12297" max="12297" width="2.875" style="96" customWidth="1"/>
    <col min="12298" max="12298" width="83.875" style="96" customWidth="1"/>
    <col min="12299" max="12543" width="11.375" style="96"/>
    <col min="12544" max="12544" width="16.75" style="96" customWidth="1"/>
    <col min="12545" max="12545" width="11.125" style="96" customWidth="1"/>
    <col min="12546" max="12546" width="3.75" style="96" bestFit="1" customWidth="1"/>
    <col min="12547" max="12547" width="11.125" style="96" customWidth="1"/>
    <col min="12548" max="12548" width="6" style="96" customWidth="1"/>
    <col min="12549" max="12549" width="5.125" style="96" customWidth="1"/>
    <col min="12550" max="12550" width="5.75" style="96" customWidth="1"/>
    <col min="12551" max="12551" width="3.125" style="96" customWidth="1"/>
    <col min="12552" max="12552" width="12.875" style="96" customWidth="1"/>
    <col min="12553" max="12553" width="2.875" style="96" customWidth="1"/>
    <col min="12554" max="12554" width="83.875" style="96" customWidth="1"/>
    <col min="12555" max="12799" width="11.375" style="96"/>
    <col min="12800" max="12800" width="16.75" style="96" customWidth="1"/>
    <col min="12801" max="12801" width="11.125" style="96" customWidth="1"/>
    <col min="12802" max="12802" width="3.75" style="96" bestFit="1" customWidth="1"/>
    <col min="12803" max="12803" width="11.125" style="96" customWidth="1"/>
    <col min="12804" max="12804" width="6" style="96" customWidth="1"/>
    <col min="12805" max="12805" width="5.125" style="96" customWidth="1"/>
    <col min="12806" max="12806" width="5.75" style="96" customWidth="1"/>
    <col min="12807" max="12807" width="3.125" style="96" customWidth="1"/>
    <col min="12808" max="12808" width="12.875" style="96" customWidth="1"/>
    <col min="12809" max="12809" width="2.875" style="96" customWidth="1"/>
    <col min="12810" max="12810" width="83.875" style="96" customWidth="1"/>
    <col min="12811" max="13055" width="11.375" style="96"/>
    <col min="13056" max="13056" width="16.75" style="96" customWidth="1"/>
    <col min="13057" max="13057" width="11.125" style="96" customWidth="1"/>
    <col min="13058" max="13058" width="3.75" style="96" bestFit="1" customWidth="1"/>
    <col min="13059" max="13059" width="11.125" style="96" customWidth="1"/>
    <col min="13060" max="13060" width="6" style="96" customWidth="1"/>
    <col min="13061" max="13061" width="5.125" style="96" customWidth="1"/>
    <col min="13062" max="13062" width="5.75" style="96" customWidth="1"/>
    <col min="13063" max="13063" width="3.125" style="96" customWidth="1"/>
    <col min="13064" max="13064" width="12.875" style="96" customWidth="1"/>
    <col min="13065" max="13065" width="2.875" style="96" customWidth="1"/>
    <col min="13066" max="13066" width="83.875" style="96" customWidth="1"/>
    <col min="13067" max="13311" width="11.375" style="96"/>
    <col min="13312" max="13312" width="16.75" style="96" customWidth="1"/>
    <col min="13313" max="13313" width="11.125" style="96" customWidth="1"/>
    <col min="13314" max="13314" width="3.75" style="96" bestFit="1" customWidth="1"/>
    <col min="13315" max="13315" width="11.125" style="96" customWidth="1"/>
    <col min="13316" max="13316" width="6" style="96" customWidth="1"/>
    <col min="13317" max="13317" width="5.125" style="96" customWidth="1"/>
    <col min="13318" max="13318" width="5.75" style="96" customWidth="1"/>
    <col min="13319" max="13319" width="3.125" style="96" customWidth="1"/>
    <col min="13320" max="13320" width="12.875" style="96" customWidth="1"/>
    <col min="13321" max="13321" width="2.875" style="96" customWidth="1"/>
    <col min="13322" max="13322" width="83.875" style="96" customWidth="1"/>
    <col min="13323" max="13567" width="11.375" style="96"/>
    <col min="13568" max="13568" width="16.75" style="96" customWidth="1"/>
    <col min="13569" max="13569" width="11.125" style="96" customWidth="1"/>
    <col min="13570" max="13570" width="3.75" style="96" bestFit="1" customWidth="1"/>
    <col min="13571" max="13571" width="11.125" style="96" customWidth="1"/>
    <col min="13572" max="13572" width="6" style="96" customWidth="1"/>
    <col min="13573" max="13573" width="5.125" style="96" customWidth="1"/>
    <col min="13574" max="13574" width="5.75" style="96" customWidth="1"/>
    <col min="13575" max="13575" width="3.125" style="96" customWidth="1"/>
    <col min="13576" max="13576" width="12.875" style="96" customWidth="1"/>
    <col min="13577" max="13577" width="2.875" style="96" customWidth="1"/>
    <col min="13578" max="13578" width="83.875" style="96" customWidth="1"/>
    <col min="13579" max="13823" width="11.375" style="96"/>
    <col min="13824" max="13824" width="16.75" style="96" customWidth="1"/>
    <col min="13825" max="13825" width="11.125" style="96" customWidth="1"/>
    <col min="13826" max="13826" width="3.75" style="96" bestFit="1" customWidth="1"/>
    <col min="13827" max="13827" width="11.125" style="96" customWidth="1"/>
    <col min="13828" max="13828" width="6" style="96" customWidth="1"/>
    <col min="13829" max="13829" width="5.125" style="96" customWidth="1"/>
    <col min="13830" max="13830" width="5.75" style="96" customWidth="1"/>
    <col min="13831" max="13831" width="3.125" style="96" customWidth="1"/>
    <col min="13832" max="13832" width="12.875" style="96" customWidth="1"/>
    <col min="13833" max="13833" width="2.875" style="96" customWidth="1"/>
    <col min="13834" max="13834" width="83.875" style="96" customWidth="1"/>
    <col min="13835" max="14079" width="11.375" style="96"/>
    <col min="14080" max="14080" width="16.75" style="96" customWidth="1"/>
    <col min="14081" max="14081" width="11.125" style="96" customWidth="1"/>
    <col min="14082" max="14082" width="3.75" style="96" bestFit="1" customWidth="1"/>
    <col min="14083" max="14083" width="11.125" style="96" customWidth="1"/>
    <col min="14084" max="14084" width="6" style="96" customWidth="1"/>
    <col min="14085" max="14085" width="5.125" style="96" customWidth="1"/>
    <col min="14086" max="14086" width="5.75" style="96" customWidth="1"/>
    <col min="14087" max="14087" width="3.125" style="96" customWidth="1"/>
    <col min="14088" max="14088" width="12.875" style="96" customWidth="1"/>
    <col min="14089" max="14089" width="2.875" style="96" customWidth="1"/>
    <col min="14090" max="14090" width="83.875" style="96" customWidth="1"/>
    <col min="14091" max="14335" width="11.375" style="96"/>
    <col min="14336" max="14336" width="16.75" style="96" customWidth="1"/>
    <col min="14337" max="14337" width="11.125" style="96" customWidth="1"/>
    <col min="14338" max="14338" width="3.75" style="96" bestFit="1" customWidth="1"/>
    <col min="14339" max="14339" width="11.125" style="96" customWidth="1"/>
    <col min="14340" max="14340" width="6" style="96" customWidth="1"/>
    <col min="14341" max="14341" width="5.125" style="96" customWidth="1"/>
    <col min="14342" max="14342" width="5.75" style="96" customWidth="1"/>
    <col min="14343" max="14343" width="3.125" style="96" customWidth="1"/>
    <col min="14344" max="14344" width="12.875" style="96" customWidth="1"/>
    <col min="14345" max="14345" width="2.875" style="96" customWidth="1"/>
    <col min="14346" max="14346" width="83.875" style="96" customWidth="1"/>
    <col min="14347" max="14591" width="11.375" style="96"/>
    <col min="14592" max="14592" width="16.75" style="96" customWidth="1"/>
    <col min="14593" max="14593" width="11.125" style="96" customWidth="1"/>
    <col min="14594" max="14594" width="3.75" style="96" bestFit="1" customWidth="1"/>
    <col min="14595" max="14595" width="11.125" style="96" customWidth="1"/>
    <col min="14596" max="14596" width="6" style="96" customWidth="1"/>
    <col min="14597" max="14597" width="5.125" style="96" customWidth="1"/>
    <col min="14598" max="14598" width="5.75" style="96" customWidth="1"/>
    <col min="14599" max="14599" width="3.125" style="96" customWidth="1"/>
    <col min="14600" max="14600" width="12.875" style="96" customWidth="1"/>
    <col min="14601" max="14601" width="2.875" style="96" customWidth="1"/>
    <col min="14602" max="14602" width="83.875" style="96" customWidth="1"/>
    <col min="14603" max="14847" width="11.375" style="96"/>
    <col min="14848" max="14848" width="16.75" style="96" customWidth="1"/>
    <col min="14849" max="14849" width="11.125" style="96" customWidth="1"/>
    <col min="14850" max="14850" width="3.75" style="96" bestFit="1" customWidth="1"/>
    <col min="14851" max="14851" width="11.125" style="96" customWidth="1"/>
    <col min="14852" max="14852" width="6" style="96" customWidth="1"/>
    <col min="14853" max="14853" width="5.125" style="96" customWidth="1"/>
    <col min="14854" max="14854" width="5.75" style="96" customWidth="1"/>
    <col min="14855" max="14855" width="3.125" style="96" customWidth="1"/>
    <col min="14856" max="14856" width="12.875" style="96" customWidth="1"/>
    <col min="14857" max="14857" width="2.875" style="96" customWidth="1"/>
    <col min="14858" max="14858" width="83.875" style="96" customWidth="1"/>
    <col min="14859" max="15103" width="11.375" style="96"/>
    <col min="15104" max="15104" width="16.75" style="96" customWidth="1"/>
    <col min="15105" max="15105" width="11.125" style="96" customWidth="1"/>
    <col min="15106" max="15106" width="3.75" style="96" bestFit="1" customWidth="1"/>
    <col min="15107" max="15107" width="11.125" style="96" customWidth="1"/>
    <col min="15108" max="15108" width="6" style="96" customWidth="1"/>
    <col min="15109" max="15109" width="5.125" style="96" customWidth="1"/>
    <col min="15110" max="15110" width="5.75" style="96" customWidth="1"/>
    <col min="15111" max="15111" width="3.125" style="96" customWidth="1"/>
    <col min="15112" max="15112" width="12.875" style="96" customWidth="1"/>
    <col min="15113" max="15113" width="2.875" style="96" customWidth="1"/>
    <col min="15114" max="15114" width="83.875" style="96" customWidth="1"/>
    <col min="15115" max="15359" width="11.375" style="96"/>
    <col min="15360" max="15360" width="16.75" style="96" customWidth="1"/>
    <col min="15361" max="15361" width="11.125" style="96" customWidth="1"/>
    <col min="15362" max="15362" width="3.75" style="96" bestFit="1" customWidth="1"/>
    <col min="15363" max="15363" width="11.125" style="96" customWidth="1"/>
    <col min="15364" max="15364" width="6" style="96" customWidth="1"/>
    <col min="15365" max="15365" width="5.125" style="96" customWidth="1"/>
    <col min="15366" max="15366" width="5.75" style="96" customWidth="1"/>
    <col min="15367" max="15367" width="3.125" style="96" customWidth="1"/>
    <col min="15368" max="15368" width="12.875" style="96" customWidth="1"/>
    <col min="15369" max="15369" width="2.875" style="96" customWidth="1"/>
    <col min="15370" max="15370" width="83.875" style="96" customWidth="1"/>
    <col min="15371" max="15615" width="11.375" style="96"/>
    <col min="15616" max="15616" width="16.75" style="96" customWidth="1"/>
    <col min="15617" max="15617" width="11.125" style="96" customWidth="1"/>
    <col min="15618" max="15618" width="3.75" style="96" bestFit="1" customWidth="1"/>
    <col min="15619" max="15619" width="11.125" style="96" customWidth="1"/>
    <col min="15620" max="15620" width="6" style="96" customWidth="1"/>
    <col min="15621" max="15621" width="5.125" style="96" customWidth="1"/>
    <col min="15622" max="15622" width="5.75" style="96" customWidth="1"/>
    <col min="15623" max="15623" width="3.125" style="96" customWidth="1"/>
    <col min="15624" max="15624" width="12.875" style="96" customWidth="1"/>
    <col min="15625" max="15625" width="2.875" style="96" customWidth="1"/>
    <col min="15626" max="15626" width="83.875" style="96" customWidth="1"/>
    <col min="15627" max="15871" width="11.375" style="96"/>
    <col min="15872" max="15872" width="16.75" style="96" customWidth="1"/>
    <col min="15873" max="15873" width="11.125" style="96" customWidth="1"/>
    <col min="15874" max="15874" width="3.75" style="96" bestFit="1" customWidth="1"/>
    <col min="15875" max="15875" width="11.125" style="96" customWidth="1"/>
    <col min="15876" max="15876" width="6" style="96" customWidth="1"/>
    <col min="15877" max="15877" width="5.125" style="96" customWidth="1"/>
    <col min="15878" max="15878" width="5.75" style="96" customWidth="1"/>
    <col min="15879" max="15879" width="3.125" style="96" customWidth="1"/>
    <col min="15880" max="15880" width="12.875" style="96" customWidth="1"/>
    <col min="15881" max="15881" width="2.875" style="96" customWidth="1"/>
    <col min="15882" max="15882" width="83.875" style="96" customWidth="1"/>
    <col min="15883" max="16127" width="11.375" style="96"/>
    <col min="16128" max="16128" width="16.75" style="96" customWidth="1"/>
    <col min="16129" max="16129" width="11.125" style="96" customWidth="1"/>
    <col min="16130" max="16130" width="3.75" style="96" bestFit="1" customWidth="1"/>
    <col min="16131" max="16131" width="11.125" style="96" customWidth="1"/>
    <col min="16132" max="16132" width="6" style="96" customWidth="1"/>
    <col min="16133" max="16133" width="5.125" style="96" customWidth="1"/>
    <col min="16134" max="16134" width="5.75" style="96" customWidth="1"/>
    <col min="16135" max="16135" width="3.125" style="96" customWidth="1"/>
    <col min="16136" max="16136" width="12.875" style="96" customWidth="1"/>
    <col min="16137" max="16137" width="2.875" style="96" customWidth="1"/>
    <col min="16138" max="16138" width="83.875" style="96" customWidth="1"/>
    <col min="16139" max="16384" width="11.375" style="96"/>
  </cols>
  <sheetData>
    <row r="1" spans="1:15" ht="30" customHeight="1">
      <c r="A1" s="95" t="s">
        <v>38</v>
      </c>
      <c r="B1" s="95"/>
      <c r="D1" s="263" t="s">
        <v>39</v>
      </c>
      <c r="E1" s="263"/>
      <c r="F1" s="263"/>
      <c r="G1" s="263"/>
      <c r="H1" s="263"/>
      <c r="I1" s="263"/>
      <c r="J1" s="263"/>
      <c r="K1" s="263"/>
      <c r="L1" s="263"/>
    </row>
    <row r="2" spans="1:15" ht="30" customHeight="1">
      <c r="A2" s="265" t="str">
        <f ca="1">RIGHT(CELL("filename",A2),
 LEN(CELL("filename",A2))
       -FIND("]",CELL("filename",A2)))</f>
        <v>④年月</v>
      </c>
      <c r="B2" s="265"/>
      <c r="C2" s="265"/>
      <c r="D2" s="265"/>
      <c r="E2" s="265"/>
      <c r="F2" s="265"/>
      <c r="G2" s="265"/>
      <c r="H2" s="265"/>
      <c r="I2" s="265"/>
      <c r="J2" s="265"/>
      <c r="K2" s="265"/>
      <c r="L2" s="265"/>
    </row>
    <row r="3" spans="1:15" ht="30" customHeight="1">
      <c r="A3" s="266" t="s">
        <v>47</v>
      </c>
      <c r="B3" s="266"/>
      <c r="C3" s="266" t="str">
        <f>IF('人件費総括表・実績（様式7号別紙2-1-1）'!$B$3:$F$3="",
     "",
     '人件費総括表・実績（様式7号別紙2-1-1）'!$B$3:$F$3)</f>
        <v/>
      </c>
      <c r="D3" s="266"/>
      <c r="E3" s="266"/>
      <c r="F3" s="97"/>
      <c r="G3" s="97"/>
      <c r="H3" s="97"/>
      <c r="I3" s="97"/>
      <c r="J3" s="97"/>
      <c r="K3" s="97"/>
      <c r="L3" s="97"/>
    </row>
    <row r="4" spans="1:15" ht="30" customHeight="1">
      <c r="A4" s="267" t="s">
        <v>27</v>
      </c>
      <c r="B4" s="267"/>
      <c r="C4" s="266" t="str">
        <f>IF(従業員別人件費総括表!D5="",
     "",
     従業員別人件費総括表!D5)</f>
        <v/>
      </c>
      <c r="D4" s="266"/>
      <c r="E4" s="266"/>
      <c r="F4" s="98"/>
      <c r="G4" s="98"/>
      <c r="H4" s="98"/>
    </row>
    <row r="5" spans="1:15" ht="30" customHeight="1">
      <c r="A5" s="267" t="s">
        <v>28</v>
      </c>
      <c r="B5" s="267"/>
      <c r="C5" s="268">
        <f>従業員別人件費総括表!F7</f>
        <v>0</v>
      </c>
      <c r="D5" s="268"/>
      <c r="E5" s="268"/>
      <c r="F5" s="98" t="s">
        <v>7</v>
      </c>
      <c r="G5" s="98"/>
      <c r="H5" s="98"/>
    </row>
    <row r="6" spans="1:15" ht="30" customHeight="1" thickBot="1">
      <c r="A6" s="100" t="s">
        <v>46</v>
      </c>
      <c r="B6" s="100"/>
    </row>
    <row r="7" spans="1:15" s="101" customFormat="1" ht="22.5" customHeight="1" thickBot="1">
      <c r="A7" s="273" t="s">
        <v>48</v>
      </c>
      <c r="B7" s="270"/>
      <c r="C7" s="271" t="s">
        <v>29</v>
      </c>
      <c r="D7" s="271"/>
      <c r="E7" s="271"/>
      <c r="F7" s="261" t="s">
        <v>30</v>
      </c>
      <c r="G7" s="272"/>
      <c r="H7" s="272"/>
      <c r="I7" s="262"/>
      <c r="J7" s="261" t="s">
        <v>31</v>
      </c>
      <c r="K7" s="262"/>
      <c r="L7" s="102" t="s">
        <v>45</v>
      </c>
      <c r="M7" s="103" t="s">
        <v>32</v>
      </c>
      <c r="N7" s="104" t="s">
        <v>44</v>
      </c>
    </row>
    <row r="8" spans="1:15" ht="22.5" customHeight="1">
      <c r="A8" s="91"/>
      <c r="B8" s="105" t="str">
        <f>IF(テーブル1456789101112[[#This Row],[列1]]="",
    "",
    TEXT(テーブル1456789101112[[#This Row],[列1]],"(aaa)"))</f>
        <v/>
      </c>
      <c r="C8" s="85" t="s">
        <v>49</v>
      </c>
      <c r="D8" s="106" t="s">
        <v>25</v>
      </c>
      <c r="E8" s="86" t="s">
        <v>49</v>
      </c>
      <c r="F8" s="107">
        <f>IFERROR(HOUR(テーブル1456789101112[[#This Row],[列4]]-テーブル1456789101112[[#This Row],[列13]]-テーブル1456789101112[[#This Row],[列2]]),
              0)</f>
        <v>0</v>
      </c>
      <c r="G8" s="108" t="s">
        <v>35</v>
      </c>
      <c r="H8" s="109" t="str">
        <f>IFERROR(IF(MINUTE(テーブル1456789101112[[#This Row],[列4]]-テーブル1456789101112[[#This Row],[列13]]-テーブル1456789101112[[#This Row],[列2]])&lt;30,
                  "00",
                  30),
              "00")</f>
        <v>00</v>
      </c>
      <c r="I8" s="110" t="s">
        <v>36</v>
      </c>
      <c r="J8" s="111">
        <f>IFERROR((テーブル1456789101112[[#This Row],[列5]]+テーブル1456789101112[[#This Row],[列7]]/60)*$C$5,"")</f>
        <v>0</v>
      </c>
      <c r="K8" s="112" t="s">
        <v>7</v>
      </c>
      <c r="L8" s="113"/>
      <c r="M8" s="114"/>
      <c r="N8" s="153"/>
      <c r="O8" s="116"/>
    </row>
    <row r="9" spans="1:15" ht="22.5" customHeight="1">
      <c r="A9" s="92"/>
      <c r="B9" s="118" t="str">
        <f>IF(テーブル1456789101112[[#This Row],[列1]]="",
    "",
    TEXT(テーブル1456789101112[[#This Row],[列1]],"(aaa)"))</f>
        <v/>
      </c>
      <c r="C9" s="87" t="s">
        <v>49</v>
      </c>
      <c r="D9" s="120" t="s">
        <v>25</v>
      </c>
      <c r="E9" s="88" t="s">
        <v>49</v>
      </c>
      <c r="F9" s="122">
        <f>IFERROR(HOUR(テーブル1456789101112[[#This Row],[列4]]-テーブル1456789101112[[#This Row],[列13]]-テーブル1456789101112[[#This Row],[列2]]),
              0)</f>
        <v>0</v>
      </c>
      <c r="G9" s="123" t="s">
        <v>35</v>
      </c>
      <c r="H9" s="124" t="str">
        <f>IFERROR(IF(MINUTE(テーブル1456789101112[[#This Row],[列4]]-テーブル1456789101112[[#This Row],[列13]]-テーブル1456789101112[[#This Row],[列2]])&lt;30,
                  "00",
                  30),
              "00")</f>
        <v>00</v>
      </c>
      <c r="I9" s="125" t="s">
        <v>36</v>
      </c>
      <c r="J9" s="126">
        <f>IFERROR((テーブル1456789101112[[#This Row],[列5]]+テーブル1456789101112[[#This Row],[列7]]/60)*$C$5,"")</f>
        <v>0</v>
      </c>
      <c r="K9" s="127" t="s">
        <v>7</v>
      </c>
      <c r="L9" s="128"/>
      <c r="M9" s="129"/>
      <c r="N9" s="153"/>
      <c r="O9" s="116"/>
    </row>
    <row r="10" spans="1:15" ht="22.5" customHeight="1">
      <c r="A10" s="92"/>
      <c r="B10" s="130" t="str">
        <f>IF(テーブル1456789101112[[#This Row],[列1]]="",
    "",
    TEXT(テーブル1456789101112[[#This Row],[列1]],"(aaa)"))</f>
        <v/>
      </c>
      <c r="C10" s="87" t="s">
        <v>49</v>
      </c>
      <c r="D10" s="120" t="s">
        <v>25</v>
      </c>
      <c r="E10" s="88" t="s">
        <v>49</v>
      </c>
      <c r="F10" s="122">
        <f>IFERROR(HOUR(テーブル1456789101112[[#This Row],[列4]]-テーブル1456789101112[[#This Row],[列13]]-テーブル1456789101112[[#This Row],[列2]]),
              0)</f>
        <v>0</v>
      </c>
      <c r="G10" s="123" t="s">
        <v>35</v>
      </c>
      <c r="H10" s="131" t="str">
        <f>IFERROR(IF(MINUTE(テーブル1456789101112[[#This Row],[列4]]-テーブル1456789101112[[#This Row],[列13]]-テーブル1456789101112[[#This Row],[列2]])&lt;30,
                  "00",
                  30),
              "00")</f>
        <v>00</v>
      </c>
      <c r="I10" s="125" t="s">
        <v>36</v>
      </c>
      <c r="J10" s="126">
        <f>IFERROR((テーブル1456789101112[[#This Row],[列5]]+テーブル1456789101112[[#This Row],[列7]]/60)*$C$5,"")</f>
        <v>0</v>
      </c>
      <c r="K10" s="127" t="s">
        <v>7</v>
      </c>
      <c r="L10" s="132"/>
      <c r="M10" s="129"/>
      <c r="N10" s="153"/>
      <c r="O10" s="116"/>
    </row>
    <row r="11" spans="1:15" ht="22.5" customHeight="1">
      <c r="A11" s="92"/>
      <c r="B11" s="130" t="str">
        <f>IF(テーブル1456789101112[[#This Row],[列1]]="",
    "",
    TEXT(テーブル1456789101112[[#This Row],[列1]],"(aaa)"))</f>
        <v/>
      </c>
      <c r="C11" s="87" t="s">
        <v>33</v>
      </c>
      <c r="D11" s="120" t="s">
        <v>34</v>
      </c>
      <c r="E11" s="88" t="s">
        <v>33</v>
      </c>
      <c r="F11" s="122">
        <f>IFERROR(HOUR(テーブル1456789101112[[#This Row],[列4]]-テーブル1456789101112[[#This Row],[列13]]-テーブル1456789101112[[#This Row],[列2]]),
              0)</f>
        <v>0</v>
      </c>
      <c r="G11" s="123" t="s">
        <v>35</v>
      </c>
      <c r="H11" s="131" t="str">
        <f>IFERROR(IF(MINUTE(テーブル1456789101112[[#This Row],[列4]]-テーブル1456789101112[[#This Row],[列13]]-テーブル1456789101112[[#This Row],[列2]])&lt;30,
                  "00",
                  30),
              "00")</f>
        <v>00</v>
      </c>
      <c r="I11" s="125" t="s">
        <v>36</v>
      </c>
      <c r="J11" s="126">
        <f>IFERROR((テーブル1456789101112[[#This Row],[列5]]+テーブル1456789101112[[#This Row],[列7]]/60)*$C$5,"")</f>
        <v>0</v>
      </c>
      <c r="K11" s="127" t="s">
        <v>7</v>
      </c>
      <c r="L11" s="132"/>
      <c r="M11" s="129"/>
      <c r="N11" s="153"/>
      <c r="O11" s="116"/>
    </row>
    <row r="12" spans="1:15" ht="22.5" customHeight="1">
      <c r="A12" s="92"/>
      <c r="B12" s="130" t="str">
        <f>IF(テーブル1456789101112[[#This Row],[列1]]="",
    "",
    TEXT(テーブル1456789101112[[#This Row],[列1]],"(aaa)"))</f>
        <v/>
      </c>
      <c r="C12" s="87" t="s">
        <v>33</v>
      </c>
      <c r="D12" s="120" t="s">
        <v>34</v>
      </c>
      <c r="E12" s="88" t="s">
        <v>33</v>
      </c>
      <c r="F12" s="122">
        <f>IFERROR(HOUR(テーブル1456789101112[[#This Row],[列4]]-テーブル1456789101112[[#This Row],[列13]]-テーブル1456789101112[[#This Row],[列2]]),
              0)</f>
        <v>0</v>
      </c>
      <c r="G12" s="123" t="s">
        <v>35</v>
      </c>
      <c r="H12" s="131" t="str">
        <f>IFERROR(IF(MINUTE(テーブル1456789101112[[#This Row],[列4]]-テーブル1456789101112[[#This Row],[列13]]-テーブル1456789101112[[#This Row],[列2]])&lt;30,
                  "00",
                  30),
              "00")</f>
        <v>00</v>
      </c>
      <c r="I12" s="125" t="s">
        <v>36</v>
      </c>
      <c r="J12" s="126">
        <f>IFERROR((テーブル1456789101112[[#This Row],[列5]]+テーブル1456789101112[[#This Row],[列7]]/60)*$C$5,"")</f>
        <v>0</v>
      </c>
      <c r="K12" s="127" t="s">
        <v>7</v>
      </c>
      <c r="L12" s="132"/>
      <c r="M12" s="129"/>
      <c r="N12" s="153"/>
      <c r="O12" s="116"/>
    </row>
    <row r="13" spans="1:15" ht="22.5" customHeight="1">
      <c r="A13" s="92"/>
      <c r="B13" s="130" t="str">
        <f>IF(テーブル1456789101112[[#This Row],[列1]]="",
    "",
    TEXT(テーブル1456789101112[[#This Row],[列1]],"(aaa)"))</f>
        <v/>
      </c>
      <c r="C13" s="87" t="s">
        <v>33</v>
      </c>
      <c r="D13" s="120" t="s">
        <v>34</v>
      </c>
      <c r="E13" s="88" t="s">
        <v>33</v>
      </c>
      <c r="F13" s="122">
        <f>IFERROR(HOUR(テーブル1456789101112[[#This Row],[列4]]-テーブル1456789101112[[#This Row],[列13]]-テーブル1456789101112[[#This Row],[列2]]),
              0)</f>
        <v>0</v>
      </c>
      <c r="G13" s="123" t="s">
        <v>35</v>
      </c>
      <c r="H13" s="131" t="str">
        <f>IFERROR(IF(MINUTE(テーブル1456789101112[[#This Row],[列4]]-テーブル1456789101112[[#This Row],[列13]]-テーブル1456789101112[[#This Row],[列2]])&lt;30,
                  "00",
                  30),
              "00")</f>
        <v>00</v>
      </c>
      <c r="I13" s="125" t="s">
        <v>36</v>
      </c>
      <c r="J13" s="126">
        <f>IFERROR((テーブル1456789101112[[#This Row],[列5]]+テーブル1456789101112[[#This Row],[列7]]/60)*$C$5,"")</f>
        <v>0</v>
      </c>
      <c r="K13" s="127" t="s">
        <v>7</v>
      </c>
      <c r="L13" s="132"/>
      <c r="M13" s="129"/>
      <c r="N13" s="153"/>
      <c r="O13" s="116"/>
    </row>
    <row r="14" spans="1:15" ht="22.5" customHeight="1">
      <c r="A14" s="92"/>
      <c r="B14" s="130" t="str">
        <f>IF(テーブル1456789101112[[#This Row],[列1]]="",
    "",
    TEXT(テーブル1456789101112[[#This Row],[列1]],"(aaa)"))</f>
        <v/>
      </c>
      <c r="C14" s="87" t="s">
        <v>33</v>
      </c>
      <c r="D14" s="120" t="s">
        <v>34</v>
      </c>
      <c r="E14" s="88" t="s">
        <v>33</v>
      </c>
      <c r="F14" s="122">
        <f>IFERROR(HOUR(テーブル1456789101112[[#This Row],[列4]]-テーブル1456789101112[[#This Row],[列13]]-テーブル1456789101112[[#This Row],[列2]]),
              0)</f>
        <v>0</v>
      </c>
      <c r="G14" s="123" t="s">
        <v>35</v>
      </c>
      <c r="H14" s="131" t="str">
        <f>IFERROR(IF(MINUTE(テーブル1456789101112[[#This Row],[列4]]-テーブル1456789101112[[#This Row],[列13]]-テーブル1456789101112[[#This Row],[列2]])&lt;30,
                  "00",
                  30),
              "00")</f>
        <v>00</v>
      </c>
      <c r="I14" s="125" t="s">
        <v>36</v>
      </c>
      <c r="J14" s="126">
        <f>IFERROR((テーブル1456789101112[[#This Row],[列5]]+テーブル1456789101112[[#This Row],[列7]]/60)*$C$5,"")</f>
        <v>0</v>
      </c>
      <c r="K14" s="127" t="s">
        <v>7</v>
      </c>
      <c r="L14" s="132"/>
      <c r="M14" s="129"/>
      <c r="N14" s="153"/>
      <c r="O14" s="116"/>
    </row>
    <row r="15" spans="1:15" ht="22.5" customHeight="1">
      <c r="A15" s="92"/>
      <c r="B15" s="130" t="str">
        <f>IF(テーブル1456789101112[[#This Row],[列1]]="",
    "",
    TEXT(テーブル1456789101112[[#This Row],[列1]],"(aaa)"))</f>
        <v/>
      </c>
      <c r="C15" s="87" t="s">
        <v>33</v>
      </c>
      <c r="D15" s="120" t="s">
        <v>34</v>
      </c>
      <c r="E15" s="88" t="s">
        <v>33</v>
      </c>
      <c r="F15" s="122">
        <f>IFERROR(HOUR(テーブル1456789101112[[#This Row],[列4]]-テーブル1456789101112[[#This Row],[列13]]-テーブル1456789101112[[#This Row],[列2]]),
              0)</f>
        <v>0</v>
      </c>
      <c r="G15" s="123" t="s">
        <v>35</v>
      </c>
      <c r="H15" s="131" t="str">
        <f>IFERROR(IF(MINUTE(テーブル1456789101112[[#This Row],[列4]]-テーブル1456789101112[[#This Row],[列13]]-テーブル1456789101112[[#This Row],[列2]])&lt;30,
                  "00",
                  30),
              "00")</f>
        <v>00</v>
      </c>
      <c r="I15" s="125" t="s">
        <v>36</v>
      </c>
      <c r="J15" s="126">
        <f>IFERROR((テーブル1456789101112[[#This Row],[列5]]+テーブル1456789101112[[#This Row],[列7]]/60)*$C$5,"")</f>
        <v>0</v>
      </c>
      <c r="K15" s="127" t="s">
        <v>7</v>
      </c>
      <c r="L15" s="132"/>
      <c r="M15" s="129"/>
      <c r="N15" s="153"/>
      <c r="O15" s="116"/>
    </row>
    <row r="16" spans="1:15" ht="22.5" customHeight="1">
      <c r="A16" s="92"/>
      <c r="B16" s="130" t="str">
        <f>IF(テーブル1456789101112[[#This Row],[列1]]="",
    "",
    TEXT(テーブル1456789101112[[#This Row],[列1]],"(aaa)"))</f>
        <v/>
      </c>
      <c r="C16" s="87" t="s">
        <v>33</v>
      </c>
      <c r="D16" s="120" t="s">
        <v>34</v>
      </c>
      <c r="E16" s="88" t="s">
        <v>33</v>
      </c>
      <c r="F16" s="122">
        <f>IFERROR(HOUR(テーブル1456789101112[[#This Row],[列4]]-テーブル1456789101112[[#This Row],[列13]]-テーブル1456789101112[[#This Row],[列2]]),
              0)</f>
        <v>0</v>
      </c>
      <c r="G16" s="123" t="s">
        <v>35</v>
      </c>
      <c r="H16" s="131" t="str">
        <f>IFERROR(IF(MINUTE(テーブル1456789101112[[#This Row],[列4]]-テーブル1456789101112[[#This Row],[列13]]-テーブル1456789101112[[#This Row],[列2]])&lt;30,
                  "00",
                  30),
              "00")</f>
        <v>00</v>
      </c>
      <c r="I16" s="125" t="s">
        <v>36</v>
      </c>
      <c r="J16" s="126">
        <f>IFERROR((テーブル1456789101112[[#This Row],[列5]]+テーブル1456789101112[[#This Row],[列7]]/60)*$C$5,"")</f>
        <v>0</v>
      </c>
      <c r="K16" s="127" t="s">
        <v>7</v>
      </c>
      <c r="L16" s="132"/>
      <c r="M16" s="129"/>
      <c r="N16" s="153"/>
      <c r="O16" s="116"/>
    </row>
    <row r="17" spans="1:15" ht="22.5" customHeight="1">
      <c r="A17" s="92"/>
      <c r="B17" s="130" t="str">
        <f>IF(テーブル1456789101112[[#This Row],[列1]]="",
    "",
    TEXT(テーブル1456789101112[[#This Row],[列1]],"(aaa)"))</f>
        <v/>
      </c>
      <c r="C17" s="87" t="s">
        <v>33</v>
      </c>
      <c r="D17" s="120" t="s">
        <v>34</v>
      </c>
      <c r="E17" s="88" t="s">
        <v>33</v>
      </c>
      <c r="F17" s="122">
        <f>IFERROR(HOUR(テーブル1456789101112[[#This Row],[列4]]-テーブル1456789101112[[#This Row],[列13]]-テーブル1456789101112[[#This Row],[列2]]),
              0)</f>
        <v>0</v>
      </c>
      <c r="G17" s="123" t="s">
        <v>35</v>
      </c>
      <c r="H17" s="131" t="str">
        <f>IFERROR(IF(MINUTE(テーブル1456789101112[[#This Row],[列4]]-テーブル1456789101112[[#This Row],[列13]]-テーブル1456789101112[[#This Row],[列2]])&lt;30,
                  "00",
                  30),
              "00")</f>
        <v>00</v>
      </c>
      <c r="I17" s="125" t="s">
        <v>36</v>
      </c>
      <c r="J17" s="126">
        <f>IFERROR((テーブル1456789101112[[#This Row],[列5]]+テーブル1456789101112[[#This Row],[列7]]/60)*$C$5,"")</f>
        <v>0</v>
      </c>
      <c r="K17" s="127" t="s">
        <v>7</v>
      </c>
      <c r="L17" s="132"/>
      <c r="M17" s="129"/>
      <c r="N17" s="153"/>
      <c r="O17" s="116"/>
    </row>
    <row r="18" spans="1:15" ht="22.5" customHeight="1">
      <c r="A18" s="92"/>
      <c r="B18" s="130" t="str">
        <f>IF(テーブル1456789101112[[#This Row],[列1]]="",
    "",
    TEXT(テーブル1456789101112[[#This Row],[列1]],"(aaa)"))</f>
        <v/>
      </c>
      <c r="C18" s="87" t="s">
        <v>33</v>
      </c>
      <c r="D18" s="120" t="s">
        <v>34</v>
      </c>
      <c r="E18" s="88" t="s">
        <v>33</v>
      </c>
      <c r="F18" s="122">
        <f>IFERROR(HOUR(テーブル1456789101112[[#This Row],[列4]]-テーブル1456789101112[[#This Row],[列13]]-テーブル1456789101112[[#This Row],[列2]]),
              0)</f>
        <v>0</v>
      </c>
      <c r="G18" s="123" t="s">
        <v>35</v>
      </c>
      <c r="H18" s="131" t="str">
        <f>IFERROR(IF(MINUTE(テーブル1456789101112[[#This Row],[列4]]-テーブル1456789101112[[#This Row],[列13]]-テーブル1456789101112[[#This Row],[列2]])&lt;30,
                  "00",
                  30),
              "00")</f>
        <v>00</v>
      </c>
      <c r="I18" s="125" t="s">
        <v>36</v>
      </c>
      <c r="J18" s="126">
        <f>IFERROR((テーブル1456789101112[[#This Row],[列5]]+テーブル1456789101112[[#This Row],[列7]]/60)*$C$5,"")</f>
        <v>0</v>
      </c>
      <c r="K18" s="127" t="s">
        <v>7</v>
      </c>
      <c r="L18" s="132"/>
      <c r="M18" s="129"/>
      <c r="N18" s="153"/>
      <c r="O18" s="116"/>
    </row>
    <row r="19" spans="1:15" ht="22.5" customHeight="1">
      <c r="A19" s="92"/>
      <c r="B19" s="130" t="str">
        <f>IF(テーブル1456789101112[[#This Row],[列1]]="",
    "",
    TEXT(テーブル1456789101112[[#This Row],[列1]],"(aaa)"))</f>
        <v/>
      </c>
      <c r="C19" s="87" t="s">
        <v>33</v>
      </c>
      <c r="D19" s="120" t="s">
        <v>34</v>
      </c>
      <c r="E19" s="88" t="s">
        <v>33</v>
      </c>
      <c r="F19" s="122">
        <f>IFERROR(HOUR(テーブル1456789101112[[#This Row],[列4]]-テーブル1456789101112[[#This Row],[列13]]-テーブル1456789101112[[#This Row],[列2]]),
              0)</f>
        <v>0</v>
      </c>
      <c r="G19" s="123" t="s">
        <v>35</v>
      </c>
      <c r="H19" s="131" t="str">
        <f>IFERROR(IF(MINUTE(テーブル1456789101112[[#This Row],[列4]]-テーブル1456789101112[[#This Row],[列13]]-テーブル1456789101112[[#This Row],[列2]])&lt;30,
                  "00",
                  30),
              "00")</f>
        <v>00</v>
      </c>
      <c r="I19" s="125" t="s">
        <v>36</v>
      </c>
      <c r="J19" s="126">
        <f>IFERROR((テーブル1456789101112[[#This Row],[列5]]+テーブル1456789101112[[#This Row],[列7]]/60)*$C$5,"")</f>
        <v>0</v>
      </c>
      <c r="K19" s="127" t="s">
        <v>7</v>
      </c>
      <c r="L19" s="132"/>
      <c r="M19" s="129"/>
      <c r="N19" s="153"/>
      <c r="O19" s="116"/>
    </row>
    <row r="20" spans="1:15" ht="22.5" customHeight="1">
      <c r="A20" s="92"/>
      <c r="B20" s="130" t="str">
        <f>IF(テーブル1456789101112[[#This Row],[列1]]="",
    "",
    TEXT(テーブル1456789101112[[#This Row],[列1]],"(aaa)"))</f>
        <v/>
      </c>
      <c r="C20" s="87" t="s">
        <v>33</v>
      </c>
      <c r="D20" s="120" t="s">
        <v>34</v>
      </c>
      <c r="E20" s="88" t="s">
        <v>33</v>
      </c>
      <c r="F20" s="122">
        <f>IFERROR(HOUR(テーブル1456789101112[[#This Row],[列4]]-テーブル1456789101112[[#This Row],[列13]]-テーブル1456789101112[[#This Row],[列2]]),
              0)</f>
        <v>0</v>
      </c>
      <c r="G20" s="123" t="s">
        <v>35</v>
      </c>
      <c r="H20" s="131" t="str">
        <f>IFERROR(IF(MINUTE(テーブル1456789101112[[#This Row],[列4]]-テーブル1456789101112[[#This Row],[列13]]-テーブル1456789101112[[#This Row],[列2]])&lt;30,
                  "00",
                  30),
              "00")</f>
        <v>00</v>
      </c>
      <c r="I20" s="125" t="s">
        <v>36</v>
      </c>
      <c r="J20" s="126">
        <f>IFERROR((テーブル1456789101112[[#This Row],[列5]]+テーブル1456789101112[[#This Row],[列7]]/60)*$C$5,"")</f>
        <v>0</v>
      </c>
      <c r="K20" s="127" t="s">
        <v>7</v>
      </c>
      <c r="L20" s="132"/>
      <c r="M20" s="129"/>
      <c r="N20" s="153"/>
      <c r="O20" s="116"/>
    </row>
    <row r="21" spans="1:15" ht="22.5" customHeight="1">
      <c r="A21" s="92"/>
      <c r="B21" s="130" t="str">
        <f>IF(テーブル1456789101112[[#This Row],[列1]]="",
    "",
    TEXT(テーブル1456789101112[[#This Row],[列1]],"(aaa)"))</f>
        <v/>
      </c>
      <c r="C21" s="87" t="s">
        <v>33</v>
      </c>
      <c r="D21" s="120" t="s">
        <v>34</v>
      </c>
      <c r="E21" s="88" t="s">
        <v>33</v>
      </c>
      <c r="F21" s="122">
        <f>IFERROR(HOUR(テーブル1456789101112[[#This Row],[列4]]-テーブル1456789101112[[#This Row],[列13]]-テーブル1456789101112[[#This Row],[列2]]),
              0)</f>
        <v>0</v>
      </c>
      <c r="G21" s="123" t="s">
        <v>35</v>
      </c>
      <c r="H21" s="131" t="str">
        <f>IFERROR(IF(MINUTE(テーブル1456789101112[[#This Row],[列4]]-テーブル1456789101112[[#This Row],[列13]]-テーブル1456789101112[[#This Row],[列2]])&lt;30,
                  "00",
                  30),
              "00")</f>
        <v>00</v>
      </c>
      <c r="I21" s="125" t="s">
        <v>36</v>
      </c>
      <c r="J21" s="126">
        <f>IFERROR((テーブル1456789101112[[#This Row],[列5]]+テーブル1456789101112[[#This Row],[列7]]/60)*$C$5,"")</f>
        <v>0</v>
      </c>
      <c r="K21" s="127" t="s">
        <v>7</v>
      </c>
      <c r="L21" s="132"/>
      <c r="M21" s="129"/>
      <c r="N21" s="153"/>
      <c r="O21" s="116"/>
    </row>
    <row r="22" spans="1:15" ht="22.5" customHeight="1">
      <c r="A22" s="92"/>
      <c r="B22" s="130" t="str">
        <f>IF(テーブル1456789101112[[#This Row],[列1]]="",
    "",
    TEXT(テーブル1456789101112[[#This Row],[列1]],"(aaa)"))</f>
        <v/>
      </c>
      <c r="C22" s="87" t="s">
        <v>33</v>
      </c>
      <c r="D22" s="120" t="s">
        <v>34</v>
      </c>
      <c r="E22" s="88" t="s">
        <v>33</v>
      </c>
      <c r="F22" s="122">
        <f>IFERROR(HOUR(テーブル1456789101112[[#This Row],[列4]]-テーブル1456789101112[[#This Row],[列13]]-テーブル1456789101112[[#This Row],[列2]]),
              0)</f>
        <v>0</v>
      </c>
      <c r="G22" s="123" t="s">
        <v>35</v>
      </c>
      <c r="H22" s="131" t="str">
        <f>IFERROR(IF(MINUTE(テーブル1456789101112[[#This Row],[列4]]-テーブル1456789101112[[#This Row],[列13]]-テーブル1456789101112[[#This Row],[列2]])&lt;30,
                  "00",
                  30),
              "00")</f>
        <v>00</v>
      </c>
      <c r="I22" s="125" t="s">
        <v>36</v>
      </c>
      <c r="J22" s="126">
        <f>IFERROR((テーブル1456789101112[[#This Row],[列5]]+テーブル1456789101112[[#This Row],[列7]]/60)*$C$5,"")</f>
        <v>0</v>
      </c>
      <c r="K22" s="127" t="s">
        <v>7</v>
      </c>
      <c r="L22" s="132"/>
      <c r="M22" s="129"/>
      <c r="N22" s="153"/>
      <c r="O22" s="116"/>
    </row>
    <row r="23" spans="1:15" ht="22.5" customHeight="1">
      <c r="A23" s="92"/>
      <c r="B23" s="130" t="str">
        <f>IF(テーブル1456789101112[[#This Row],[列1]]="",
    "",
    TEXT(テーブル1456789101112[[#This Row],[列1]],"(aaa)"))</f>
        <v/>
      </c>
      <c r="C23" s="87" t="s">
        <v>33</v>
      </c>
      <c r="D23" s="120" t="s">
        <v>34</v>
      </c>
      <c r="E23" s="88" t="s">
        <v>33</v>
      </c>
      <c r="F23" s="122">
        <f>IFERROR(HOUR(テーブル1456789101112[[#This Row],[列4]]-テーブル1456789101112[[#This Row],[列13]]-テーブル1456789101112[[#This Row],[列2]]),
              0)</f>
        <v>0</v>
      </c>
      <c r="G23" s="123" t="s">
        <v>35</v>
      </c>
      <c r="H23" s="131" t="str">
        <f>IFERROR(IF(MINUTE(テーブル1456789101112[[#This Row],[列4]]-テーブル1456789101112[[#This Row],[列13]]-テーブル1456789101112[[#This Row],[列2]])&lt;30,
                  "00",
                  30),
              "00")</f>
        <v>00</v>
      </c>
      <c r="I23" s="125" t="s">
        <v>36</v>
      </c>
      <c r="J23" s="126">
        <f>IFERROR((テーブル1456789101112[[#This Row],[列5]]+テーブル1456789101112[[#This Row],[列7]]/60)*$C$5,"")</f>
        <v>0</v>
      </c>
      <c r="K23" s="127" t="s">
        <v>7</v>
      </c>
      <c r="L23" s="132"/>
      <c r="M23" s="129"/>
      <c r="N23" s="153"/>
      <c r="O23" s="116"/>
    </row>
    <row r="24" spans="1:15" ht="22.5" customHeight="1">
      <c r="A24" s="92"/>
      <c r="B24" s="130" t="str">
        <f>IF(テーブル1456789101112[[#This Row],[列1]]="",
    "",
    TEXT(テーブル1456789101112[[#This Row],[列1]],"(aaa)"))</f>
        <v/>
      </c>
      <c r="C24" s="87" t="s">
        <v>33</v>
      </c>
      <c r="D24" s="120" t="s">
        <v>34</v>
      </c>
      <c r="E24" s="88" t="s">
        <v>33</v>
      </c>
      <c r="F24" s="122">
        <f>IFERROR(HOUR(テーブル1456789101112[[#This Row],[列4]]-テーブル1456789101112[[#This Row],[列13]]-テーブル1456789101112[[#This Row],[列2]]),
              0)</f>
        <v>0</v>
      </c>
      <c r="G24" s="123" t="s">
        <v>35</v>
      </c>
      <c r="H24" s="131" t="str">
        <f>IFERROR(IF(MINUTE(テーブル1456789101112[[#This Row],[列4]]-テーブル1456789101112[[#This Row],[列13]]-テーブル1456789101112[[#This Row],[列2]])&lt;30,
                  "00",
                  30),
              "00")</f>
        <v>00</v>
      </c>
      <c r="I24" s="125" t="s">
        <v>36</v>
      </c>
      <c r="J24" s="126">
        <f>IFERROR((テーブル1456789101112[[#This Row],[列5]]+テーブル1456789101112[[#This Row],[列7]]/60)*$C$5,"")</f>
        <v>0</v>
      </c>
      <c r="K24" s="127" t="s">
        <v>7</v>
      </c>
      <c r="L24" s="128"/>
      <c r="M24" s="129"/>
      <c r="N24" s="153"/>
      <c r="O24" s="116"/>
    </row>
    <row r="25" spans="1:15" ht="22.5" customHeight="1">
      <c r="A25" s="92"/>
      <c r="B25" s="130" t="str">
        <f>IF(テーブル1456789101112[[#This Row],[列1]]="",
    "",
    TEXT(テーブル1456789101112[[#This Row],[列1]],"(aaa)"))</f>
        <v/>
      </c>
      <c r="C25" s="87" t="s">
        <v>33</v>
      </c>
      <c r="D25" s="120" t="s">
        <v>34</v>
      </c>
      <c r="E25" s="88" t="s">
        <v>33</v>
      </c>
      <c r="F25" s="122">
        <f>IFERROR(HOUR(テーブル1456789101112[[#This Row],[列4]]-テーブル1456789101112[[#This Row],[列13]]-テーブル1456789101112[[#This Row],[列2]]),
              0)</f>
        <v>0</v>
      </c>
      <c r="G25" s="123" t="s">
        <v>35</v>
      </c>
      <c r="H25" s="131" t="str">
        <f>IFERROR(IF(MINUTE(テーブル1456789101112[[#This Row],[列4]]-テーブル1456789101112[[#This Row],[列13]]-テーブル1456789101112[[#This Row],[列2]])&lt;30,
                  "00",
                  30),
              "00")</f>
        <v>00</v>
      </c>
      <c r="I25" s="125" t="s">
        <v>36</v>
      </c>
      <c r="J25" s="126">
        <f>IFERROR((テーブル1456789101112[[#This Row],[列5]]+テーブル1456789101112[[#This Row],[列7]]/60)*$C$5,"")</f>
        <v>0</v>
      </c>
      <c r="K25" s="127" t="s">
        <v>7</v>
      </c>
      <c r="L25" s="132"/>
      <c r="M25" s="129"/>
      <c r="N25" s="153"/>
      <c r="O25" s="116"/>
    </row>
    <row r="26" spans="1:15" ht="22.5" customHeight="1">
      <c r="A26" s="92"/>
      <c r="B26" s="130" t="str">
        <f>IF(テーブル1456789101112[[#This Row],[列1]]="",
    "",
    TEXT(テーブル1456789101112[[#This Row],[列1]],"(aaa)"))</f>
        <v/>
      </c>
      <c r="C26" s="87" t="s">
        <v>33</v>
      </c>
      <c r="D26" s="120" t="s">
        <v>34</v>
      </c>
      <c r="E26" s="88" t="s">
        <v>33</v>
      </c>
      <c r="F26" s="122">
        <f>IFERROR(HOUR(テーブル1456789101112[[#This Row],[列4]]-テーブル1456789101112[[#This Row],[列13]]-テーブル1456789101112[[#This Row],[列2]]),
              0)</f>
        <v>0</v>
      </c>
      <c r="G26" s="123" t="s">
        <v>35</v>
      </c>
      <c r="H26" s="131" t="str">
        <f>IFERROR(IF(MINUTE(テーブル1456789101112[[#This Row],[列4]]-テーブル1456789101112[[#This Row],[列13]]-テーブル1456789101112[[#This Row],[列2]])&lt;30,
                  "00",
                  30),
              "00")</f>
        <v>00</v>
      </c>
      <c r="I26" s="125" t="s">
        <v>36</v>
      </c>
      <c r="J26" s="126">
        <f>IFERROR((テーブル1456789101112[[#This Row],[列5]]+テーブル1456789101112[[#This Row],[列7]]/60)*$C$5,"")</f>
        <v>0</v>
      </c>
      <c r="K26" s="127" t="s">
        <v>7</v>
      </c>
      <c r="L26" s="132"/>
      <c r="M26" s="129"/>
      <c r="N26" s="153"/>
      <c r="O26" s="116"/>
    </row>
    <row r="27" spans="1:15" ht="22.5" customHeight="1">
      <c r="A27" s="92"/>
      <c r="B27" s="130" t="str">
        <f>IF(テーブル1456789101112[[#This Row],[列1]]="",
    "",
    TEXT(テーブル1456789101112[[#This Row],[列1]],"(aaa)"))</f>
        <v/>
      </c>
      <c r="C27" s="87" t="s">
        <v>33</v>
      </c>
      <c r="D27" s="120" t="s">
        <v>34</v>
      </c>
      <c r="E27" s="88" t="s">
        <v>33</v>
      </c>
      <c r="F27" s="122">
        <f>IFERROR(HOUR(テーブル1456789101112[[#This Row],[列4]]-テーブル1456789101112[[#This Row],[列13]]-テーブル1456789101112[[#This Row],[列2]]),
              0)</f>
        <v>0</v>
      </c>
      <c r="G27" s="123" t="s">
        <v>35</v>
      </c>
      <c r="H27" s="131" t="str">
        <f>IFERROR(IF(MINUTE(テーブル1456789101112[[#This Row],[列4]]-テーブル1456789101112[[#This Row],[列13]]-テーブル1456789101112[[#This Row],[列2]])&lt;30,
                  "00",
                  30),
              "00")</f>
        <v>00</v>
      </c>
      <c r="I27" s="125" t="s">
        <v>36</v>
      </c>
      <c r="J27" s="126">
        <f>IFERROR((テーブル1456789101112[[#This Row],[列5]]+テーブル1456789101112[[#This Row],[列7]]/60)*$C$5,"")</f>
        <v>0</v>
      </c>
      <c r="K27" s="127" t="s">
        <v>7</v>
      </c>
      <c r="L27" s="132"/>
      <c r="M27" s="129"/>
      <c r="N27" s="153"/>
      <c r="O27" s="116"/>
    </row>
    <row r="28" spans="1:15" ht="22.5" customHeight="1">
      <c r="A28" s="92"/>
      <c r="B28" s="130" t="str">
        <f>IF(テーブル1456789101112[[#This Row],[列1]]="",
    "",
    TEXT(テーブル1456789101112[[#This Row],[列1]],"(aaa)"))</f>
        <v/>
      </c>
      <c r="C28" s="87" t="s">
        <v>33</v>
      </c>
      <c r="D28" s="120" t="s">
        <v>34</v>
      </c>
      <c r="E28" s="88" t="s">
        <v>33</v>
      </c>
      <c r="F28" s="122">
        <f>IFERROR(HOUR(テーブル1456789101112[[#This Row],[列4]]-テーブル1456789101112[[#This Row],[列13]]-テーブル1456789101112[[#This Row],[列2]]),
              0)</f>
        <v>0</v>
      </c>
      <c r="G28" s="123" t="s">
        <v>35</v>
      </c>
      <c r="H28" s="131" t="str">
        <f>IFERROR(IF(MINUTE(テーブル1456789101112[[#This Row],[列4]]-テーブル1456789101112[[#This Row],[列13]]-テーブル1456789101112[[#This Row],[列2]])&lt;30,
                  "00",
                  30),
              "00")</f>
        <v>00</v>
      </c>
      <c r="I28" s="125" t="s">
        <v>36</v>
      </c>
      <c r="J28" s="126">
        <f>IFERROR((テーブル1456789101112[[#This Row],[列5]]+テーブル1456789101112[[#This Row],[列7]]/60)*$C$5,"")</f>
        <v>0</v>
      </c>
      <c r="K28" s="127" t="s">
        <v>7</v>
      </c>
      <c r="L28" s="132"/>
      <c r="M28" s="129"/>
      <c r="N28" s="153"/>
      <c r="O28" s="116"/>
    </row>
    <row r="29" spans="1:15" ht="22.5" customHeight="1">
      <c r="A29" s="92"/>
      <c r="B29" s="130" t="str">
        <f>IF(テーブル1456789101112[[#This Row],[列1]]="",
    "",
    TEXT(テーブル1456789101112[[#This Row],[列1]],"(aaa)"))</f>
        <v/>
      </c>
      <c r="C29" s="87" t="s">
        <v>33</v>
      </c>
      <c r="D29" s="120" t="s">
        <v>34</v>
      </c>
      <c r="E29" s="88" t="s">
        <v>33</v>
      </c>
      <c r="F29" s="122">
        <f>IFERROR(HOUR(テーブル1456789101112[[#This Row],[列4]]-テーブル1456789101112[[#This Row],[列13]]-テーブル1456789101112[[#This Row],[列2]]),
              0)</f>
        <v>0</v>
      </c>
      <c r="G29" s="123" t="s">
        <v>35</v>
      </c>
      <c r="H29" s="131" t="str">
        <f>IFERROR(IF(MINUTE(テーブル1456789101112[[#This Row],[列4]]-テーブル1456789101112[[#This Row],[列13]]-テーブル1456789101112[[#This Row],[列2]])&lt;30,
                  "00",
                  30),
              "00")</f>
        <v>00</v>
      </c>
      <c r="I29" s="125" t="s">
        <v>36</v>
      </c>
      <c r="J29" s="126">
        <f>IFERROR((テーブル1456789101112[[#This Row],[列5]]+テーブル1456789101112[[#This Row],[列7]]/60)*$C$5,"")</f>
        <v>0</v>
      </c>
      <c r="K29" s="127" t="s">
        <v>7</v>
      </c>
      <c r="L29" s="132"/>
      <c r="M29" s="129"/>
      <c r="N29" s="153"/>
      <c r="O29" s="116"/>
    </row>
    <row r="30" spans="1:15" ht="22.5" customHeight="1" thickBot="1">
      <c r="A30" s="93"/>
      <c r="B30" s="134" t="str">
        <f>IF(テーブル1456789101112[[#This Row],[列1]]="",
    "",
    TEXT(テーブル1456789101112[[#This Row],[列1]],"(aaa)"))</f>
        <v/>
      </c>
      <c r="C30" s="89" t="s">
        <v>33</v>
      </c>
      <c r="D30" s="136" t="s">
        <v>34</v>
      </c>
      <c r="E30" s="90" t="s">
        <v>33</v>
      </c>
      <c r="F30" s="138">
        <f>IFERROR(HOUR(テーブル1456789101112[[#This Row],[列4]]-テーブル1456789101112[[#This Row],[列13]]-テーブル1456789101112[[#This Row],[列2]]),
              0)</f>
        <v>0</v>
      </c>
      <c r="G30" s="139" t="s">
        <v>35</v>
      </c>
      <c r="H30" s="140" t="str">
        <f>IFERROR(IF(MINUTE(テーブル1456789101112[[#This Row],[列4]]-テーブル1456789101112[[#This Row],[列13]]-テーブル1456789101112[[#This Row],[列2]])&lt;30,
                  "00",
                  30),
              "00")</f>
        <v>00</v>
      </c>
      <c r="I30" s="141" t="s">
        <v>36</v>
      </c>
      <c r="J30" s="142">
        <f>IFERROR((テーブル1456789101112[[#This Row],[列5]]+テーブル1456789101112[[#This Row],[列7]]/60)*$C$5,"")</f>
        <v>0</v>
      </c>
      <c r="K30" s="143" t="s">
        <v>7</v>
      </c>
      <c r="L30" s="144"/>
      <c r="M30" s="145"/>
      <c r="N30" s="153"/>
      <c r="O30" s="116"/>
    </row>
    <row r="31" spans="1:15" ht="22.5" customHeight="1" thickBot="1">
      <c r="A31" s="250" t="s">
        <v>41</v>
      </c>
      <c r="B31" s="251"/>
      <c r="C31" s="252"/>
      <c r="D31" s="253"/>
      <c r="E31" s="254"/>
      <c r="F31" s="255">
        <f>SUM(テーブル1456789101112[[#All],[列5]])+SUM(テーブル1456789101112[[#All],[列7]])/60</f>
        <v>0</v>
      </c>
      <c r="G31" s="256"/>
      <c r="H31" s="257" t="s">
        <v>37</v>
      </c>
      <c r="I31" s="258"/>
      <c r="J31" s="146">
        <f>SUM(テーブル1456789101112[[#All],[列9]])</f>
        <v>0</v>
      </c>
      <c r="K31" s="147" t="s">
        <v>7</v>
      </c>
      <c r="L31" s="259"/>
      <c r="M31" s="260"/>
    </row>
    <row r="32" spans="1:15">
      <c r="A32" s="148"/>
      <c r="B32" s="148"/>
      <c r="C32" s="149"/>
      <c r="D32" s="149"/>
      <c r="E32" s="149"/>
      <c r="F32" s="150"/>
      <c r="G32" s="150"/>
      <c r="H32" s="149"/>
      <c r="I32" s="149"/>
      <c r="J32" s="151"/>
      <c r="K32" s="98"/>
      <c r="L32" s="152"/>
    </row>
  </sheetData>
  <sheetProtection selectLockedCells="1"/>
  <mergeCells count="17">
    <mergeCell ref="J7:K7"/>
    <mergeCell ref="D1:L1"/>
    <mergeCell ref="A2:L2"/>
    <mergeCell ref="A3:B3"/>
    <mergeCell ref="C3:E3"/>
    <mergeCell ref="A4:B4"/>
    <mergeCell ref="C4:E4"/>
    <mergeCell ref="A5:B5"/>
    <mergeCell ref="C5:E5"/>
    <mergeCell ref="A7:B7"/>
    <mergeCell ref="C7:E7"/>
    <mergeCell ref="F7:I7"/>
    <mergeCell ref="A31:B31"/>
    <mergeCell ref="C31:E31"/>
    <mergeCell ref="F31:G31"/>
    <mergeCell ref="H31:I31"/>
    <mergeCell ref="L31:M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32"/>
  <sheetViews>
    <sheetView zoomScaleNormal="100" workbookViewId="0">
      <selection activeCell="A8" sqref="A8"/>
    </sheetView>
  </sheetViews>
  <sheetFormatPr defaultColWidth="11.375" defaultRowHeight="10.5"/>
  <cols>
    <col min="1" max="1" width="6.875" style="96" customWidth="1"/>
    <col min="2" max="2" width="3.125" style="96" customWidth="1"/>
    <col min="3" max="3" width="6.25" style="96" customWidth="1"/>
    <col min="4" max="4" width="3.125" style="101" customWidth="1"/>
    <col min="5" max="5" width="6.25" style="96" customWidth="1"/>
    <col min="6" max="9" width="3.125" style="96" customWidth="1"/>
    <col min="10" max="10" width="6.25" style="96" customWidth="1"/>
    <col min="11" max="11" width="3.125" style="96" customWidth="1"/>
    <col min="12" max="12" width="37.5" style="99" customWidth="1"/>
    <col min="13" max="13" width="9.375" style="96" customWidth="1"/>
    <col min="14" max="14" width="6.25" style="96" customWidth="1"/>
    <col min="15" max="255" width="11.375" style="96"/>
    <col min="256" max="256" width="16.75" style="96" customWidth="1"/>
    <col min="257" max="257" width="11.125" style="96" customWidth="1"/>
    <col min="258" max="258" width="3.75" style="96" bestFit="1" customWidth="1"/>
    <col min="259" max="259" width="11.125" style="96" customWidth="1"/>
    <col min="260" max="260" width="6" style="96" customWidth="1"/>
    <col min="261" max="261" width="5.125" style="96" customWidth="1"/>
    <col min="262" max="262" width="5.75" style="96" customWidth="1"/>
    <col min="263" max="263" width="3.125" style="96" customWidth="1"/>
    <col min="264" max="264" width="12.875" style="96" customWidth="1"/>
    <col min="265" max="265" width="2.875" style="96" customWidth="1"/>
    <col min="266" max="266" width="83.875" style="96" customWidth="1"/>
    <col min="267" max="511" width="11.375" style="96"/>
    <col min="512" max="512" width="16.75" style="96" customWidth="1"/>
    <col min="513" max="513" width="11.125" style="96" customWidth="1"/>
    <col min="514" max="514" width="3.75" style="96" bestFit="1" customWidth="1"/>
    <col min="515" max="515" width="11.125" style="96" customWidth="1"/>
    <col min="516" max="516" width="6" style="96" customWidth="1"/>
    <col min="517" max="517" width="5.125" style="96" customWidth="1"/>
    <col min="518" max="518" width="5.75" style="96" customWidth="1"/>
    <col min="519" max="519" width="3.125" style="96" customWidth="1"/>
    <col min="520" max="520" width="12.875" style="96" customWidth="1"/>
    <col min="521" max="521" width="2.875" style="96" customWidth="1"/>
    <col min="522" max="522" width="83.875" style="96" customWidth="1"/>
    <col min="523" max="767" width="11.375" style="96"/>
    <col min="768" max="768" width="16.75" style="96" customWidth="1"/>
    <col min="769" max="769" width="11.125" style="96" customWidth="1"/>
    <col min="770" max="770" width="3.75" style="96" bestFit="1" customWidth="1"/>
    <col min="771" max="771" width="11.125" style="96" customWidth="1"/>
    <col min="772" max="772" width="6" style="96" customWidth="1"/>
    <col min="773" max="773" width="5.125" style="96" customWidth="1"/>
    <col min="774" max="774" width="5.75" style="96" customWidth="1"/>
    <col min="775" max="775" width="3.125" style="96" customWidth="1"/>
    <col min="776" max="776" width="12.875" style="96" customWidth="1"/>
    <col min="777" max="777" width="2.875" style="96" customWidth="1"/>
    <col min="778" max="778" width="83.875" style="96" customWidth="1"/>
    <col min="779" max="1023" width="11.375" style="96"/>
    <col min="1024" max="1024" width="16.75" style="96" customWidth="1"/>
    <col min="1025" max="1025" width="11.125" style="96" customWidth="1"/>
    <col min="1026" max="1026" width="3.75" style="96" bestFit="1" customWidth="1"/>
    <col min="1027" max="1027" width="11.125" style="96" customWidth="1"/>
    <col min="1028" max="1028" width="6" style="96" customWidth="1"/>
    <col min="1029" max="1029" width="5.125" style="96" customWidth="1"/>
    <col min="1030" max="1030" width="5.75" style="96" customWidth="1"/>
    <col min="1031" max="1031" width="3.125" style="96" customWidth="1"/>
    <col min="1032" max="1032" width="12.875" style="96" customWidth="1"/>
    <col min="1033" max="1033" width="2.875" style="96" customWidth="1"/>
    <col min="1034" max="1034" width="83.875" style="96" customWidth="1"/>
    <col min="1035" max="1279" width="11.375" style="96"/>
    <col min="1280" max="1280" width="16.75" style="96" customWidth="1"/>
    <col min="1281" max="1281" width="11.125" style="96" customWidth="1"/>
    <col min="1282" max="1282" width="3.75" style="96" bestFit="1" customWidth="1"/>
    <col min="1283" max="1283" width="11.125" style="96" customWidth="1"/>
    <col min="1284" max="1284" width="6" style="96" customWidth="1"/>
    <col min="1285" max="1285" width="5.125" style="96" customWidth="1"/>
    <col min="1286" max="1286" width="5.75" style="96" customWidth="1"/>
    <col min="1287" max="1287" width="3.125" style="96" customWidth="1"/>
    <col min="1288" max="1288" width="12.875" style="96" customWidth="1"/>
    <col min="1289" max="1289" width="2.875" style="96" customWidth="1"/>
    <col min="1290" max="1290" width="83.875" style="96" customWidth="1"/>
    <col min="1291" max="1535" width="11.375" style="96"/>
    <col min="1536" max="1536" width="16.75" style="96" customWidth="1"/>
    <col min="1537" max="1537" width="11.125" style="96" customWidth="1"/>
    <col min="1538" max="1538" width="3.75" style="96" bestFit="1" customWidth="1"/>
    <col min="1539" max="1539" width="11.125" style="96" customWidth="1"/>
    <col min="1540" max="1540" width="6" style="96" customWidth="1"/>
    <col min="1541" max="1541" width="5.125" style="96" customWidth="1"/>
    <col min="1542" max="1542" width="5.75" style="96" customWidth="1"/>
    <col min="1543" max="1543" width="3.125" style="96" customWidth="1"/>
    <col min="1544" max="1544" width="12.875" style="96" customWidth="1"/>
    <col min="1545" max="1545" width="2.875" style="96" customWidth="1"/>
    <col min="1546" max="1546" width="83.875" style="96" customWidth="1"/>
    <col min="1547" max="1791" width="11.375" style="96"/>
    <col min="1792" max="1792" width="16.75" style="96" customWidth="1"/>
    <col min="1793" max="1793" width="11.125" style="96" customWidth="1"/>
    <col min="1794" max="1794" width="3.75" style="96" bestFit="1" customWidth="1"/>
    <col min="1795" max="1795" width="11.125" style="96" customWidth="1"/>
    <col min="1796" max="1796" width="6" style="96" customWidth="1"/>
    <col min="1797" max="1797" width="5.125" style="96" customWidth="1"/>
    <col min="1798" max="1798" width="5.75" style="96" customWidth="1"/>
    <col min="1799" max="1799" width="3.125" style="96" customWidth="1"/>
    <col min="1800" max="1800" width="12.875" style="96" customWidth="1"/>
    <col min="1801" max="1801" width="2.875" style="96" customWidth="1"/>
    <col min="1802" max="1802" width="83.875" style="96" customWidth="1"/>
    <col min="1803" max="2047" width="11.375" style="96"/>
    <col min="2048" max="2048" width="16.75" style="96" customWidth="1"/>
    <col min="2049" max="2049" width="11.125" style="96" customWidth="1"/>
    <col min="2050" max="2050" width="3.75" style="96" bestFit="1" customWidth="1"/>
    <col min="2051" max="2051" width="11.125" style="96" customWidth="1"/>
    <col min="2052" max="2052" width="6" style="96" customWidth="1"/>
    <col min="2053" max="2053" width="5.125" style="96" customWidth="1"/>
    <col min="2054" max="2054" width="5.75" style="96" customWidth="1"/>
    <col min="2055" max="2055" width="3.125" style="96" customWidth="1"/>
    <col min="2056" max="2056" width="12.875" style="96" customWidth="1"/>
    <col min="2057" max="2057" width="2.875" style="96" customWidth="1"/>
    <col min="2058" max="2058" width="83.875" style="96" customWidth="1"/>
    <col min="2059" max="2303" width="11.375" style="96"/>
    <col min="2304" max="2304" width="16.75" style="96" customWidth="1"/>
    <col min="2305" max="2305" width="11.125" style="96" customWidth="1"/>
    <col min="2306" max="2306" width="3.75" style="96" bestFit="1" customWidth="1"/>
    <col min="2307" max="2307" width="11.125" style="96" customWidth="1"/>
    <col min="2308" max="2308" width="6" style="96" customWidth="1"/>
    <col min="2309" max="2309" width="5.125" style="96" customWidth="1"/>
    <col min="2310" max="2310" width="5.75" style="96" customWidth="1"/>
    <col min="2311" max="2311" width="3.125" style="96" customWidth="1"/>
    <col min="2312" max="2312" width="12.875" style="96" customWidth="1"/>
    <col min="2313" max="2313" width="2.875" style="96" customWidth="1"/>
    <col min="2314" max="2314" width="83.875" style="96" customWidth="1"/>
    <col min="2315" max="2559" width="11.375" style="96"/>
    <col min="2560" max="2560" width="16.75" style="96" customWidth="1"/>
    <col min="2561" max="2561" width="11.125" style="96" customWidth="1"/>
    <col min="2562" max="2562" width="3.75" style="96" bestFit="1" customWidth="1"/>
    <col min="2563" max="2563" width="11.125" style="96" customWidth="1"/>
    <col min="2564" max="2564" width="6" style="96" customWidth="1"/>
    <col min="2565" max="2565" width="5.125" style="96" customWidth="1"/>
    <col min="2566" max="2566" width="5.75" style="96" customWidth="1"/>
    <col min="2567" max="2567" width="3.125" style="96" customWidth="1"/>
    <col min="2568" max="2568" width="12.875" style="96" customWidth="1"/>
    <col min="2569" max="2569" width="2.875" style="96" customWidth="1"/>
    <col min="2570" max="2570" width="83.875" style="96" customWidth="1"/>
    <col min="2571" max="2815" width="11.375" style="96"/>
    <col min="2816" max="2816" width="16.75" style="96" customWidth="1"/>
    <col min="2817" max="2817" width="11.125" style="96" customWidth="1"/>
    <col min="2818" max="2818" width="3.75" style="96" bestFit="1" customWidth="1"/>
    <col min="2819" max="2819" width="11.125" style="96" customWidth="1"/>
    <col min="2820" max="2820" width="6" style="96" customWidth="1"/>
    <col min="2821" max="2821" width="5.125" style="96" customWidth="1"/>
    <col min="2822" max="2822" width="5.75" style="96" customWidth="1"/>
    <col min="2823" max="2823" width="3.125" style="96" customWidth="1"/>
    <col min="2824" max="2824" width="12.875" style="96" customWidth="1"/>
    <col min="2825" max="2825" width="2.875" style="96" customWidth="1"/>
    <col min="2826" max="2826" width="83.875" style="96" customWidth="1"/>
    <col min="2827" max="3071" width="11.375" style="96"/>
    <col min="3072" max="3072" width="16.75" style="96" customWidth="1"/>
    <col min="3073" max="3073" width="11.125" style="96" customWidth="1"/>
    <col min="3074" max="3074" width="3.75" style="96" bestFit="1" customWidth="1"/>
    <col min="3075" max="3075" width="11.125" style="96" customWidth="1"/>
    <col min="3076" max="3076" width="6" style="96" customWidth="1"/>
    <col min="3077" max="3077" width="5.125" style="96" customWidth="1"/>
    <col min="3078" max="3078" width="5.75" style="96" customWidth="1"/>
    <col min="3079" max="3079" width="3.125" style="96" customWidth="1"/>
    <col min="3080" max="3080" width="12.875" style="96" customWidth="1"/>
    <col min="3081" max="3081" width="2.875" style="96" customWidth="1"/>
    <col min="3082" max="3082" width="83.875" style="96" customWidth="1"/>
    <col min="3083" max="3327" width="11.375" style="96"/>
    <col min="3328" max="3328" width="16.75" style="96" customWidth="1"/>
    <col min="3329" max="3329" width="11.125" style="96" customWidth="1"/>
    <col min="3330" max="3330" width="3.75" style="96" bestFit="1" customWidth="1"/>
    <col min="3331" max="3331" width="11.125" style="96" customWidth="1"/>
    <col min="3332" max="3332" width="6" style="96" customWidth="1"/>
    <col min="3333" max="3333" width="5.125" style="96" customWidth="1"/>
    <col min="3334" max="3334" width="5.75" style="96" customWidth="1"/>
    <col min="3335" max="3335" width="3.125" style="96" customWidth="1"/>
    <col min="3336" max="3336" width="12.875" style="96" customWidth="1"/>
    <col min="3337" max="3337" width="2.875" style="96" customWidth="1"/>
    <col min="3338" max="3338" width="83.875" style="96" customWidth="1"/>
    <col min="3339" max="3583" width="11.375" style="96"/>
    <col min="3584" max="3584" width="16.75" style="96" customWidth="1"/>
    <col min="3585" max="3585" width="11.125" style="96" customWidth="1"/>
    <col min="3586" max="3586" width="3.75" style="96" bestFit="1" customWidth="1"/>
    <col min="3587" max="3587" width="11.125" style="96" customWidth="1"/>
    <col min="3588" max="3588" width="6" style="96" customWidth="1"/>
    <col min="3589" max="3589" width="5.125" style="96" customWidth="1"/>
    <col min="3590" max="3590" width="5.75" style="96" customWidth="1"/>
    <col min="3591" max="3591" width="3.125" style="96" customWidth="1"/>
    <col min="3592" max="3592" width="12.875" style="96" customWidth="1"/>
    <col min="3593" max="3593" width="2.875" style="96" customWidth="1"/>
    <col min="3594" max="3594" width="83.875" style="96" customWidth="1"/>
    <col min="3595" max="3839" width="11.375" style="96"/>
    <col min="3840" max="3840" width="16.75" style="96" customWidth="1"/>
    <col min="3841" max="3841" width="11.125" style="96" customWidth="1"/>
    <col min="3842" max="3842" width="3.75" style="96" bestFit="1" customWidth="1"/>
    <col min="3843" max="3843" width="11.125" style="96" customWidth="1"/>
    <col min="3844" max="3844" width="6" style="96" customWidth="1"/>
    <col min="3845" max="3845" width="5.125" style="96" customWidth="1"/>
    <col min="3846" max="3846" width="5.75" style="96" customWidth="1"/>
    <col min="3847" max="3847" width="3.125" style="96" customWidth="1"/>
    <col min="3848" max="3848" width="12.875" style="96" customWidth="1"/>
    <col min="3849" max="3849" width="2.875" style="96" customWidth="1"/>
    <col min="3850" max="3850" width="83.875" style="96" customWidth="1"/>
    <col min="3851" max="4095" width="11.375" style="96"/>
    <col min="4096" max="4096" width="16.75" style="96" customWidth="1"/>
    <col min="4097" max="4097" width="11.125" style="96" customWidth="1"/>
    <col min="4098" max="4098" width="3.75" style="96" bestFit="1" customWidth="1"/>
    <col min="4099" max="4099" width="11.125" style="96" customWidth="1"/>
    <col min="4100" max="4100" width="6" style="96" customWidth="1"/>
    <col min="4101" max="4101" width="5.125" style="96" customWidth="1"/>
    <col min="4102" max="4102" width="5.75" style="96" customWidth="1"/>
    <col min="4103" max="4103" width="3.125" style="96" customWidth="1"/>
    <col min="4104" max="4104" width="12.875" style="96" customWidth="1"/>
    <col min="4105" max="4105" width="2.875" style="96" customWidth="1"/>
    <col min="4106" max="4106" width="83.875" style="96" customWidth="1"/>
    <col min="4107" max="4351" width="11.375" style="96"/>
    <col min="4352" max="4352" width="16.75" style="96" customWidth="1"/>
    <col min="4353" max="4353" width="11.125" style="96" customWidth="1"/>
    <col min="4354" max="4354" width="3.75" style="96" bestFit="1" customWidth="1"/>
    <col min="4355" max="4355" width="11.125" style="96" customWidth="1"/>
    <col min="4356" max="4356" width="6" style="96" customWidth="1"/>
    <col min="4357" max="4357" width="5.125" style="96" customWidth="1"/>
    <col min="4358" max="4358" width="5.75" style="96" customWidth="1"/>
    <col min="4359" max="4359" width="3.125" style="96" customWidth="1"/>
    <col min="4360" max="4360" width="12.875" style="96" customWidth="1"/>
    <col min="4361" max="4361" width="2.875" style="96" customWidth="1"/>
    <col min="4362" max="4362" width="83.875" style="96" customWidth="1"/>
    <col min="4363" max="4607" width="11.375" style="96"/>
    <col min="4608" max="4608" width="16.75" style="96" customWidth="1"/>
    <col min="4609" max="4609" width="11.125" style="96" customWidth="1"/>
    <col min="4610" max="4610" width="3.75" style="96" bestFit="1" customWidth="1"/>
    <col min="4611" max="4611" width="11.125" style="96" customWidth="1"/>
    <col min="4612" max="4612" width="6" style="96" customWidth="1"/>
    <col min="4613" max="4613" width="5.125" style="96" customWidth="1"/>
    <col min="4614" max="4614" width="5.75" style="96" customWidth="1"/>
    <col min="4615" max="4615" width="3.125" style="96" customWidth="1"/>
    <col min="4616" max="4616" width="12.875" style="96" customWidth="1"/>
    <col min="4617" max="4617" width="2.875" style="96" customWidth="1"/>
    <col min="4618" max="4618" width="83.875" style="96" customWidth="1"/>
    <col min="4619" max="4863" width="11.375" style="96"/>
    <col min="4864" max="4864" width="16.75" style="96" customWidth="1"/>
    <col min="4865" max="4865" width="11.125" style="96" customWidth="1"/>
    <col min="4866" max="4866" width="3.75" style="96" bestFit="1" customWidth="1"/>
    <col min="4867" max="4867" width="11.125" style="96" customWidth="1"/>
    <col min="4868" max="4868" width="6" style="96" customWidth="1"/>
    <col min="4869" max="4869" width="5.125" style="96" customWidth="1"/>
    <col min="4870" max="4870" width="5.75" style="96" customWidth="1"/>
    <col min="4871" max="4871" width="3.125" style="96" customWidth="1"/>
    <col min="4872" max="4872" width="12.875" style="96" customWidth="1"/>
    <col min="4873" max="4873" width="2.875" style="96" customWidth="1"/>
    <col min="4874" max="4874" width="83.875" style="96" customWidth="1"/>
    <col min="4875" max="5119" width="11.375" style="96"/>
    <col min="5120" max="5120" width="16.75" style="96" customWidth="1"/>
    <col min="5121" max="5121" width="11.125" style="96" customWidth="1"/>
    <col min="5122" max="5122" width="3.75" style="96" bestFit="1" customWidth="1"/>
    <col min="5123" max="5123" width="11.125" style="96" customWidth="1"/>
    <col min="5124" max="5124" width="6" style="96" customWidth="1"/>
    <col min="5125" max="5125" width="5.125" style="96" customWidth="1"/>
    <col min="5126" max="5126" width="5.75" style="96" customWidth="1"/>
    <col min="5127" max="5127" width="3.125" style="96" customWidth="1"/>
    <col min="5128" max="5128" width="12.875" style="96" customWidth="1"/>
    <col min="5129" max="5129" width="2.875" style="96" customWidth="1"/>
    <col min="5130" max="5130" width="83.875" style="96" customWidth="1"/>
    <col min="5131" max="5375" width="11.375" style="96"/>
    <col min="5376" max="5376" width="16.75" style="96" customWidth="1"/>
    <col min="5377" max="5377" width="11.125" style="96" customWidth="1"/>
    <col min="5378" max="5378" width="3.75" style="96" bestFit="1" customWidth="1"/>
    <col min="5379" max="5379" width="11.125" style="96" customWidth="1"/>
    <col min="5380" max="5380" width="6" style="96" customWidth="1"/>
    <col min="5381" max="5381" width="5.125" style="96" customWidth="1"/>
    <col min="5382" max="5382" width="5.75" style="96" customWidth="1"/>
    <col min="5383" max="5383" width="3.125" style="96" customWidth="1"/>
    <col min="5384" max="5384" width="12.875" style="96" customWidth="1"/>
    <col min="5385" max="5385" width="2.875" style="96" customWidth="1"/>
    <col min="5386" max="5386" width="83.875" style="96" customWidth="1"/>
    <col min="5387" max="5631" width="11.375" style="96"/>
    <col min="5632" max="5632" width="16.75" style="96" customWidth="1"/>
    <col min="5633" max="5633" width="11.125" style="96" customWidth="1"/>
    <col min="5634" max="5634" width="3.75" style="96" bestFit="1" customWidth="1"/>
    <col min="5635" max="5635" width="11.125" style="96" customWidth="1"/>
    <col min="5636" max="5636" width="6" style="96" customWidth="1"/>
    <col min="5637" max="5637" width="5.125" style="96" customWidth="1"/>
    <col min="5638" max="5638" width="5.75" style="96" customWidth="1"/>
    <col min="5639" max="5639" width="3.125" style="96" customWidth="1"/>
    <col min="5640" max="5640" width="12.875" style="96" customWidth="1"/>
    <col min="5641" max="5641" width="2.875" style="96" customWidth="1"/>
    <col min="5642" max="5642" width="83.875" style="96" customWidth="1"/>
    <col min="5643" max="5887" width="11.375" style="96"/>
    <col min="5888" max="5888" width="16.75" style="96" customWidth="1"/>
    <col min="5889" max="5889" width="11.125" style="96" customWidth="1"/>
    <col min="5890" max="5890" width="3.75" style="96" bestFit="1" customWidth="1"/>
    <col min="5891" max="5891" width="11.125" style="96" customWidth="1"/>
    <col min="5892" max="5892" width="6" style="96" customWidth="1"/>
    <col min="5893" max="5893" width="5.125" style="96" customWidth="1"/>
    <col min="5894" max="5894" width="5.75" style="96" customWidth="1"/>
    <col min="5895" max="5895" width="3.125" style="96" customWidth="1"/>
    <col min="5896" max="5896" width="12.875" style="96" customWidth="1"/>
    <col min="5897" max="5897" width="2.875" style="96" customWidth="1"/>
    <col min="5898" max="5898" width="83.875" style="96" customWidth="1"/>
    <col min="5899" max="6143" width="11.375" style="96"/>
    <col min="6144" max="6144" width="16.75" style="96" customWidth="1"/>
    <col min="6145" max="6145" width="11.125" style="96" customWidth="1"/>
    <col min="6146" max="6146" width="3.75" style="96" bestFit="1" customWidth="1"/>
    <col min="6147" max="6147" width="11.125" style="96" customWidth="1"/>
    <col min="6148" max="6148" width="6" style="96" customWidth="1"/>
    <col min="6149" max="6149" width="5.125" style="96" customWidth="1"/>
    <col min="6150" max="6150" width="5.75" style="96" customWidth="1"/>
    <col min="6151" max="6151" width="3.125" style="96" customWidth="1"/>
    <col min="6152" max="6152" width="12.875" style="96" customWidth="1"/>
    <col min="6153" max="6153" width="2.875" style="96" customWidth="1"/>
    <col min="6154" max="6154" width="83.875" style="96" customWidth="1"/>
    <col min="6155" max="6399" width="11.375" style="96"/>
    <col min="6400" max="6400" width="16.75" style="96" customWidth="1"/>
    <col min="6401" max="6401" width="11.125" style="96" customWidth="1"/>
    <col min="6402" max="6402" width="3.75" style="96" bestFit="1" customWidth="1"/>
    <col min="6403" max="6403" width="11.125" style="96" customWidth="1"/>
    <col min="6404" max="6404" width="6" style="96" customWidth="1"/>
    <col min="6405" max="6405" width="5.125" style="96" customWidth="1"/>
    <col min="6406" max="6406" width="5.75" style="96" customWidth="1"/>
    <col min="6407" max="6407" width="3.125" style="96" customWidth="1"/>
    <col min="6408" max="6408" width="12.875" style="96" customWidth="1"/>
    <col min="6409" max="6409" width="2.875" style="96" customWidth="1"/>
    <col min="6410" max="6410" width="83.875" style="96" customWidth="1"/>
    <col min="6411" max="6655" width="11.375" style="96"/>
    <col min="6656" max="6656" width="16.75" style="96" customWidth="1"/>
    <col min="6657" max="6657" width="11.125" style="96" customWidth="1"/>
    <col min="6658" max="6658" width="3.75" style="96" bestFit="1" customWidth="1"/>
    <col min="6659" max="6659" width="11.125" style="96" customWidth="1"/>
    <col min="6660" max="6660" width="6" style="96" customWidth="1"/>
    <col min="6661" max="6661" width="5.125" style="96" customWidth="1"/>
    <col min="6662" max="6662" width="5.75" style="96" customWidth="1"/>
    <col min="6663" max="6663" width="3.125" style="96" customWidth="1"/>
    <col min="6664" max="6664" width="12.875" style="96" customWidth="1"/>
    <col min="6665" max="6665" width="2.875" style="96" customWidth="1"/>
    <col min="6666" max="6666" width="83.875" style="96" customWidth="1"/>
    <col min="6667" max="6911" width="11.375" style="96"/>
    <col min="6912" max="6912" width="16.75" style="96" customWidth="1"/>
    <col min="6913" max="6913" width="11.125" style="96" customWidth="1"/>
    <col min="6914" max="6914" width="3.75" style="96" bestFit="1" customWidth="1"/>
    <col min="6915" max="6915" width="11.125" style="96" customWidth="1"/>
    <col min="6916" max="6916" width="6" style="96" customWidth="1"/>
    <col min="6917" max="6917" width="5.125" style="96" customWidth="1"/>
    <col min="6918" max="6918" width="5.75" style="96" customWidth="1"/>
    <col min="6919" max="6919" width="3.125" style="96" customWidth="1"/>
    <col min="6920" max="6920" width="12.875" style="96" customWidth="1"/>
    <col min="6921" max="6921" width="2.875" style="96" customWidth="1"/>
    <col min="6922" max="6922" width="83.875" style="96" customWidth="1"/>
    <col min="6923" max="7167" width="11.375" style="96"/>
    <col min="7168" max="7168" width="16.75" style="96" customWidth="1"/>
    <col min="7169" max="7169" width="11.125" style="96" customWidth="1"/>
    <col min="7170" max="7170" width="3.75" style="96" bestFit="1" customWidth="1"/>
    <col min="7171" max="7171" width="11.125" style="96" customWidth="1"/>
    <col min="7172" max="7172" width="6" style="96" customWidth="1"/>
    <col min="7173" max="7173" width="5.125" style="96" customWidth="1"/>
    <col min="7174" max="7174" width="5.75" style="96" customWidth="1"/>
    <col min="7175" max="7175" width="3.125" style="96" customWidth="1"/>
    <col min="7176" max="7176" width="12.875" style="96" customWidth="1"/>
    <col min="7177" max="7177" width="2.875" style="96" customWidth="1"/>
    <col min="7178" max="7178" width="83.875" style="96" customWidth="1"/>
    <col min="7179" max="7423" width="11.375" style="96"/>
    <col min="7424" max="7424" width="16.75" style="96" customWidth="1"/>
    <col min="7425" max="7425" width="11.125" style="96" customWidth="1"/>
    <col min="7426" max="7426" width="3.75" style="96" bestFit="1" customWidth="1"/>
    <col min="7427" max="7427" width="11.125" style="96" customWidth="1"/>
    <col min="7428" max="7428" width="6" style="96" customWidth="1"/>
    <col min="7429" max="7429" width="5.125" style="96" customWidth="1"/>
    <col min="7430" max="7430" width="5.75" style="96" customWidth="1"/>
    <col min="7431" max="7431" width="3.125" style="96" customWidth="1"/>
    <col min="7432" max="7432" width="12.875" style="96" customWidth="1"/>
    <col min="7433" max="7433" width="2.875" style="96" customWidth="1"/>
    <col min="7434" max="7434" width="83.875" style="96" customWidth="1"/>
    <col min="7435" max="7679" width="11.375" style="96"/>
    <col min="7680" max="7680" width="16.75" style="96" customWidth="1"/>
    <col min="7681" max="7681" width="11.125" style="96" customWidth="1"/>
    <col min="7682" max="7682" width="3.75" style="96" bestFit="1" customWidth="1"/>
    <col min="7683" max="7683" width="11.125" style="96" customWidth="1"/>
    <col min="7684" max="7684" width="6" style="96" customWidth="1"/>
    <col min="7685" max="7685" width="5.125" style="96" customWidth="1"/>
    <col min="7686" max="7686" width="5.75" style="96" customWidth="1"/>
    <col min="7687" max="7687" width="3.125" style="96" customWidth="1"/>
    <col min="7688" max="7688" width="12.875" style="96" customWidth="1"/>
    <col min="7689" max="7689" width="2.875" style="96" customWidth="1"/>
    <col min="7690" max="7690" width="83.875" style="96" customWidth="1"/>
    <col min="7691" max="7935" width="11.375" style="96"/>
    <col min="7936" max="7936" width="16.75" style="96" customWidth="1"/>
    <col min="7937" max="7937" width="11.125" style="96" customWidth="1"/>
    <col min="7938" max="7938" width="3.75" style="96" bestFit="1" customWidth="1"/>
    <col min="7939" max="7939" width="11.125" style="96" customWidth="1"/>
    <col min="7940" max="7940" width="6" style="96" customWidth="1"/>
    <col min="7941" max="7941" width="5.125" style="96" customWidth="1"/>
    <col min="7942" max="7942" width="5.75" style="96" customWidth="1"/>
    <col min="7943" max="7943" width="3.125" style="96" customWidth="1"/>
    <col min="7944" max="7944" width="12.875" style="96" customWidth="1"/>
    <col min="7945" max="7945" width="2.875" style="96" customWidth="1"/>
    <col min="7946" max="7946" width="83.875" style="96" customWidth="1"/>
    <col min="7947" max="8191" width="11.375" style="96"/>
    <col min="8192" max="8192" width="16.75" style="96" customWidth="1"/>
    <col min="8193" max="8193" width="11.125" style="96" customWidth="1"/>
    <col min="8194" max="8194" width="3.75" style="96" bestFit="1" customWidth="1"/>
    <col min="8195" max="8195" width="11.125" style="96" customWidth="1"/>
    <col min="8196" max="8196" width="6" style="96" customWidth="1"/>
    <col min="8197" max="8197" width="5.125" style="96" customWidth="1"/>
    <col min="8198" max="8198" width="5.75" style="96" customWidth="1"/>
    <col min="8199" max="8199" width="3.125" style="96" customWidth="1"/>
    <col min="8200" max="8200" width="12.875" style="96" customWidth="1"/>
    <col min="8201" max="8201" width="2.875" style="96" customWidth="1"/>
    <col min="8202" max="8202" width="83.875" style="96" customWidth="1"/>
    <col min="8203" max="8447" width="11.375" style="96"/>
    <col min="8448" max="8448" width="16.75" style="96" customWidth="1"/>
    <col min="8449" max="8449" width="11.125" style="96" customWidth="1"/>
    <col min="8450" max="8450" width="3.75" style="96" bestFit="1" customWidth="1"/>
    <col min="8451" max="8451" width="11.125" style="96" customWidth="1"/>
    <col min="8452" max="8452" width="6" style="96" customWidth="1"/>
    <col min="8453" max="8453" width="5.125" style="96" customWidth="1"/>
    <col min="8454" max="8454" width="5.75" style="96" customWidth="1"/>
    <col min="8455" max="8455" width="3.125" style="96" customWidth="1"/>
    <col min="8456" max="8456" width="12.875" style="96" customWidth="1"/>
    <col min="8457" max="8457" width="2.875" style="96" customWidth="1"/>
    <col min="8458" max="8458" width="83.875" style="96" customWidth="1"/>
    <col min="8459" max="8703" width="11.375" style="96"/>
    <col min="8704" max="8704" width="16.75" style="96" customWidth="1"/>
    <col min="8705" max="8705" width="11.125" style="96" customWidth="1"/>
    <col min="8706" max="8706" width="3.75" style="96" bestFit="1" customWidth="1"/>
    <col min="8707" max="8707" width="11.125" style="96" customWidth="1"/>
    <col min="8708" max="8708" width="6" style="96" customWidth="1"/>
    <col min="8709" max="8709" width="5.125" style="96" customWidth="1"/>
    <col min="8710" max="8710" width="5.75" style="96" customWidth="1"/>
    <col min="8711" max="8711" width="3.125" style="96" customWidth="1"/>
    <col min="8712" max="8712" width="12.875" style="96" customWidth="1"/>
    <col min="8713" max="8713" width="2.875" style="96" customWidth="1"/>
    <col min="8714" max="8714" width="83.875" style="96" customWidth="1"/>
    <col min="8715" max="8959" width="11.375" style="96"/>
    <col min="8960" max="8960" width="16.75" style="96" customWidth="1"/>
    <col min="8961" max="8961" width="11.125" style="96" customWidth="1"/>
    <col min="8962" max="8962" width="3.75" style="96" bestFit="1" customWidth="1"/>
    <col min="8963" max="8963" width="11.125" style="96" customWidth="1"/>
    <col min="8964" max="8964" width="6" style="96" customWidth="1"/>
    <col min="8965" max="8965" width="5.125" style="96" customWidth="1"/>
    <col min="8966" max="8966" width="5.75" style="96" customWidth="1"/>
    <col min="8967" max="8967" width="3.125" style="96" customWidth="1"/>
    <col min="8968" max="8968" width="12.875" style="96" customWidth="1"/>
    <col min="8969" max="8969" width="2.875" style="96" customWidth="1"/>
    <col min="8970" max="8970" width="83.875" style="96" customWidth="1"/>
    <col min="8971" max="9215" width="11.375" style="96"/>
    <col min="9216" max="9216" width="16.75" style="96" customWidth="1"/>
    <col min="9217" max="9217" width="11.125" style="96" customWidth="1"/>
    <col min="9218" max="9218" width="3.75" style="96" bestFit="1" customWidth="1"/>
    <col min="9219" max="9219" width="11.125" style="96" customWidth="1"/>
    <col min="9220" max="9220" width="6" style="96" customWidth="1"/>
    <col min="9221" max="9221" width="5.125" style="96" customWidth="1"/>
    <col min="9222" max="9222" width="5.75" style="96" customWidth="1"/>
    <col min="9223" max="9223" width="3.125" style="96" customWidth="1"/>
    <col min="9224" max="9224" width="12.875" style="96" customWidth="1"/>
    <col min="9225" max="9225" width="2.875" style="96" customWidth="1"/>
    <col min="9226" max="9226" width="83.875" style="96" customWidth="1"/>
    <col min="9227" max="9471" width="11.375" style="96"/>
    <col min="9472" max="9472" width="16.75" style="96" customWidth="1"/>
    <col min="9473" max="9473" width="11.125" style="96" customWidth="1"/>
    <col min="9474" max="9474" width="3.75" style="96" bestFit="1" customWidth="1"/>
    <col min="9475" max="9475" width="11.125" style="96" customWidth="1"/>
    <col min="9476" max="9476" width="6" style="96" customWidth="1"/>
    <col min="9477" max="9477" width="5.125" style="96" customWidth="1"/>
    <col min="9478" max="9478" width="5.75" style="96" customWidth="1"/>
    <col min="9479" max="9479" width="3.125" style="96" customWidth="1"/>
    <col min="9480" max="9480" width="12.875" style="96" customWidth="1"/>
    <col min="9481" max="9481" width="2.875" style="96" customWidth="1"/>
    <col min="9482" max="9482" width="83.875" style="96" customWidth="1"/>
    <col min="9483" max="9727" width="11.375" style="96"/>
    <col min="9728" max="9728" width="16.75" style="96" customWidth="1"/>
    <col min="9729" max="9729" width="11.125" style="96" customWidth="1"/>
    <col min="9730" max="9730" width="3.75" style="96" bestFit="1" customWidth="1"/>
    <col min="9731" max="9731" width="11.125" style="96" customWidth="1"/>
    <col min="9732" max="9732" width="6" style="96" customWidth="1"/>
    <col min="9733" max="9733" width="5.125" style="96" customWidth="1"/>
    <col min="9734" max="9734" width="5.75" style="96" customWidth="1"/>
    <col min="9735" max="9735" width="3.125" style="96" customWidth="1"/>
    <col min="9736" max="9736" width="12.875" style="96" customWidth="1"/>
    <col min="9737" max="9737" width="2.875" style="96" customWidth="1"/>
    <col min="9738" max="9738" width="83.875" style="96" customWidth="1"/>
    <col min="9739" max="9983" width="11.375" style="96"/>
    <col min="9984" max="9984" width="16.75" style="96" customWidth="1"/>
    <col min="9985" max="9985" width="11.125" style="96" customWidth="1"/>
    <col min="9986" max="9986" width="3.75" style="96" bestFit="1" customWidth="1"/>
    <col min="9987" max="9987" width="11.125" style="96" customWidth="1"/>
    <col min="9988" max="9988" width="6" style="96" customWidth="1"/>
    <col min="9989" max="9989" width="5.125" style="96" customWidth="1"/>
    <col min="9990" max="9990" width="5.75" style="96" customWidth="1"/>
    <col min="9991" max="9991" width="3.125" style="96" customWidth="1"/>
    <col min="9992" max="9992" width="12.875" style="96" customWidth="1"/>
    <col min="9993" max="9993" width="2.875" style="96" customWidth="1"/>
    <col min="9994" max="9994" width="83.875" style="96" customWidth="1"/>
    <col min="9995" max="10239" width="11.375" style="96"/>
    <col min="10240" max="10240" width="16.75" style="96" customWidth="1"/>
    <col min="10241" max="10241" width="11.125" style="96" customWidth="1"/>
    <col min="10242" max="10242" width="3.75" style="96" bestFit="1" customWidth="1"/>
    <col min="10243" max="10243" width="11.125" style="96" customWidth="1"/>
    <col min="10244" max="10244" width="6" style="96" customWidth="1"/>
    <col min="10245" max="10245" width="5.125" style="96" customWidth="1"/>
    <col min="10246" max="10246" width="5.75" style="96" customWidth="1"/>
    <col min="10247" max="10247" width="3.125" style="96" customWidth="1"/>
    <col min="10248" max="10248" width="12.875" style="96" customWidth="1"/>
    <col min="10249" max="10249" width="2.875" style="96" customWidth="1"/>
    <col min="10250" max="10250" width="83.875" style="96" customWidth="1"/>
    <col min="10251" max="10495" width="11.375" style="96"/>
    <col min="10496" max="10496" width="16.75" style="96" customWidth="1"/>
    <col min="10497" max="10497" width="11.125" style="96" customWidth="1"/>
    <col min="10498" max="10498" width="3.75" style="96" bestFit="1" customWidth="1"/>
    <col min="10499" max="10499" width="11.125" style="96" customWidth="1"/>
    <col min="10500" max="10500" width="6" style="96" customWidth="1"/>
    <col min="10501" max="10501" width="5.125" style="96" customWidth="1"/>
    <col min="10502" max="10502" width="5.75" style="96" customWidth="1"/>
    <col min="10503" max="10503" width="3.125" style="96" customWidth="1"/>
    <col min="10504" max="10504" width="12.875" style="96" customWidth="1"/>
    <col min="10505" max="10505" width="2.875" style="96" customWidth="1"/>
    <col min="10506" max="10506" width="83.875" style="96" customWidth="1"/>
    <col min="10507" max="10751" width="11.375" style="96"/>
    <col min="10752" max="10752" width="16.75" style="96" customWidth="1"/>
    <col min="10753" max="10753" width="11.125" style="96" customWidth="1"/>
    <col min="10754" max="10754" width="3.75" style="96" bestFit="1" customWidth="1"/>
    <col min="10755" max="10755" width="11.125" style="96" customWidth="1"/>
    <col min="10756" max="10756" width="6" style="96" customWidth="1"/>
    <col min="10757" max="10757" width="5.125" style="96" customWidth="1"/>
    <col min="10758" max="10758" width="5.75" style="96" customWidth="1"/>
    <col min="10759" max="10759" width="3.125" style="96" customWidth="1"/>
    <col min="10760" max="10760" width="12.875" style="96" customWidth="1"/>
    <col min="10761" max="10761" width="2.875" style="96" customWidth="1"/>
    <col min="10762" max="10762" width="83.875" style="96" customWidth="1"/>
    <col min="10763" max="11007" width="11.375" style="96"/>
    <col min="11008" max="11008" width="16.75" style="96" customWidth="1"/>
    <col min="11009" max="11009" width="11.125" style="96" customWidth="1"/>
    <col min="11010" max="11010" width="3.75" style="96" bestFit="1" customWidth="1"/>
    <col min="11011" max="11011" width="11.125" style="96" customWidth="1"/>
    <col min="11012" max="11012" width="6" style="96" customWidth="1"/>
    <col min="11013" max="11013" width="5.125" style="96" customWidth="1"/>
    <col min="11014" max="11014" width="5.75" style="96" customWidth="1"/>
    <col min="11015" max="11015" width="3.125" style="96" customWidth="1"/>
    <col min="11016" max="11016" width="12.875" style="96" customWidth="1"/>
    <col min="11017" max="11017" width="2.875" style="96" customWidth="1"/>
    <col min="11018" max="11018" width="83.875" style="96" customWidth="1"/>
    <col min="11019" max="11263" width="11.375" style="96"/>
    <col min="11264" max="11264" width="16.75" style="96" customWidth="1"/>
    <col min="11265" max="11265" width="11.125" style="96" customWidth="1"/>
    <col min="11266" max="11266" width="3.75" style="96" bestFit="1" customWidth="1"/>
    <col min="11267" max="11267" width="11.125" style="96" customWidth="1"/>
    <col min="11268" max="11268" width="6" style="96" customWidth="1"/>
    <col min="11269" max="11269" width="5.125" style="96" customWidth="1"/>
    <col min="11270" max="11270" width="5.75" style="96" customWidth="1"/>
    <col min="11271" max="11271" width="3.125" style="96" customWidth="1"/>
    <col min="11272" max="11272" width="12.875" style="96" customWidth="1"/>
    <col min="11273" max="11273" width="2.875" style="96" customWidth="1"/>
    <col min="11274" max="11274" width="83.875" style="96" customWidth="1"/>
    <col min="11275" max="11519" width="11.375" style="96"/>
    <col min="11520" max="11520" width="16.75" style="96" customWidth="1"/>
    <col min="11521" max="11521" width="11.125" style="96" customWidth="1"/>
    <col min="11522" max="11522" width="3.75" style="96" bestFit="1" customWidth="1"/>
    <col min="11523" max="11523" width="11.125" style="96" customWidth="1"/>
    <col min="11524" max="11524" width="6" style="96" customWidth="1"/>
    <col min="11525" max="11525" width="5.125" style="96" customWidth="1"/>
    <col min="11526" max="11526" width="5.75" style="96" customWidth="1"/>
    <col min="11527" max="11527" width="3.125" style="96" customWidth="1"/>
    <col min="11528" max="11528" width="12.875" style="96" customWidth="1"/>
    <col min="11529" max="11529" width="2.875" style="96" customWidth="1"/>
    <col min="11530" max="11530" width="83.875" style="96" customWidth="1"/>
    <col min="11531" max="11775" width="11.375" style="96"/>
    <col min="11776" max="11776" width="16.75" style="96" customWidth="1"/>
    <col min="11777" max="11777" width="11.125" style="96" customWidth="1"/>
    <col min="11778" max="11778" width="3.75" style="96" bestFit="1" customWidth="1"/>
    <col min="11779" max="11779" width="11.125" style="96" customWidth="1"/>
    <col min="11780" max="11780" width="6" style="96" customWidth="1"/>
    <col min="11781" max="11781" width="5.125" style="96" customWidth="1"/>
    <col min="11782" max="11782" width="5.75" style="96" customWidth="1"/>
    <col min="11783" max="11783" width="3.125" style="96" customWidth="1"/>
    <col min="11784" max="11784" width="12.875" style="96" customWidth="1"/>
    <col min="11785" max="11785" width="2.875" style="96" customWidth="1"/>
    <col min="11786" max="11786" width="83.875" style="96" customWidth="1"/>
    <col min="11787" max="12031" width="11.375" style="96"/>
    <col min="12032" max="12032" width="16.75" style="96" customWidth="1"/>
    <col min="12033" max="12033" width="11.125" style="96" customWidth="1"/>
    <col min="12034" max="12034" width="3.75" style="96" bestFit="1" customWidth="1"/>
    <col min="12035" max="12035" width="11.125" style="96" customWidth="1"/>
    <col min="12036" max="12036" width="6" style="96" customWidth="1"/>
    <col min="12037" max="12037" width="5.125" style="96" customWidth="1"/>
    <col min="12038" max="12038" width="5.75" style="96" customWidth="1"/>
    <col min="12039" max="12039" width="3.125" style="96" customWidth="1"/>
    <col min="12040" max="12040" width="12.875" style="96" customWidth="1"/>
    <col min="12041" max="12041" width="2.875" style="96" customWidth="1"/>
    <col min="12042" max="12042" width="83.875" style="96" customWidth="1"/>
    <col min="12043" max="12287" width="11.375" style="96"/>
    <col min="12288" max="12288" width="16.75" style="96" customWidth="1"/>
    <col min="12289" max="12289" width="11.125" style="96" customWidth="1"/>
    <col min="12290" max="12290" width="3.75" style="96" bestFit="1" customWidth="1"/>
    <col min="12291" max="12291" width="11.125" style="96" customWidth="1"/>
    <col min="12292" max="12292" width="6" style="96" customWidth="1"/>
    <col min="12293" max="12293" width="5.125" style="96" customWidth="1"/>
    <col min="12294" max="12294" width="5.75" style="96" customWidth="1"/>
    <col min="12295" max="12295" width="3.125" style="96" customWidth="1"/>
    <col min="12296" max="12296" width="12.875" style="96" customWidth="1"/>
    <col min="12297" max="12297" width="2.875" style="96" customWidth="1"/>
    <col min="12298" max="12298" width="83.875" style="96" customWidth="1"/>
    <col min="12299" max="12543" width="11.375" style="96"/>
    <col min="12544" max="12544" width="16.75" style="96" customWidth="1"/>
    <col min="12545" max="12545" width="11.125" style="96" customWidth="1"/>
    <col min="12546" max="12546" width="3.75" style="96" bestFit="1" customWidth="1"/>
    <col min="12547" max="12547" width="11.125" style="96" customWidth="1"/>
    <col min="12548" max="12548" width="6" style="96" customWidth="1"/>
    <col min="12549" max="12549" width="5.125" style="96" customWidth="1"/>
    <col min="12550" max="12550" width="5.75" style="96" customWidth="1"/>
    <col min="12551" max="12551" width="3.125" style="96" customWidth="1"/>
    <col min="12552" max="12552" width="12.875" style="96" customWidth="1"/>
    <col min="12553" max="12553" width="2.875" style="96" customWidth="1"/>
    <col min="12554" max="12554" width="83.875" style="96" customWidth="1"/>
    <col min="12555" max="12799" width="11.375" style="96"/>
    <col min="12800" max="12800" width="16.75" style="96" customWidth="1"/>
    <col min="12801" max="12801" width="11.125" style="96" customWidth="1"/>
    <col min="12802" max="12802" width="3.75" style="96" bestFit="1" customWidth="1"/>
    <col min="12803" max="12803" width="11.125" style="96" customWidth="1"/>
    <col min="12804" max="12804" width="6" style="96" customWidth="1"/>
    <col min="12805" max="12805" width="5.125" style="96" customWidth="1"/>
    <col min="12806" max="12806" width="5.75" style="96" customWidth="1"/>
    <col min="12807" max="12807" width="3.125" style="96" customWidth="1"/>
    <col min="12808" max="12808" width="12.875" style="96" customWidth="1"/>
    <col min="12809" max="12809" width="2.875" style="96" customWidth="1"/>
    <col min="12810" max="12810" width="83.875" style="96" customWidth="1"/>
    <col min="12811" max="13055" width="11.375" style="96"/>
    <col min="13056" max="13056" width="16.75" style="96" customWidth="1"/>
    <col min="13057" max="13057" width="11.125" style="96" customWidth="1"/>
    <col min="13058" max="13058" width="3.75" style="96" bestFit="1" customWidth="1"/>
    <col min="13059" max="13059" width="11.125" style="96" customWidth="1"/>
    <col min="13060" max="13060" width="6" style="96" customWidth="1"/>
    <col min="13061" max="13061" width="5.125" style="96" customWidth="1"/>
    <col min="13062" max="13062" width="5.75" style="96" customWidth="1"/>
    <col min="13063" max="13063" width="3.125" style="96" customWidth="1"/>
    <col min="13064" max="13064" width="12.875" style="96" customWidth="1"/>
    <col min="13065" max="13065" width="2.875" style="96" customWidth="1"/>
    <col min="13066" max="13066" width="83.875" style="96" customWidth="1"/>
    <col min="13067" max="13311" width="11.375" style="96"/>
    <col min="13312" max="13312" width="16.75" style="96" customWidth="1"/>
    <col min="13313" max="13313" width="11.125" style="96" customWidth="1"/>
    <col min="13314" max="13314" width="3.75" style="96" bestFit="1" customWidth="1"/>
    <col min="13315" max="13315" width="11.125" style="96" customWidth="1"/>
    <col min="13316" max="13316" width="6" style="96" customWidth="1"/>
    <col min="13317" max="13317" width="5.125" style="96" customWidth="1"/>
    <col min="13318" max="13318" width="5.75" style="96" customWidth="1"/>
    <col min="13319" max="13319" width="3.125" style="96" customWidth="1"/>
    <col min="13320" max="13320" width="12.875" style="96" customWidth="1"/>
    <col min="13321" max="13321" width="2.875" style="96" customWidth="1"/>
    <col min="13322" max="13322" width="83.875" style="96" customWidth="1"/>
    <col min="13323" max="13567" width="11.375" style="96"/>
    <col min="13568" max="13568" width="16.75" style="96" customWidth="1"/>
    <col min="13569" max="13569" width="11.125" style="96" customWidth="1"/>
    <col min="13570" max="13570" width="3.75" style="96" bestFit="1" customWidth="1"/>
    <col min="13571" max="13571" width="11.125" style="96" customWidth="1"/>
    <col min="13572" max="13572" width="6" style="96" customWidth="1"/>
    <col min="13573" max="13573" width="5.125" style="96" customWidth="1"/>
    <col min="13574" max="13574" width="5.75" style="96" customWidth="1"/>
    <col min="13575" max="13575" width="3.125" style="96" customWidth="1"/>
    <col min="13576" max="13576" width="12.875" style="96" customWidth="1"/>
    <col min="13577" max="13577" width="2.875" style="96" customWidth="1"/>
    <col min="13578" max="13578" width="83.875" style="96" customWidth="1"/>
    <col min="13579" max="13823" width="11.375" style="96"/>
    <col min="13824" max="13824" width="16.75" style="96" customWidth="1"/>
    <col min="13825" max="13825" width="11.125" style="96" customWidth="1"/>
    <col min="13826" max="13826" width="3.75" style="96" bestFit="1" customWidth="1"/>
    <col min="13827" max="13827" width="11.125" style="96" customWidth="1"/>
    <col min="13828" max="13828" width="6" style="96" customWidth="1"/>
    <col min="13829" max="13829" width="5.125" style="96" customWidth="1"/>
    <col min="13830" max="13830" width="5.75" style="96" customWidth="1"/>
    <col min="13831" max="13831" width="3.125" style="96" customWidth="1"/>
    <col min="13832" max="13832" width="12.875" style="96" customWidth="1"/>
    <col min="13833" max="13833" width="2.875" style="96" customWidth="1"/>
    <col min="13834" max="13834" width="83.875" style="96" customWidth="1"/>
    <col min="13835" max="14079" width="11.375" style="96"/>
    <col min="14080" max="14080" width="16.75" style="96" customWidth="1"/>
    <col min="14081" max="14081" width="11.125" style="96" customWidth="1"/>
    <col min="14082" max="14082" width="3.75" style="96" bestFit="1" customWidth="1"/>
    <col min="14083" max="14083" width="11.125" style="96" customWidth="1"/>
    <col min="14084" max="14084" width="6" style="96" customWidth="1"/>
    <col min="14085" max="14085" width="5.125" style="96" customWidth="1"/>
    <col min="14086" max="14086" width="5.75" style="96" customWidth="1"/>
    <col min="14087" max="14087" width="3.125" style="96" customWidth="1"/>
    <col min="14088" max="14088" width="12.875" style="96" customWidth="1"/>
    <col min="14089" max="14089" width="2.875" style="96" customWidth="1"/>
    <col min="14090" max="14090" width="83.875" style="96" customWidth="1"/>
    <col min="14091" max="14335" width="11.375" style="96"/>
    <col min="14336" max="14336" width="16.75" style="96" customWidth="1"/>
    <col min="14337" max="14337" width="11.125" style="96" customWidth="1"/>
    <col min="14338" max="14338" width="3.75" style="96" bestFit="1" customWidth="1"/>
    <col min="14339" max="14339" width="11.125" style="96" customWidth="1"/>
    <col min="14340" max="14340" width="6" style="96" customWidth="1"/>
    <col min="14341" max="14341" width="5.125" style="96" customWidth="1"/>
    <col min="14342" max="14342" width="5.75" style="96" customWidth="1"/>
    <col min="14343" max="14343" width="3.125" style="96" customWidth="1"/>
    <col min="14344" max="14344" width="12.875" style="96" customWidth="1"/>
    <col min="14345" max="14345" width="2.875" style="96" customWidth="1"/>
    <col min="14346" max="14346" width="83.875" style="96" customWidth="1"/>
    <col min="14347" max="14591" width="11.375" style="96"/>
    <col min="14592" max="14592" width="16.75" style="96" customWidth="1"/>
    <col min="14593" max="14593" width="11.125" style="96" customWidth="1"/>
    <col min="14594" max="14594" width="3.75" style="96" bestFit="1" customWidth="1"/>
    <col min="14595" max="14595" width="11.125" style="96" customWidth="1"/>
    <col min="14596" max="14596" width="6" style="96" customWidth="1"/>
    <col min="14597" max="14597" width="5.125" style="96" customWidth="1"/>
    <col min="14598" max="14598" width="5.75" style="96" customWidth="1"/>
    <col min="14599" max="14599" width="3.125" style="96" customWidth="1"/>
    <col min="14600" max="14600" width="12.875" style="96" customWidth="1"/>
    <col min="14601" max="14601" width="2.875" style="96" customWidth="1"/>
    <col min="14602" max="14602" width="83.875" style="96" customWidth="1"/>
    <col min="14603" max="14847" width="11.375" style="96"/>
    <col min="14848" max="14848" width="16.75" style="96" customWidth="1"/>
    <col min="14849" max="14849" width="11.125" style="96" customWidth="1"/>
    <col min="14850" max="14850" width="3.75" style="96" bestFit="1" customWidth="1"/>
    <col min="14851" max="14851" width="11.125" style="96" customWidth="1"/>
    <col min="14852" max="14852" width="6" style="96" customWidth="1"/>
    <col min="14853" max="14853" width="5.125" style="96" customWidth="1"/>
    <col min="14854" max="14854" width="5.75" style="96" customWidth="1"/>
    <col min="14855" max="14855" width="3.125" style="96" customWidth="1"/>
    <col min="14856" max="14856" width="12.875" style="96" customWidth="1"/>
    <col min="14857" max="14857" width="2.875" style="96" customWidth="1"/>
    <col min="14858" max="14858" width="83.875" style="96" customWidth="1"/>
    <col min="14859" max="15103" width="11.375" style="96"/>
    <col min="15104" max="15104" width="16.75" style="96" customWidth="1"/>
    <col min="15105" max="15105" width="11.125" style="96" customWidth="1"/>
    <col min="15106" max="15106" width="3.75" style="96" bestFit="1" customWidth="1"/>
    <col min="15107" max="15107" width="11.125" style="96" customWidth="1"/>
    <col min="15108" max="15108" width="6" style="96" customWidth="1"/>
    <col min="15109" max="15109" width="5.125" style="96" customWidth="1"/>
    <col min="15110" max="15110" width="5.75" style="96" customWidth="1"/>
    <col min="15111" max="15111" width="3.125" style="96" customWidth="1"/>
    <col min="15112" max="15112" width="12.875" style="96" customWidth="1"/>
    <col min="15113" max="15113" width="2.875" style="96" customWidth="1"/>
    <col min="15114" max="15114" width="83.875" style="96" customWidth="1"/>
    <col min="15115" max="15359" width="11.375" style="96"/>
    <col min="15360" max="15360" width="16.75" style="96" customWidth="1"/>
    <col min="15361" max="15361" width="11.125" style="96" customWidth="1"/>
    <col min="15362" max="15362" width="3.75" style="96" bestFit="1" customWidth="1"/>
    <col min="15363" max="15363" width="11.125" style="96" customWidth="1"/>
    <col min="15364" max="15364" width="6" style="96" customWidth="1"/>
    <col min="15365" max="15365" width="5.125" style="96" customWidth="1"/>
    <col min="15366" max="15366" width="5.75" style="96" customWidth="1"/>
    <col min="15367" max="15367" width="3.125" style="96" customWidth="1"/>
    <col min="15368" max="15368" width="12.875" style="96" customWidth="1"/>
    <col min="15369" max="15369" width="2.875" style="96" customWidth="1"/>
    <col min="15370" max="15370" width="83.875" style="96" customWidth="1"/>
    <col min="15371" max="15615" width="11.375" style="96"/>
    <col min="15616" max="15616" width="16.75" style="96" customWidth="1"/>
    <col min="15617" max="15617" width="11.125" style="96" customWidth="1"/>
    <col min="15618" max="15618" width="3.75" style="96" bestFit="1" customWidth="1"/>
    <col min="15619" max="15619" width="11.125" style="96" customWidth="1"/>
    <col min="15620" max="15620" width="6" style="96" customWidth="1"/>
    <col min="15621" max="15621" width="5.125" style="96" customWidth="1"/>
    <col min="15622" max="15622" width="5.75" style="96" customWidth="1"/>
    <col min="15623" max="15623" width="3.125" style="96" customWidth="1"/>
    <col min="15624" max="15624" width="12.875" style="96" customWidth="1"/>
    <col min="15625" max="15625" width="2.875" style="96" customWidth="1"/>
    <col min="15626" max="15626" width="83.875" style="96" customWidth="1"/>
    <col min="15627" max="15871" width="11.375" style="96"/>
    <col min="15872" max="15872" width="16.75" style="96" customWidth="1"/>
    <col min="15873" max="15873" width="11.125" style="96" customWidth="1"/>
    <col min="15874" max="15874" width="3.75" style="96" bestFit="1" customWidth="1"/>
    <col min="15875" max="15875" width="11.125" style="96" customWidth="1"/>
    <col min="15876" max="15876" width="6" style="96" customWidth="1"/>
    <col min="15877" max="15877" width="5.125" style="96" customWidth="1"/>
    <col min="15878" max="15878" width="5.75" style="96" customWidth="1"/>
    <col min="15879" max="15879" width="3.125" style="96" customWidth="1"/>
    <col min="15880" max="15880" width="12.875" style="96" customWidth="1"/>
    <col min="15881" max="15881" width="2.875" style="96" customWidth="1"/>
    <col min="15882" max="15882" width="83.875" style="96" customWidth="1"/>
    <col min="15883" max="16127" width="11.375" style="96"/>
    <col min="16128" max="16128" width="16.75" style="96" customWidth="1"/>
    <col min="16129" max="16129" width="11.125" style="96" customWidth="1"/>
    <col min="16130" max="16130" width="3.75" style="96" bestFit="1" customWidth="1"/>
    <col min="16131" max="16131" width="11.125" style="96" customWidth="1"/>
    <col min="16132" max="16132" width="6" style="96" customWidth="1"/>
    <col min="16133" max="16133" width="5.125" style="96" customWidth="1"/>
    <col min="16134" max="16134" width="5.75" style="96" customWidth="1"/>
    <col min="16135" max="16135" width="3.125" style="96" customWidth="1"/>
    <col min="16136" max="16136" width="12.875" style="96" customWidth="1"/>
    <col min="16137" max="16137" width="2.875" style="96" customWidth="1"/>
    <col min="16138" max="16138" width="83.875" style="96" customWidth="1"/>
    <col min="16139" max="16384" width="11.375" style="96"/>
  </cols>
  <sheetData>
    <row r="1" spans="1:15" ht="30" customHeight="1">
      <c r="A1" s="95" t="s">
        <v>38</v>
      </c>
      <c r="B1" s="95"/>
      <c r="D1" s="263" t="s">
        <v>39</v>
      </c>
      <c r="E1" s="263"/>
      <c r="F1" s="263"/>
      <c r="G1" s="263"/>
      <c r="H1" s="263"/>
      <c r="I1" s="263"/>
      <c r="J1" s="263"/>
      <c r="K1" s="263"/>
      <c r="L1" s="263"/>
    </row>
    <row r="2" spans="1:15" ht="30" customHeight="1">
      <c r="A2" s="265" t="str">
        <f ca="1">RIGHT(CELL("filename",A2),
 LEN(CELL("filename",A2))
       -FIND("]",CELL("filename",A2)))</f>
        <v>⑤年月</v>
      </c>
      <c r="B2" s="265"/>
      <c r="C2" s="265"/>
      <c r="D2" s="265"/>
      <c r="E2" s="265"/>
      <c r="F2" s="265"/>
      <c r="G2" s="265"/>
      <c r="H2" s="265"/>
      <c r="I2" s="265"/>
      <c r="J2" s="265"/>
      <c r="K2" s="265"/>
      <c r="L2" s="265"/>
    </row>
    <row r="3" spans="1:15" ht="30" customHeight="1">
      <c r="A3" s="266" t="s">
        <v>47</v>
      </c>
      <c r="B3" s="266"/>
      <c r="C3" s="266" t="str">
        <f>IF('人件費総括表・実績（様式7号別紙2-1-1）'!$B$3:$F$3="",
     "",
     '人件費総括表・実績（様式7号別紙2-1-1）'!$B$3:$F$3)</f>
        <v/>
      </c>
      <c r="D3" s="266"/>
      <c r="E3" s="266"/>
      <c r="F3" s="97"/>
      <c r="G3" s="97"/>
      <c r="H3" s="97"/>
      <c r="I3" s="97"/>
      <c r="J3" s="97"/>
      <c r="K3" s="97"/>
      <c r="L3" s="97"/>
    </row>
    <row r="4" spans="1:15" ht="30" customHeight="1">
      <c r="A4" s="267" t="s">
        <v>27</v>
      </c>
      <c r="B4" s="267"/>
      <c r="C4" s="266" t="str">
        <f>IF(従業員別人件費総括表!D5="",
     "",
     従業員別人件費総括表!D5)</f>
        <v/>
      </c>
      <c r="D4" s="266"/>
      <c r="E4" s="266"/>
      <c r="F4" s="98"/>
      <c r="G4" s="98"/>
      <c r="H4" s="98"/>
    </row>
    <row r="5" spans="1:15" ht="30" customHeight="1">
      <c r="A5" s="267" t="s">
        <v>28</v>
      </c>
      <c r="B5" s="267"/>
      <c r="C5" s="268">
        <f>従業員別人件費総括表!F7</f>
        <v>0</v>
      </c>
      <c r="D5" s="268"/>
      <c r="E5" s="268"/>
      <c r="F5" s="98" t="s">
        <v>7</v>
      </c>
      <c r="G5" s="98"/>
      <c r="H5" s="98"/>
    </row>
    <row r="6" spans="1:15" ht="30" customHeight="1" thickBot="1">
      <c r="A6" s="100" t="s">
        <v>46</v>
      </c>
      <c r="B6" s="100"/>
    </row>
    <row r="7" spans="1:15" s="101" customFormat="1" ht="22.5" customHeight="1" thickBot="1">
      <c r="A7" s="273" t="s">
        <v>48</v>
      </c>
      <c r="B7" s="270"/>
      <c r="C7" s="271" t="s">
        <v>29</v>
      </c>
      <c r="D7" s="271"/>
      <c r="E7" s="271"/>
      <c r="F7" s="261" t="s">
        <v>30</v>
      </c>
      <c r="G7" s="272"/>
      <c r="H7" s="272"/>
      <c r="I7" s="262"/>
      <c r="J7" s="261" t="s">
        <v>31</v>
      </c>
      <c r="K7" s="262"/>
      <c r="L7" s="102" t="s">
        <v>45</v>
      </c>
      <c r="M7" s="103" t="s">
        <v>32</v>
      </c>
      <c r="N7" s="104" t="s">
        <v>44</v>
      </c>
    </row>
    <row r="8" spans="1:15" ht="22.5" customHeight="1">
      <c r="A8" s="91"/>
      <c r="B8" s="105" t="str">
        <f>IF(テーブル145[[#This Row],[列1]]="",
    "",
    TEXT(テーブル145[[#This Row],[列1]],"(aaa)"))</f>
        <v/>
      </c>
      <c r="C8" s="85" t="s">
        <v>49</v>
      </c>
      <c r="D8" s="106" t="s">
        <v>25</v>
      </c>
      <c r="E8" s="86" t="s">
        <v>49</v>
      </c>
      <c r="F8" s="107">
        <f>IFERROR(HOUR(テーブル145[[#This Row],[列4]]-テーブル145[[#This Row],[列13]]-テーブル145[[#This Row],[列2]]),
              0)</f>
        <v>0</v>
      </c>
      <c r="G8" s="108" t="s">
        <v>35</v>
      </c>
      <c r="H8" s="109" t="str">
        <f>IFERROR(IF(MINUTE(テーブル145[[#This Row],[列4]]-テーブル145[[#This Row],[列13]]-テーブル145[[#This Row],[列2]])&lt;30,
                  "00",
                  30),
              "00")</f>
        <v>00</v>
      </c>
      <c r="I8" s="110" t="s">
        <v>36</v>
      </c>
      <c r="J8" s="111">
        <f>IFERROR((テーブル145[[#This Row],[列5]]+テーブル145[[#This Row],[列7]]/60)*$C$5,"")</f>
        <v>0</v>
      </c>
      <c r="K8" s="112" t="s">
        <v>7</v>
      </c>
      <c r="L8" s="113"/>
      <c r="M8" s="114"/>
      <c r="N8" s="153"/>
      <c r="O8" s="116"/>
    </row>
    <row r="9" spans="1:15" ht="22.5" customHeight="1">
      <c r="A9" s="92"/>
      <c r="B9" s="118" t="str">
        <f>IF(テーブル145[[#This Row],[列1]]="",
    "",
    TEXT(テーブル145[[#This Row],[列1]],"(aaa)"))</f>
        <v/>
      </c>
      <c r="C9" s="87" t="s">
        <v>49</v>
      </c>
      <c r="D9" s="120" t="s">
        <v>25</v>
      </c>
      <c r="E9" s="88" t="s">
        <v>49</v>
      </c>
      <c r="F9" s="122">
        <f>IFERROR(HOUR(テーブル145[[#This Row],[列4]]-テーブル145[[#This Row],[列13]]-テーブル145[[#This Row],[列2]]),
              0)</f>
        <v>0</v>
      </c>
      <c r="G9" s="123" t="s">
        <v>35</v>
      </c>
      <c r="H9" s="124" t="str">
        <f>IFERROR(IF(MINUTE(テーブル145[[#This Row],[列4]]-テーブル145[[#This Row],[列13]]-テーブル145[[#This Row],[列2]])&lt;30,
                  "00",
                  30),
              "00")</f>
        <v>00</v>
      </c>
      <c r="I9" s="125" t="s">
        <v>36</v>
      </c>
      <c r="J9" s="126">
        <f>IFERROR((テーブル145[[#This Row],[列5]]+テーブル145[[#This Row],[列7]]/60)*$C$5,"")</f>
        <v>0</v>
      </c>
      <c r="K9" s="127" t="s">
        <v>7</v>
      </c>
      <c r="L9" s="128"/>
      <c r="M9" s="129"/>
      <c r="N9" s="153"/>
      <c r="O9" s="116"/>
    </row>
    <row r="10" spans="1:15" ht="22.5" customHeight="1">
      <c r="A10" s="92"/>
      <c r="B10" s="130" t="str">
        <f>IF(テーブル145[[#This Row],[列1]]="",
    "",
    TEXT(テーブル145[[#This Row],[列1]],"(aaa)"))</f>
        <v/>
      </c>
      <c r="C10" s="87" t="s">
        <v>49</v>
      </c>
      <c r="D10" s="120" t="s">
        <v>25</v>
      </c>
      <c r="E10" s="88" t="s">
        <v>49</v>
      </c>
      <c r="F10" s="122">
        <f>IFERROR(HOUR(テーブル145[[#This Row],[列4]]-テーブル145[[#This Row],[列13]]-テーブル145[[#This Row],[列2]]),
              0)</f>
        <v>0</v>
      </c>
      <c r="G10" s="123" t="s">
        <v>35</v>
      </c>
      <c r="H10" s="131" t="str">
        <f>IFERROR(IF(MINUTE(テーブル145[[#This Row],[列4]]-テーブル145[[#This Row],[列13]]-テーブル145[[#This Row],[列2]])&lt;30,
                  "00",
                  30),
              "00")</f>
        <v>00</v>
      </c>
      <c r="I10" s="125" t="s">
        <v>36</v>
      </c>
      <c r="J10" s="126">
        <f>IFERROR((テーブル145[[#This Row],[列5]]+テーブル145[[#This Row],[列7]]/60)*$C$5,"")</f>
        <v>0</v>
      </c>
      <c r="K10" s="127" t="s">
        <v>7</v>
      </c>
      <c r="L10" s="132"/>
      <c r="M10" s="129"/>
      <c r="N10" s="153"/>
      <c r="O10" s="116"/>
    </row>
    <row r="11" spans="1:15" ht="22.5" customHeight="1">
      <c r="A11" s="92"/>
      <c r="B11" s="130" t="str">
        <f>IF(テーブル145[[#This Row],[列1]]="",
    "",
    TEXT(テーブル145[[#This Row],[列1]],"(aaa)"))</f>
        <v/>
      </c>
      <c r="C11" s="87" t="s">
        <v>33</v>
      </c>
      <c r="D11" s="120" t="s">
        <v>34</v>
      </c>
      <c r="E11" s="88" t="s">
        <v>33</v>
      </c>
      <c r="F11" s="122">
        <f>IFERROR(HOUR(テーブル145[[#This Row],[列4]]-テーブル145[[#This Row],[列13]]-テーブル145[[#This Row],[列2]]),
              0)</f>
        <v>0</v>
      </c>
      <c r="G11" s="123" t="s">
        <v>35</v>
      </c>
      <c r="H11" s="131" t="str">
        <f>IFERROR(IF(MINUTE(テーブル145[[#This Row],[列4]]-テーブル145[[#This Row],[列13]]-テーブル145[[#This Row],[列2]])&lt;30,
                  "00",
                  30),
              "00")</f>
        <v>00</v>
      </c>
      <c r="I11" s="125" t="s">
        <v>36</v>
      </c>
      <c r="J11" s="126">
        <f>IFERROR((テーブル145[[#This Row],[列5]]+テーブル145[[#This Row],[列7]]/60)*$C$5,"")</f>
        <v>0</v>
      </c>
      <c r="K11" s="127" t="s">
        <v>7</v>
      </c>
      <c r="L11" s="132"/>
      <c r="M11" s="129"/>
      <c r="N11" s="153"/>
      <c r="O11" s="116"/>
    </row>
    <row r="12" spans="1:15" ht="22.5" customHeight="1">
      <c r="A12" s="92"/>
      <c r="B12" s="130" t="str">
        <f>IF(テーブル145[[#This Row],[列1]]="",
    "",
    TEXT(テーブル145[[#This Row],[列1]],"(aaa)"))</f>
        <v/>
      </c>
      <c r="C12" s="87" t="s">
        <v>33</v>
      </c>
      <c r="D12" s="120" t="s">
        <v>34</v>
      </c>
      <c r="E12" s="88" t="s">
        <v>33</v>
      </c>
      <c r="F12" s="122">
        <f>IFERROR(HOUR(テーブル145[[#This Row],[列4]]-テーブル145[[#This Row],[列13]]-テーブル145[[#This Row],[列2]]),
              0)</f>
        <v>0</v>
      </c>
      <c r="G12" s="123" t="s">
        <v>35</v>
      </c>
      <c r="H12" s="131" t="str">
        <f>IFERROR(IF(MINUTE(テーブル145[[#This Row],[列4]]-テーブル145[[#This Row],[列13]]-テーブル145[[#This Row],[列2]])&lt;30,
                  "00",
                  30),
              "00")</f>
        <v>00</v>
      </c>
      <c r="I12" s="125" t="s">
        <v>36</v>
      </c>
      <c r="J12" s="126">
        <f>IFERROR((テーブル145[[#This Row],[列5]]+テーブル145[[#This Row],[列7]]/60)*$C$5,"")</f>
        <v>0</v>
      </c>
      <c r="K12" s="127" t="s">
        <v>7</v>
      </c>
      <c r="L12" s="132"/>
      <c r="M12" s="129"/>
      <c r="N12" s="153"/>
      <c r="O12" s="116"/>
    </row>
    <row r="13" spans="1:15" ht="22.5" customHeight="1">
      <c r="A13" s="92"/>
      <c r="B13" s="130" t="str">
        <f>IF(テーブル145[[#This Row],[列1]]="",
    "",
    TEXT(テーブル145[[#This Row],[列1]],"(aaa)"))</f>
        <v/>
      </c>
      <c r="C13" s="87" t="s">
        <v>33</v>
      </c>
      <c r="D13" s="120" t="s">
        <v>34</v>
      </c>
      <c r="E13" s="88" t="s">
        <v>33</v>
      </c>
      <c r="F13" s="122">
        <f>IFERROR(HOUR(テーブル145[[#This Row],[列4]]-テーブル145[[#This Row],[列13]]-テーブル145[[#This Row],[列2]]),
              0)</f>
        <v>0</v>
      </c>
      <c r="G13" s="123" t="s">
        <v>35</v>
      </c>
      <c r="H13" s="131" t="str">
        <f>IFERROR(IF(MINUTE(テーブル145[[#This Row],[列4]]-テーブル145[[#This Row],[列13]]-テーブル145[[#This Row],[列2]])&lt;30,
                  "00",
                  30),
              "00")</f>
        <v>00</v>
      </c>
      <c r="I13" s="125" t="s">
        <v>36</v>
      </c>
      <c r="J13" s="126">
        <f>IFERROR((テーブル145[[#This Row],[列5]]+テーブル145[[#This Row],[列7]]/60)*$C$5,"")</f>
        <v>0</v>
      </c>
      <c r="K13" s="127" t="s">
        <v>7</v>
      </c>
      <c r="L13" s="132"/>
      <c r="M13" s="129"/>
      <c r="N13" s="153"/>
      <c r="O13" s="116"/>
    </row>
    <row r="14" spans="1:15" ht="22.5" customHeight="1">
      <c r="A14" s="92"/>
      <c r="B14" s="130" t="str">
        <f>IF(テーブル145[[#This Row],[列1]]="",
    "",
    TEXT(テーブル145[[#This Row],[列1]],"(aaa)"))</f>
        <v/>
      </c>
      <c r="C14" s="87" t="s">
        <v>33</v>
      </c>
      <c r="D14" s="120" t="s">
        <v>34</v>
      </c>
      <c r="E14" s="88" t="s">
        <v>33</v>
      </c>
      <c r="F14" s="122">
        <f>IFERROR(HOUR(テーブル145[[#This Row],[列4]]-テーブル145[[#This Row],[列13]]-テーブル145[[#This Row],[列2]]),
              0)</f>
        <v>0</v>
      </c>
      <c r="G14" s="123" t="s">
        <v>35</v>
      </c>
      <c r="H14" s="131" t="str">
        <f>IFERROR(IF(MINUTE(テーブル145[[#This Row],[列4]]-テーブル145[[#This Row],[列13]]-テーブル145[[#This Row],[列2]])&lt;30,
                  "00",
                  30),
              "00")</f>
        <v>00</v>
      </c>
      <c r="I14" s="125" t="s">
        <v>36</v>
      </c>
      <c r="J14" s="126">
        <f>IFERROR((テーブル145[[#This Row],[列5]]+テーブル145[[#This Row],[列7]]/60)*$C$5,"")</f>
        <v>0</v>
      </c>
      <c r="K14" s="127" t="s">
        <v>7</v>
      </c>
      <c r="L14" s="132"/>
      <c r="M14" s="129"/>
      <c r="N14" s="153"/>
      <c r="O14" s="116"/>
    </row>
    <row r="15" spans="1:15" ht="22.5" customHeight="1">
      <c r="A15" s="92"/>
      <c r="B15" s="130" t="str">
        <f>IF(テーブル145[[#This Row],[列1]]="",
    "",
    TEXT(テーブル145[[#This Row],[列1]],"(aaa)"))</f>
        <v/>
      </c>
      <c r="C15" s="87" t="s">
        <v>33</v>
      </c>
      <c r="D15" s="120" t="s">
        <v>34</v>
      </c>
      <c r="E15" s="88" t="s">
        <v>33</v>
      </c>
      <c r="F15" s="122">
        <f>IFERROR(HOUR(テーブル145[[#This Row],[列4]]-テーブル145[[#This Row],[列13]]-テーブル145[[#This Row],[列2]]),
              0)</f>
        <v>0</v>
      </c>
      <c r="G15" s="123" t="s">
        <v>35</v>
      </c>
      <c r="H15" s="131" t="str">
        <f>IFERROR(IF(MINUTE(テーブル145[[#This Row],[列4]]-テーブル145[[#This Row],[列13]]-テーブル145[[#This Row],[列2]])&lt;30,
                  "00",
                  30),
              "00")</f>
        <v>00</v>
      </c>
      <c r="I15" s="125" t="s">
        <v>36</v>
      </c>
      <c r="J15" s="126">
        <f>IFERROR((テーブル145[[#This Row],[列5]]+テーブル145[[#This Row],[列7]]/60)*$C$5,"")</f>
        <v>0</v>
      </c>
      <c r="K15" s="127" t="s">
        <v>7</v>
      </c>
      <c r="L15" s="132"/>
      <c r="M15" s="129"/>
      <c r="N15" s="153"/>
      <c r="O15" s="116"/>
    </row>
    <row r="16" spans="1:15" ht="22.5" customHeight="1">
      <c r="A16" s="92"/>
      <c r="B16" s="130" t="str">
        <f>IF(テーブル145[[#This Row],[列1]]="",
    "",
    TEXT(テーブル145[[#This Row],[列1]],"(aaa)"))</f>
        <v/>
      </c>
      <c r="C16" s="87" t="s">
        <v>33</v>
      </c>
      <c r="D16" s="120" t="s">
        <v>34</v>
      </c>
      <c r="E16" s="88" t="s">
        <v>33</v>
      </c>
      <c r="F16" s="122">
        <f>IFERROR(HOUR(テーブル145[[#This Row],[列4]]-テーブル145[[#This Row],[列13]]-テーブル145[[#This Row],[列2]]),
              0)</f>
        <v>0</v>
      </c>
      <c r="G16" s="123" t="s">
        <v>35</v>
      </c>
      <c r="H16" s="131" t="str">
        <f>IFERROR(IF(MINUTE(テーブル145[[#This Row],[列4]]-テーブル145[[#This Row],[列13]]-テーブル145[[#This Row],[列2]])&lt;30,
                  "00",
                  30),
              "00")</f>
        <v>00</v>
      </c>
      <c r="I16" s="125" t="s">
        <v>36</v>
      </c>
      <c r="J16" s="126">
        <f>IFERROR((テーブル145[[#This Row],[列5]]+テーブル145[[#This Row],[列7]]/60)*$C$5,"")</f>
        <v>0</v>
      </c>
      <c r="K16" s="127" t="s">
        <v>7</v>
      </c>
      <c r="L16" s="132"/>
      <c r="M16" s="129"/>
      <c r="N16" s="153"/>
      <c r="O16" s="116"/>
    </row>
    <row r="17" spans="1:15" ht="22.5" customHeight="1">
      <c r="A17" s="92"/>
      <c r="B17" s="130" t="str">
        <f>IF(テーブル145[[#This Row],[列1]]="",
    "",
    TEXT(テーブル145[[#This Row],[列1]],"(aaa)"))</f>
        <v/>
      </c>
      <c r="C17" s="87" t="s">
        <v>33</v>
      </c>
      <c r="D17" s="120" t="s">
        <v>34</v>
      </c>
      <c r="E17" s="88" t="s">
        <v>33</v>
      </c>
      <c r="F17" s="122">
        <f>IFERROR(HOUR(テーブル145[[#This Row],[列4]]-テーブル145[[#This Row],[列13]]-テーブル145[[#This Row],[列2]]),
              0)</f>
        <v>0</v>
      </c>
      <c r="G17" s="123" t="s">
        <v>35</v>
      </c>
      <c r="H17" s="131" t="str">
        <f>IFERROR(IF(MINUTE(テーブル145[[#This Row],[列4]]-テーブル145[[#This Row],[列13]]-テーブル145[[#This Row],[列2]])&lt;30,
                  "00",
                  30),
              "00")</f>
        <v>00</v>
      </c>
      <c r="I17" s="125" t="s">
        <v>36</v>
      </c>
      <c r="J17" s="126">
        <f>IFERROR((テーブル145[[#This Row],[列5]]+テーブル145[[#This Row],[列7]]/60)*$C$5,"")</f>
        <v>0</v>
      </c>
      <c r="K17" s="127" t="s">
        <v>7</v>
      </c>
      <c r="L17" s="132"/>
      <c r="M17" s="129"/>
      <c r="N17" s="153"/>
      <c r="O17" s="116"/>
    </row>
    <row r="18" spans="1:15" ht="22.5" customHeight="1">
      <c r="A18" s="92"/>
      <c r="B18" s="130" t="str">
        <f>IF(テーブル145[[#This Row],[列1]]="",
    "",
    TEXT(テーブル145[[#This Row],[列1]],"(aaa)"))</f>
        <v/>
      </c>
      <c r="C18" s="87" t="s">
        <v>33</v>
      </c>
      <c r="D18" s="120" t="s">
        <v>34</v>
      </c>
      <c r="E18" s="88" t="s">
        <v>33</v>
      </c>
      <c r="F18" s="122">
        <f>IFERROR(HOUR(テーブル145[[#This Row],[列4]]-テーブル145[[#This Row],[列13]]-テーブル145[[#This Row],[列2]]),
              0)</f>
        <v>0</v>
      </c>
      <c r="G18" s="123" t="s">
        <v>35</v>
      </c>
      <c r="H18" s="131" t="str">
        <f>IFERROR(IF(MINUTE(テーブル145[[#This Row],[列4]]-テーブル145[[#This Row],[列13]]-テーブル145[[#This Row],[列2]])&lt;30,
                  "00",
                  30),
              "00")</f>
        <v>00</v>
      </c>
      <c r="I18" s="125" t="s">
        <v>36</v>
      </c>
      <c r="J18" s="126">
        <f>IFERROR((テーブル145[[#This Row],[列5]]+テーブル145[[#This Row],[列7]]/60)*$C$5,"")</f>
        <v>0</v>
      </c>
      <c r="K18" s="127" t="s">
        <v>7</v>
      </c>
      <c r="L18" s="132"/>
      <c r="M18" s="129"/>
      <c r="N18" s="153"/>
      <c r="O18" s="116"/>
    </row>
    <row r="19" spans="1:15" ht="22.5" customHeight="1">
      <c r="A19" s="92"/>
      <c r="B19" s="130" t="str">
        <f>IF(テーブル145[[#This Row],[列1]]="",
    "",
    TEXT(テーブル145[[#This Row],[列1]],"(aaa)"))</f>
        <v/>
      </c>
      <c r="C19" s="87" t="s">
        <v>33</v>
      </c>
      <c r="D19" s="120" t="s">
        <v>34</v>
      </c>
      <c r="E19" s="88" t="s">
        <v>33</v>
      </c>
      <c r="F19" s="122">
        <f>IFERROR(HOUR(テーブル145[[#This Row],[列4]]-テーブル145[[#This Row],[列13]]-テーブル145[[#This Row],[列2]]),
              0)</f>
        <v>0</v>
      </c>
      <c r="G19" s="123" t="s">
        <v>35</v>
      </c>
      <c r="H19" s="131" t="str">
        <f>IFERROR(IF(MINUTE(テーブル145[[#This Row],[列4]]-テーブル145[[#This Row],[列13]]-テーブル145[[#This Row],[列2]])&lt;30,
                  "00",
                  30),
              "00")</f>
        <v>00</v>
      </c>
      <c r="I19" s="125" t="s">
        <v>36</v>
      </c>
      <c r="J19" s="126">
        <f>IFERROR((テーブル145[[#This Row],[列5]]+テーブル145[[#This Row],[列7]]/60)*$C$5,"")</f>
        <v>0</v>
      </c>
      <c r="K19" s="127" t="s">
        <v>7</v>
      </c>
      <c r="L19" s="132"/>
      <c r="M19" s="129"/>
      <c r="N19" s="153"/>
      <c r="O19" s="116"/>
    </row>
    <row r="20" spans="1:15" ht="22.5" customHeight="1">
      <c r="A20" s="92"/>
      <c r="B20" s="130" t="str">
        <f>IF(テーブル145[[#This Row],[列1]]="",
    "",
    TEXT(テーブル145[[#This Row],[列1]],"(aaa)"))</f>
        <v/>
      </c>
      <c r="C20" s="87" t="s">
        <v>33</v>
      </c>
      <c r="D20" s="120" t="s">
        <v>34</v>
      </c>
      <c r="E20" s="88" t="s">
        <v>33</v>
      </c>
      <c r="F20" s="122">
        <f>IFERROR(HOUR(テーブル145[[#This Row],[列4]]-テーブル145[[#This Row],[列13]]-テーブル145[[#This Row],[列2]]),
              0)</f>
        <v>0</v>
      </c>
      <c r="G20" s="123" t="s">
        <v>35</v>
      </c>
      <c r="H20" s="131" t="str">
        <f>IFERROR(IF(MINUTE(テーブル145[[#This Row],[列4]]-テーブル145[[#This Row],[列13]]-テーブル145[[#This Row],[列2]])&lt;30,
                  "00",
                  30),
              "00")</f>
        <v>00</v>
      </c>
      <c r="I20" s="125" t="s">
        <v>36</v>
      </c>
      <c r="J20" s="126">
        <f>IFERROR((テーブル145[[#This Row],[列5]]+テーブル145[[#This Row],[列7]]/60)*$C$5,"")</f>
        <v>0</v>
      </c>
      <c r="K20" s="127" t="s">
        <v>7</v>
      </c>
      <c r="L20" s="132"/>
      <c r="M20" s="129"/>
      <c r="N20" s="153"/>
      <c r="O20" s="116"/>
    </row>
    <row r="21" spans="1:15" ht="22.5" customHeight="1">
      <c r="A21" s="92"/>
      <c r="B21" s="130" t="str">
        <f>IF(テーブル145[[#This Row],[列1]]="",
    "",
    TEXT(テーブル145[[#This Row],[列1]],"(aaa)"))</f>
        <v/>
      </c>
      <c r="C21" s="87" t="s">
        <v>33</v>
      </c>
      <c r="D21" s="120" t="s">
        <v>34</v>
      </c>
      <c r="E21" s="88" t="s">
        <v>33</v>
      </c>
      <c r="F21" s="122">
        <f>IFERROR(HOUR(テーブル145[[#This Row],[列4]]-テーブル145[[#This Row],[列13]]-テーブル145[[#This Row],[列2]]),
              0)</f>
        <v>0</v>
      </c>
      <c r="G21" s="123" t="s">
        <v>35</v>
      </c>
      <c r="H21" s="131" t="str">
        <f>IFERROR(IF(MINUTE(テーブル145[[#This Row],[列4]]-テーブル145[[#This Row],[列13]]-テーブル145[[#This Row],[列2]])&lt;30,
                  "00",
                  30),
              "00")</f>
        <v>00</v>
      </c>
      <c r="I21" s="125" t="s">
        <v>36</v>
      </c>
      <c r="J21" s="126">
        <f>IFERROR((テーブル145[[#This Row],[列5]]+テーブル145[[#This Row],[列7]]/60)*$C$5,"")</f>
        <v>0</v>
      </c>
      <c r="K21" s="127" t="s">
        <v>7</v>
      </c>
      <c r="L21" s="132"/>
      <c r="M21" s="129"/>
      <c r="N21" s="153"/>
      <c r="O21" s="116"/>
    </row>
    <row r="22" spans="1:15" ht="22.5" customHeight="1">
      <c r="A22" s="92"/>
      <c r="B22" s="130" t="str">
        <f>IF(テーブル145[[#This Row],[列1]]="",
    "",
    TEXT(テーブル145[[#This Row],[列1]],"(aaa)"))</f>
        <v/>
      </c>
      <c r="C22" s="87" t="s">
        <v>33</v>
      </c>
      <c r="D22" s="120" t="s">
        <v>34</v>
      </c>
      <c r="E22" s="88" t="s">
        <v>33</v>
      </c>
      <c r="F22" s="122">
        <f>IFERROR(HOUR(テーブル145[[#This Row],[列4]]-テーブル145[[#This Row],[列13]]-テーブル145[[#This Row],[列2]]),
              0)</f>
        <v>0</v>
      </c>
      <c r="G22" s="123" t="s">
        <v>35</v>
      </c>
      <c r="H22" s="131" t="str">
        <f>IFERROR(IF(MINUTE(テーブル145[[#This Row],[列4]]-テーブル145[[#This Row],[列13]]-テーブル145[[#This Row],[列2]])&lt;30,
                  "00",
                  30),
              "00")</f>
        <v>00</v>
      </c>
      <c r="I22" s="125" t="s">
        <v>36</v>
      </c>
      <c r="J22" s="126">
        <f>IFERROR((テーブル145[[#This Row],[列5]]+テーブル145[[#This Row],[列7]]/60)*$C$5,"")</f>
        <v>0</v>
      </c>
      <c r="K22" s="127" t="s">
        <v>7</v>
      </c>
      <c r="L22" s="132"/>
      <c r="M22" s="129"/>
      <c r="N22" s="153"/>
      <c r="O22" s="116"/>
    </row>
    <row r="23" spans="1:15" ht="22.5" customHeight="1">
      <c r="A23" s="92"/>
      <c r="B23" s="130" t="str">
        <f>IF(テーブル145[[#This Row],[列1]]="",
    "",
    TEXT(テーブル145[[#This Row],[列1]],"(aaa)"))</f>
        <v/>
      </c>
      <c r="C23" s="87" t="s">
        <v>33</v>
      </c>
      <c r="D23" s="120" t="s">
        <v>34</v>
      </c>
      <c r="E23" s="88" t="s">
        <v>33</v>
      </c>
      <c r="F23" s="122">
        <f>IFERROR(HOUR(テーブル145[[#This Row],[列4]]-テーブル145[[#This Row],[列13]]-テーブル145[[#This Row],[列2]]),
              0)</f>
        <v>0</v>
      </c>
      <c r="G23" s="123" t="s">
        <v>35</v>
      </c>
      <c r="H23" s="131" t="str">
        <f>IFERROR(IF(MINUTE(テーブル145[[#This Row],[列4]]-テーブル145[[#This Row],[列13]]-テーブル145[[#This Row],[列2]])&lt;30,
                  "00",
                  30),
              "00")</f>
        <v>00</v>
      </c>
      <c r="I23" s="125" t="s">
        <v>36</v>
      </c>
      <c r="J23" s="126">
        <f>IFERROR((テーブル145[[#This Row],[列5]]+テーブル145[[#This Row],[列7]]/60)*$C$5,"")</f>
        <v>0</v>
      </c>
      <c r="K23" s="127" t="s">
        <v>7</v>
      </c>
      <c r="L23" s="132"/>
      <c r="M23" s="129"/>
      <c r="N23" s="153"/>
      <c r="O23" s="116"/>
    </row>
    <row r="24" spans="1:15" ht="22.5" customHeight="1">
      <c r="A24" s="92"/>
      <c r="B24" s="130" t="str">
        <f>IF(テーブル145[[#This Row],[列1]]="",
    "",
    TEXT(テーブル145[[#This Row],[列1]],"(aaa)"))</f>
        <v/>
      </c>
      <c r="C24" s="87" t="s">
        <v>33</v>
      </c>
      <c r="D24" s="120" t="s">
        <v>34</v>
      </c>
      <c r="E24" s="88" t="s">
        <v>33</v>
      </c>
      <c r="F24" s="122">
        <f>IFERROR(HOUR(テーブル145[[#This Row],[列4]]-テーブル145[[#This Row],[列13]]-テーブル145[[#This Row],[列2]]),
              0)</f>
        <v>0</v>
      </c>
      <c r="G24" s="123" t="s">
        <v>35</v>
      </c>
      <c r="H24" s="131" t="str">
        <f>IFERROR(IF(MINUTE(テーブル145[[#This Row],[列4]]-テーブル145[[#This Row],[列13]]-テーブル145[[#This Row],[列2]])&lt;30,
                  "00",
                  30),
              "00")</f>
        <v>00</v>
      </c>
      <c r="I24" s="125" t="s">
        <v>36</v>
      </c>
      <c r="J24" s="126">
        <f>IFERROR((テーブル145[[#This Row],[列5]]+テーブル145[[#This Row],[列7]]/60)*$C$5,"")</f>
        <v>0</v>
      </c>
      <c r="K24" s="127" t="s">
        <v>7</v>
      </c>
      <c r="L24" s="128"/>
      <c r="M24" s="129"/>
      <c r="N24" s="153"/>
      <c r="O24" s="116"/>
    </row>
    <row r="25" spans="1:15" ht="22.5" customHeight="1">
      <c r="A25" s="92"/>
      <c r="B25" s="130" t="str">
        <f>IF(テーブル145[[#This Row],[列1]]="",
    "",
    TEXT(テーブル145[[#This Row],[列1]],"(aaa)"))</f>
        <v/>
      </c>
      <c r="C25" s="87" t="s">
        <v>33</v>
      </c>
      <c r="D25" s="120" t="s">
        <v>34</v>
      </c>
      <c r="E25" s="88" t="s">
        <v>33</v>
      </c>
      <c r="F25" s="122">
        <f>IFERROR(HOUR(テーブル145[[#This Row],[列4]]-テーブル145[[#This Row],[列13]]-テーブル145[[#This Row],[列2]]),
              0)</f>
        <v>0</v>
      </c>
      <c r="G25" s="123" t="s">
        <v>35</v>
      </c>
      <c r="H25" s="131" t="str">
        <f>IFERROR(IF(MINUTE(テーブル145[[#This Row],[列4]]-テーブル145[[#This Row],[列13]]-テーブル145[[#This Row],[列2]])&lt;30,
                  "00",
                  30),
              "00")</f>
        <v>00</v>
      </c>
      <c r="I25" s="125" t="s">
        <v>36</v>
      </c>
      <c r="J25" s="126">
        <f>IFERROR((テーブル145[[#This Row],[列5]]+テーブル145[[#This Row],[列7]]/60)*$C$5,"")</f>
        <v>0</v>
      </c>
      <c r="K25" s="127" t="s">
        <v>7</v>
      </c>
      <c r="L25" s="132"/>
      <c r="M25" s="129"/>
      <c r="N25" s="153"/>
      <c r="O25" s="116"/>
    </row>
    <row r="26" spans="1:15" ht="22.5" customHeight="1">
      <c r="A26" s="92"/>
      <c r="B26" s="130" t="str">
        <f>IF(テーブル145[[#This Row],[列1]]="",
    "",
    TEXT(テーブル145[[#This Row],[列1]],"(aaa)"))</f>
        <v/>
      </c>
      <c r="C26" s="87" t="s">
        <v>33</v>
      </c>
      <c r="D26" s="120" t="s">
        <v>34</v>
      </c>
      <c r="E26" s="88" t="s">
        <v>33</v>
      </c>
      <c r="F26" s="122">
        <f>IFERROR(HOUR(テーブル145[[#This Row],[列4]]-テーブル145[[#This Row],[列13]]-テーブル145[[#This Row],[列2]]),
              0)</f>
        <v>0</v>
      </c>
      <c r="G26" s="123" t="s">
        <v>35</v>
      </c>
      <c r="H26" s="131" t="str">
        <f>IFERROR(IF(MINUTE(テーブル145[[#This Row],[列4]]-テーブル145[[#This Row],[列13]]-テーブル145[[#This Row],[列2]])&lt;30,
                  "00",
                  30),
              "00")</f>
        <v>00</v>
      </c>
      <c r="I26" s="125" t="s">
        <v>36</v>
      </c>
      <c r="J26" s="126">
        <f>IFERROR((テーブル145[[#This Row],[列5]]+テーブル145[[#This Row],[列7]]/60)*$C$5,"")</f>
        <v>0</v>
      </c>
      <c r="K26" s="127" t="s">
        <v>7</v>
      </c>
      <c r="L26" s="132"/>
      <c r="M26" s="129"/>
      <c r="N26" s="153"/>
      <c r="O26" s="116"/>
    </row>
    <row r="27" spans="1:15" ht="22.5" customHeight="1">
      <c r="A27" s="92"/>
      <c r="B27" s="130" t="str">
        <f>IF(テーブル145[[#This Row],[列1]]="",
    "",
    TEXT(テーブル145[[#This Row],[列1]],"(aaa)"))</f>
        <v/>
      </c>
      <c r="C27" s="87" t="s">
        <v>33</v>
      </c>
      <c r="D27" s="120" t="s">
        <v>34</v>
      </c>
      <c r="E27" s="88" t="s">
        <v>33</v>
      </c>
      <c r="F27" s="122">
        <f>IFERROR(HOUR(テーブル145[[#This Row],[列4]]-テーブル145[[#This Row],[列13]]-テーブル145[[#This Row],[列2]]),
              0)</f>
        <v>0</v>
      </c>
      <c r="G27" s="123" t="s">
        <v>35</v>
      </c>
      <c r="H27" s="131" t="str">
        <f>IFERROR(IF(MINUTE(テーブル145[[#This Row],[列4]]-テーブル145[[#This Row],[列13]]-テーブル145[[#This Row],[列2]])&lt;30,
                  "00",
                  30),
              "00")</f>
        <v>00</v>
      </c>
      <c r="I27" s="125" t="s">
        <v>36</v>
      </c>
      <c r="J27" s="126">
        <f>IFERROR((テーブル145[[#This Row],[列5]]+テーブル145[[#This Row],[列7]]/60)*$C$5,"")</f>
        <v>0</v>
      </c>
      <c r="K27" s="127" t="s">
        <v>7</v>
      </c>
      <c r="L27" s="132"/>
      <c r="M27" s="129"/>
      <c r="N27" s="153"/>
      <c r="O27" s="116"/>
    </row>
    <row r="28" spans="1:15" ht="22.5" customHeight="1">
      <c r="A28" s="92"/>
      <c r="B28" s="130" t="str">
        <f>IF(テーブル145[[#This Row],[列1]]="",
    "",
    TEXT(テーブル145[[#This Row],[列1]],"(aaa)"))</f>
        <v/>
      </c>
      <c r="C28" s="87" t="s">
        <v>33</v>
      </c>
      <c r="D28" s="120" t="s">
        <v>34</v>
      </c>
      <c r="E28" s="88" t="s">
        <v>33</v>
      </c>
      <c r="F28" s="122">
        <f>IFERROR(HOUR(テーブル145[[#This Row],[列4]]-テーブル145[[#This Row],[列13]]-テーブル145[[#This Row],[列2]]),
              0)</f>
        <v>0</v>
      </c>
      <c r="G28" s="123" t="s">
        <v>35</v>
      </c>
      <c r="H28" s="131" t="str">
        <f>IFERROR(IF(MINUTE(テーブル145[[#This Row],[列4]]-テーブル145[[#This Row],[列13]]-テーブル145[[#This Row],[列2]])&lt;30,
                  "00",
                  30),
              "00")</f>
        <v>00</v>
      </c>
      <c r="I28" s="125" t="s">
        <v>36</v>
      </c>
      <c r="J28" s="126">
        <f>IFERROR((テーブル145[[#This Row],[列5]]+テーブル145[[#This Row],[列7]]/60)*$C$5,"")</f>
        <v>0</v>
      </c>
      <c r="K28" s="127" t="s">
        <v>7</v>
      </c>
      <c r="L28" s="132"/>
      <c r="M28" s="129"/>
      <c r="N28" s="153"/>
      <c r="O28" s="116"/>
    </row>
    <row r="29" spans="1:15" ht="22.5" customHeight="1">
      <c r="A29" s="92"/>
      <c r="B29" s="130" t="str">
        <f>IF(テーブル145[[#This Row],[列1]]="",
    "",
    TEXT(テーブル145[[#This Row],[列1]],"(aaa)"))</f>
        <v/>
      </c>
      <c r="C29" s="87" t="s">
        <v>33</v>
      </c>
      <c r="D29" s="120" t="s">
        <v>34</v>
      </c>
      <c r="E29" s="88" t="s">
        <v>33</v>
      </c>
      <c r="F29" s="122">
        <f>IFERROR(HOUR(テーブル145[[#This Row],[列4]]-テーブル145[[#This Row],[列13]]-テーブル145[[#This Row],[列2]]),
              0)</f>
        <v>0</v>
      </c>
      <c r="G29" s="123" t="s">
        <v>35</v>
      </c>
      <c r="H29" s="131" t="str">
        <f>IFERROR(IF(MINUTE(テーブル145[[#This Row],[列4]]-テーブル145[[#This Row],[列13]]-テーブル145[[#This Row],[列2]])&lt;30,
                  "00",
                  30),
              "00")</f>
        <v>00</v>
      </c>
      <c r="I29" s="125" t="s">
        <v>36</v>
      </c>
      <c r="J29" s="126">
        <f>IFERROR((テーブル145[[#This Row],[列5]]+テーブル145[[#This Row],[列7]]/60)*$C$5,"")</f>
        <v>0</v>
      </c>
      <c r="K29" s="127" t="s">
        <v>7</v>
      </c>
      <c r="L29" s="132"/>
      <c r="M29" s="129"/>
      <c r="N29" s="153"/>
      <c r="O29" s="116"/>
    </row>
    <row r="30" spans="1:15" ht="22.5" customHeight="1" thickBot="1">
      <c r="A30" s="93"/>
      <c r="B30" s="134" t="str">
        <f>IF(テーブル145[[#This Row],[列1]]="",
    "",
    TEXT(テーブル145[[#This Row],[列1]],"(aaa)"))</f>
        <v/>
      </c>
      <c r="C30" s="89" t="s">
        <v>33</v>
      </c>
      <c r="D30" s="136" t="s">
        <v>34</v>
      </c>
      <c r="E30" s="90" t="s">
        <v>33</v>
      </c>
      <c r="F30" s="138">
        <f>IFERROR(HOUR(テーブル145[[#This Row],[列4]]-テーブル145[[#This Row],[列13]]-テーブル145[[#This Row],[列2]]),
              0)</f>
        <v>0</v>
      </c>
      <c r="G30" s="139" t="s">
        <v>35</v>
      </c>
      <c r="H30" s="140" t="str">
        <f>IFERROR(IF(MINUTE(テーブル145[[#This Row],[列4]]-テーブル145[[#This Row],[列13]]-テーブル145[[#This Row],[列2]])&lt;30,
                  "00",
                  30),
              "00")</f>
        <v>00</v>
      </c>
      <c r="I30" s="141" t="s">
        <v>36</v>
      </c>
      <c r="J30" s="142">
        <f>IFERROR((テーブル145[[#This Row],[列5]]+テーブル145[[#This Row],[列7]]/60)*$C$5,"")</f>
        <v>0</v>
      </c>
      <c r="K30" s="143" t="s">
        <v>7</v>
      </c>
      <c r="L30" s="144"/>
      <c r="M30" s="145"/>
      <c r="N30" s="153"/>
      <c r="O30" s="116"/>
    </row>
    <row r="31" spans="1:15" ht="22.5" customHeight="1" thickBot="1">
      <c r="A31" s="250" t="s">
        <v>41</v>
      </c>
      <c r="B31" s="251"/>
      <c r="C31" s="252"/>
      <c r="D31" s="253"/>
      <c r="E31" s="254"/>
      <c r="F31" s="255">
        <f>SUM(テーブル145[[#All],[列5]])+SUM(テーブル145[[#All],[列7]])/60</f>
        <v>0</v>
      </c>
      <c r="G31" s="256"/>
      <c r="H31" s="257" t="s">
        <v>37</v>
      </c>
      <c r="I31" s="258"/>
      <c r="J31" s="146">
        <f>SUM(テーブル145[[#All],[列9]])</f>
        <v>0</v>
      </c>
      <c r="K31" s="147" t="s">
        <v>7</v>
      </c>
      <c r="L31" s="259"/>
      <c r="M31" s="260"/>
    </row>
    <row r="32" spans="1:15">
      <c r="A32" s="148"/>
      <c r="B32" s="148"/>
      <c r="C32" s="149"/>
      <c r="D32" s="149"/>
      <c r="E32" s="149"/>
      <c r="F32" s="150"/>
      <c r="G32" s="150"/>
      <c r="H32" s="149"/>
      <c r="I32" s="149"/>
      <c r="J32" s="151"/>
      <c r="K32" s="98"/>
      <c r="L32" s="152"/>
    </row>
  </sheetData>
  <sheetProtection selectLockedCells="1"/>
  <mergeCells count="17">
    <mergeCell ref="J7:K7"/>
    <mergeCell ref="D1:L1"/>
    <mergeCell ref="A2:L2"/>
    <mergeCell ref="A3:B3"/>
    <mergeCell ref="C3:E3"/>
    <mergeCell ref="A4:B4"/>
    <mergeCell ref="C4:E4"/>
    <mergeCell ref="A5:B5"/>
    <mergeCell ref="C5:E5"/>
    <mergeCell ref="A7:B7"/>
    <mergeCell ref="C7:E7"/>
    <mergeCell ref="F7:I7"/>
    <mergeCell ref="A31:B31"/>
    <mergeCell ref="C31:E31"/>
    <mergeCell ref="F31:G31"/>
    <mergeCell ref="H31:I31"/>
    <mergeCell ref="L31:M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32"/>
  <sheetViews>
    <sheetView zoomScaleNormal="100" workbookViewId="0">
      <selection activeCell="A8" sqref="A8"/>
    </sheetView>
  </sheetViews>
  <sheetFormatPr defaultColWidth="11.375" defaultRowHeight="10.5"/>
  <cols>
    <col min="1" max="1" width="6.875" style="96" customWidth="1"/>
    <col min="2" max="2" width="3.125" style="96" customWidth="1"/>
    <col min="3" max="3" width="6.25" style="96" customWidth="1"/>
    <col min="4" max="4" width="3.125" style="101" customWidth="1"/>
    <col min="5" max="5" width="6.25" style="96" customWidth="1"/>
    <col min="6" max="9" width="3.125" style="96" customWidth="1"/>
    <col min="10" max="10" width="6.25" style="96" customWidth="1"/>
    <col min="11" max="11" width="3.125" style="96" customWidth="1"/>
    <col min="12" max="12" width="37.5" style="99" customWidth="1"/>
    <col min="13" max="13" width="9.375" style="96" customWidth="1"/>
    <col min="14" max="14" width="6.25" style="96" customWidth="1"/>
    <col min="15" max="255" width="11.375" style="96"/>
    <col min="256" max="256" width="16.75" style="96" customWidth="1"/>
    <col min="257" max="257" width="11.125" style="96" customWidth="1"/>
    <col min="258" max="258" width="3.75" style="96" bestFit="1" customWidth="1"/>
    <col min="259" max="259" width="11.125" style="96" customWidth="1"/>
    <col min="260" max="260" width="6" style="96" customWidth="1"/>
    <col min="261" max="261" width="5.125" style="96" customWidth="1"/>
    <col min="262" max="262" width="5.75" style="96" customWidth="1"/>
    <col min="263" max="263" width="3.125" style="96" customWidth="1"/>
    <col min="264" max="264" width="12.875" style="96" customWidth="1"/>
    <col min="265" max="265" width="2.875" style="96" customWidth="1"/>
    <col min="266" max="266" width="83.875" style="96" customWidth="1"/>
    <col min="267" max="511" width="11.375" style="96"/>
    <col min="512" max="512" width="16.75" style="96" customWidth="1"/>
    <col min="513" max="513" width="11.125" style="96" customWidth="1"/>
    <col min="514" max="514" width="3.75" style="96" bestFit="1" customWidth="1"/>
    <col min="515" max="515" width="11.125" style="96" customWidth="1"/>
    <col min="516" max="516" width="6" style="96" customWidth="1"/>
    <col min="517" max="517" width="5.125" style="96" customWidth="1"/>
    <col min="518" max="518" width="5.75" style="96" customWidth="1"/>
    <col min="519" max="519" width="3.125" style="96" customWidth="1"/>
    <col min="520" max="520" width="12.875" style="96" customWidth="1"/>
    <col min="521" max="521" width="2.875" style="96" customWidth="1"/>
    <col min="522" max="522" width="83.875" style="96" customWidth="1"/>
    <col min="523" max="767" width="11.375" style="96"/>
    <col min="768" max="768" width="16.75" style="96" customWidth="1"/>
    <col min="769" max="769" width="11.125" style="96" customWidth="1"/>
    <col min="770" max="770" width="3.75" style="96" bestFit="1" customWidth="1"/>
    <col min="771" max="771" width="11.125" style="96" customWidth="1"/>
    <col min="772" max="772" width="6" style="96" customWidth="1"/>
    <col min="773" max="773" width="5.125" style="96" customWidth="1"/>
    <col min="774" max="774" width="5.75" style="96" customWidth="1"/>
    <col min="775" max="775" width="3.125" style="96" customWidth="1"/>
    <col min="776" max="776" width="12.875" style="96" customWidth="1"/>
    <col min="777" max="777" width="2.875" style="96" customWidth="1"/>
    <col min="778" max="778" width="83.875" style="96" customWidth="1"/>
    <col min="779" max="1023" width="11.375" style="96"/>
    <col min="1024" max="1024" width="16.75" style="96" customWidth="1"/>
    <col min="1025" max="1025" width="11.125" style="96" customWidth="1"/>
    <col min="1026" max="1026" width="3.75" style="96" bestFit="1" customWidth="1"/>
    <col min="1027" max="1027" width="11.125" style="96" customWidth="1"/>
    <col min="1028" max="1028" width="6" style="96" customWidth="1"/>
    <col min="1029" max="1029" width="5.125" style="96" customWidth="1"/>
    <col min="1030" max="1030" width="5.75" style="96" customWidth="1"/>
    <col min="1031" max="1031" width="3.125" style="96" customWidth="1"/>
    <col min="1032" max="1032" width="12.875" style="96" customWidth="1"/>
    <col min="1033" max="1033" width="2.875" style="96" customWidth="1"/>
    <col min="1034" max="1034" width="83.875" style="96" customWidth="1"/>
    <col min="1035" max="1279" width="11.375" style="96"/>
    <col min="1280" max="1280" width="16.75" style="96" customWidth="1"/>
    <col min="1281" max="1281" width="11.125" style="96" customWidth="1"/>
    <col min="1282" max="1282" width="3.75" style="96" bestFit="1" customWidth="1"/>
    <col min="1283" max="1283" width="11.125" style="96" customWidth="1"/>
    <col min="1284" max="1284" width="6" style="96" customWidth="1"/>
    <col min="1285" max="1285" width="5.125" style="96" customWidth="1"/>
    <col min="1286" max="1286" width="5.75" style="96" customWidth="1"/>
    <col min="1287" max="1287" width="3.125" style="96" customWidth="1"/>
    <col min="1288" max="1288" width="12.875" style="96" customWidth="1"/>
    <col min="1289" max="1289" width="2.875" style="96" customWidth="1"/>
    <col min="1290" max="1290" width="83.875" style="96" customWidth="1"/>
    <col min="1291" max="1535" width="11.375" style="96"/>
    <col min="1536" max="1536" width="16.75" style="96" customWidth="1"/>
    <col min="1537" max="1537" width="11.125" style="96" customWidth="1"/>
    <col min="1538" max="1538" width="3.75" style="96" bestFit="1" customWidth="1"/>
    <col min="1539" max="1539" width="11.125" style="96" customWidth="1"/>
    <col min="1540" max="1540" width="6" style="96" customWidth="1"/>
    <col min="1541" max="1541" width="5.125" style="96" customWidth="1"/>
    <col min="1542" max="1542" width="5.75" style="96" customWidth="1"/>
    <col min="1543" max="1543" width="3.125" style="96" customWidth="1"/>
    <col min="1544" max="1544" width="12.875" style="96" customWidth="1"/>
    <col min="1545" max="1545" width="2.875" style="96" customWidth="1"/>
    <col min="1546" max="1546" width="83.875" style="96" customWidth="1"/>
    <col min="1547" max="1791" width="11.375" style="96"/>
    <col min="1792" max="1792" width="16.75" style="96" customWidth="1"/>
    <col min="1793" max="1793" width="11.125" style="96" customWidth="1"/>
    <col min="1794" max="1794" width="3.75" style="96" bestFit="1" customWidth="1"/>
    <col min="1795" max="1795" width="11.125" style="96" customWidth="1"/>
    <col min="1796" max="1796" width="6" style="96" customWidth="1"/>
    <col min="1797" max="1797" width="5.125" style="96" customWidth="1"/>
    <col min="1798" max="1798" width="5.75" style="96" customWidth="1"/>
    <col min="1799" max="1799" width="3.125" style="96" customWidth="1"/>
    <col min="1800" max="1800" width="12.875" style="96" customWidth="1"/>
    <col min="1801" max="1801" width="2.875" style="96" customWidth="1"/>
    <col min="1802" max="1802" width="83.875" style="96" customWidth="1"/>
    <col min="1803" max="2047" width="11.375" style="96"/>
    <col min="2048" max="2048" width="16.75" style="96" customWidth="1"/>
    <col min="2049" max="2049" width="11.125" style="96" customWidth="1"/>
    <col min="2050" max="2050" width="3.75" style="96" bestFit="1" customWidth="1"/>
    <col min="2051" max="2051" width="11.125" style="96" customWidth="1"/>
    <col min="2052" max="2052" width="6" style="96" customWidth="1"/>
    <col min="2053" max="2053" width="5.125" style="96" customWidth="1"/>
    <col min="2054" max="2054" width="5.75" style="96" customWidth="1"/>
    <col min="2055" max="2055" width="3.125" style="96" customWidth="1"/>
    <col min="2056" max="2056" width="12.875" style="96" customWidth="1"/>
    <col min="2057" max="2057" width="2.875" style="96" customWidth="1"/>
    <col min="2058" max="2058" width="83.875" style="96" customWidth="1"/>
    <col min="2059" max="2303" width="11.375" style="96"/>
    <col min="2304" max="2304" width="16.75" style="96" customWidth="1"/>
    <col min="2305" max="2305" width="11.125" style="96" customWidth="1"/>
    <col min="2306" max="2306" width="3.75" style="96" bestFit="1" customWidth="1"/>
    <col min="2307" max="2307" width="11.125" style="96" customWidth="1"/>
    <col min="2308" max="2308" width="6" style="96" customWidth="1"/>
    <col min="2309" max="2309" width="5.125" style="96" customWidth="1"/>
    <col min="2310" max="2310" width="5.75" style="96" customWidth="1"/>
    <col min="2311" max="2311" width="3.125" style="96" customWidth="1"/>
    <col min="2312" max="2312" width="12.875" style="96" customWidth="1"/>
    <col min="2313" max="2313" width="2.875" style="96" customWidth="1"/>
    <col min="2314" max="2314" width="83.875" style="96" customWidth="1"/>
    <col min="2315" max="2559" width="11.375" style="96"/>
    <col min="2560" max="2560" width="16.75" style="96" customWidth="1"/>
    <col min="2561" max="2561" width="11.125" style="96" customWidth="1"/>
    <col min="2562" max="2562" width="3.75" style="96" bestFit="1" customWidth="1"/>
    <col min="2563" max="2563" width="11.125" style="96" customWidth="1"/>
    <col min="2564" max="2564" width="6" style="96" customWidth="1"/>
    <col min="2565" max="2565" width="5.125" style="96" customWidth="1"/>
    <col min="2566" max="2566" width="5.75" style="96" customWidth="1"/>
    <col min="2567" max="2567" width="3.125" style="96" customWidth="1"/>
    <col min="2568" max="2568" width="12.875" style="96" customWidth="1"/>
    <col min="2569" max="2569" width="2.875" style="96" customWidth="1"/>
    <col min="2570" max="2570" width="83.875" style="96" customWidth="1"/>
    <col min="2571" max="2815" width="11.375" style="96"/>
    <col min="2816" max="2816" width="16.75" style="96" customWidth="1"/>
    <col min="2817" max="2817" width="11.125" style="96" customWidth="1"/>
    <col min="2818" max="2818" width="3.75" style="96" bestFit="1" customWidth="1"/>
    <col min="2819" max="2819" width="11.125" style="96" customWidth="1"/>
    <col min="2820" max="2820" width="6" style="96" customWidth="1"/>
    <col min="2821" max="2821" width="5.125" style="96" customWidth="1"/>
    <col min="2822" max="2822" width="5.75" style="96" customWidth="1"/>
    <col min="2823" max="2823" width="3.125" style="96" customWidth="1"/>
    <col min="2824" max="2824" width="12.875" style="96" customWidth="1"/>
    <col min="2825" max="2825" width="2.875" style="96" customWidth="1"/>
    <col min="2826" max="2826" width="83.875" style="96" customWidth="1"/>
    <col min="2827" max="3071" width="11.375" style="96"/>
    <col min="3072" max="3072" width="16.75" style="96" customWidth="1"/>
    <col min="3073" max="3073" width="11.125" style="96" customWidth="1"/>
    <col min="3074" max="3074" width="3.75" style="96" bestFit="1" customWidth="1"/>
    <col min="3075" max="3075" width="11.125" style="96" customWidth="1"/>
    <col min="3076" max="3076" width="6" style="96" customWidth="1"/>
    <col min="3077" max="3077" width="5.125" style="96" customWidth="1"/>
    <col min="3078" max="3078" width="5.75" style="96" customWidth="1"/>
    <col min="3079" max="3079" width="3.125" style="96" customWidth="1"/>
    <col min="3080" max="3080" width="12.875" style="96" customWidth="1"/>
    <col min="3081" max="3081" width="2.875" style="96" customWidth="1"/>
    <col min="3082" max="3082" width="83.875" style="96" customWidth="1"/>
    <col min="3083" max="3327" width="11.375" style="96"/>
    <col min="3328" max="3328" width="16.75" style="96" customWidth="1"/>
    <col min="3329" max="3329" width="11.125" style="96" customWidth="1"/>
    <col min="3330" max="3330" width="3.75" style="96" bestFit="1" customWidth="1"/>
    <col min="3331" max="3331" width="11.125" style="96" customWidth="1"/>
    <col min="3332" max="3332" width="6" style="96" customWidth="1"/>
    <col min="3333" max="3333" width="5.125" style="96" customWidth="1"/>
    <col min="3334" max="3334" width="5.75" style="96" customWidth="1"/>
    <col min="3335" max="3335" width="3.125" style="96" customWidth="1"/>
    <col min="3336" max="3336" width="12.875" style="96" customWidth="1"/>
    <col min="3337" max="3337" width="2.875" style="96" customWidth="1"/>
    <col min="3338" max="3338" width="83.875" style="96" customWidth="1"/>
    <col min="3339" max="3583" width="11.375" style="96"/>
    <col min="3584" max="3584" width="16.75" style="96" customWidth="1"/>
    <col min="3585" max="3585" width="11.125" style="96" customWidth="1"/>
    <col min="3586" max="3586" width="3.75" style="96" bestFit="1" customWidth="1"/>
    <col min="3587" max="3587" width="11.125" style="96" customWidth="1"/>
    <col min="3588" max="3588" width="6" style="96" customWidth="1"/>
    <col min="3589" max="3589" width="5.125" style="96" customWidth="1"/>
    <col min="3590" max="3590" width="5.75" style="96" customWidth="1"/>
    <col min="3591" max="3591" width="3.125" style="96" customWidth="1"/>
    <col min="3592" max="3592" width="12.875" style="96" customWidth="1"/>
    <col min="3593" max="3593" width="2.875" style="96" customWidth="1"/>
    <col min="3594" max="3594" width="83.875" style="96" customWidth="1"/>
    <col min="3595" max="3839" width="11.375" style="96"/>
    <col min="3840" max="3840" width="16.75" style="96" customWidth="1"/>
    <col min="3841" max="3841" width="11.125" style="96" customWidth="1"/>
    <col min="3842" max="3842" width="3.75" style="96" bestFit="1" customWidth="1"/>
    <col min="3843" max="3843" width="11.125" style="96" customWidth="1"/>
    <col min="3844" max="3844" width="6" style="96" customWidth="1"/>
    <col min="3845" max="3845" width="5.125" style="96" customWidth="1"/>
    <col min="3846" max="3846" width="5.75" style="96" customWidth="1"/>
    <col min="3847" max="3847" width="3.125" style="96" customWidth="1"/>
    <col min="3848" max="3848" width="12.875" style="96" customWidth="1"/>
    <col min="3849" max="3849" width="2.875" style="96" customWidth="1"/>
    <col min="3850" max="3850" width="83.875" style="96" customWidth="1"/>
    <col min="3851" max="4095" width="11.375" style="96"/>
    <col min="4096" max="4096" width="16.75" style="96" customWidth="1"/>
    <col min="4097" max="4097" width="11.125" style="96" customWidth="1"/>
    <col min="4098" max="4098" width="3.75" style="96" bestFit="1" customWidth="1"/>
    <col min="4099" max="4099" width="11.125" style="96" customWidth="1"/>
    <col min="4100" max="4100" width="6" style="96" customWidth="1"/>
    <col min="4101" max="4101" width="5.125" style="96" customWidth="1"/>
    <col min="4102" max="4102" width="5.75" style="96" customWidth="1"/>
    <col min="4103" max="4103" width="3.125" style="96" customWidth="1"/>
    <col min="4104" max="4104" width="12.875" style="96" customWidth="1"/>
    <col min="4105" max="4105" width="2.875" style="96" customWidth="1"/>
    <col min="4106" max="4106" width="83.875" style="96" customWidth="1"/>
    <col min="4107" max="4351" width="11.375" style="96"/>
    <col min="4352" max="4352" width="16.75" style="96" customWidth="1"/>
    <col min="4353" max="4353" width="11.125" style="96" customWidth="1"/>
    <col min="4354" max="4354" width="3.75" style="96" bestFit="1" customWidth="1"/>
    <col min="4355" max="4355" width="11.125" style="96" customWidth="1"/>
    <col min="4356" max="4356" width="6" style="96" customWidth="1"/>
    <col min="4357" max="4357" width="5.125" style="96" customWidth="1"/>
    <col min="4358" max="4358" width="5.75" style="96" customWidth="1"/>
    <col min="4359" max="4359" width="3.125" style="96" customWidth="1"/>
    <col min="4360" max="4360" width="12.875" style="96" customWidth="1"/>
    <col min="4361" max="4361" width="2.875" style="96" customWidth="1"/>
    <col min="4362" max="4362" width="83.875" style="96" customWidth="1"/>
    <col min="4363" max="4607" width="11.375" style="96"/>
    <col min="4608" max="4608" width="16.75" style="96" customWidth="1"/>
    <col min="4609" max="4609" width="11.125" style="96" customWidth="1"/>
    <col min="4610" max="4610" width="3.75" style="96" bestFit="1" customWidth="1"/>
    <col min="4611" max="4611" width="11.125" style="96" customWidth="1"/>
    <col min="4612" max="4612" width="6" style="96" customWidth="1"/>
    <col min="4613" max="4613" width="5.125" style="96" customWidth="1"/>
    <col min="4614" max="4614" width="5.75" style="96" customWidth="1"/>
    <col min="4615" max="4615" width="3.125" style="96" customWidth="1"/>
    <col min="4616" max="4616" width="12.875" style="96" customWidth="1"/>
    <col min="4617" max="4617" width="2.875" style="96" customWidth="1"/>
    <col min="4618" max="4618" width="83.875" style="96" customWidth="1"/>
    <col min="4619" max="4863" width="11.375" style="96"/>
    <col min="4864" max="4864" width="16.75" style="96" customWidth="1"/>
    <col min="4865" max="4865" width="11.125" style="96" customWidth="1"/>
    <col min="4866" max="4866" width="3.75" style="96" bestFit="1" customWidth="1"/>
    <col min="4867" max="4867" width="11.125" style="96" customWidth="1"/>
    <col min="4868" max="4868" width="6" style="96" customWidth="1"/>
    <col min="4869" max="4869" width="5.125" style="96" customWidth="1"/>
    <col min="4870" max="4870" width="5.75" style="96" customWidth="1"/>
    <col min="4871" max="4871" width="3.125" style="96" customWidth="1"/>
    <col min="4872" max="4872" width="12.875" style="96" customWidth="1"/>
    <col min="4873" max="4873" width="2.875" style="96" customWidth="1"/>
    <col min="4874" max="4874" width="83.875" style="96" customWidth="1"/>
    <col min="4875" max="5119" width="11.375" style="96"/>
    <col min="5120" max="5120" width="16.75" style="96" customWidth="1"/>
    <col min="5121" max="5121" width="11.125" style="96" customWidth="1"/>
    <col min="5122" max="5122" width="3.75" style="96" bestFit="1" customWidth="1"/>
    <col min="5123" max="5123" width="11.125" style="96" customWidth="1"/>
    <col min="5124" max="5124" width="6" style="96" customWidth="1"/>
    <col min="5125" max="5125" width="5.125" style="96" customWidth="1"/>
    <col min="5126" max="5126" width="5.75" style="96" customWidth="1"/>
    <col min="5127" max="5127" width="3.125" style="96" customWidth="1"/>
    <col min="5128" max="5128" width="12.875" style="96" customWidth="1"/>
    <col min="5129" max="5129" width="2.875" style="96" customWidth="1"/>
    <col min="5130" max="5130" width="83.875" style="96" customWidth="1"/>
    <col min="5131" max="5375" width="11.375" style="96"/>
    <col min="5376" max="5376" width="16.75" style="96" customWidth="1"/>
    <col min="5377" max="5377" width="11.125" style="96" customWidth="1"/>
    <col min="5378" max="5378" width="3.75" style="96" bestFit="1" customWidth="1"/>
    <col min="5379" max="5379" width="11.125" style="96" customWidth="1"/>
    <col min="5380" max="5380" width="6" style="96" customWidth="1"/>
    <col min="5381" max="5381" width="5.125" style="96" customWidth="1"/>
    <col min="5382" max="5382" width="5.75" style="96" customWidth="1"/>
    <col min="5383" max="5383" width="3.125" style="96" customWidth="1"/>
    <col min="5384" max="5384" width="12.875" style="96" customWidth="1"/>
    <col min="5385" max="5385" width="2.875" style="96" customWidth="1"/>
    <col min="5386" max="5386" width="83.875" style="96" customWidth="1"/>
    <col min="5387" max="5631" width="11.375" style="96"/>
    <col min="5632" max="5632" width="16.75" style="96" customWidth="1"/>
    <col min="5633" max="5633" width="11.125" style="96" customWidth="1"/>
    <col min="5634" max="5634" width="3.75" style="96" bestFit="1" customWidth="1"/>
    <col min="5635" max="5635" width="11.125" style="96" customWidth="1"/>
    <col min="5636" max="5636" width="6" style="96" customWidth="1"/>
    <col min="5637" max="5637" width="5.125" style="96" customWidth="1"/>
    <col min="5638" max="5638" width="5.75" style="96" customWidth="1"/>
    <col min="5639" max="5639" width="3.125" style="96" customWidth="1"/>
    <col min="5640" max="5640" width="12.875" style="96" customWidth="1"/>
    <col min="5641" max="5641" width="2.875" style="96" customWidth="1"/>
    <col min="5642" max="5642" width="83.875" style="96" customWidth="1"/>
    <col min="5643" max="5887" width="11.375" style="96"/>
    <col min="5888" max="5888" width="16.75" style="96" customWidth="1"/>
    <col min="5889" max="5889" width="11.125" style="96" customWidth="1"/>
    <col min="5890" max="5890" width="3.75" style="96" bestFit="1" customWidth="1"/>
    <col min="5891" max="5891" width="11.125" style="96" customWidth="1"/>
    <col min="5892" max="5892" width="6" style="96" customWidth="1"/>
    <col min="5893" max="5893" width="5.125" style="96" customWidth="1"/>
    <col min="5894" max="5894" width="5.75" style="96" customWidth="1"/>
    <col min="5895" max="5895" width="3.125" style="96" customWidth="1"/>
    <col min="5896" max="5896" width="12.875" style="96" customWidth="1"/>
    <col min="5897" max="5897" width="2.875" style="96" customWidth="1"/>
    <col min="5898" max="5898" width="83.875" style="96" customWidth="1"/>
    <col min="5899" max="6143" width="11.375" style="96"/>
    <col min="6144" max="6144" width="16.75" style="96" customWidth="1"/>
    <col min="6145" max="6145" width="11.125" style="96" customWidth="1"/>
    <col min="6146" max="6146" width="3.75" style="96" bestFit="1" customWidth="1"/>
    <col min="6147" max="6147" width="11.125" style="96" customWidth="1"/>
    <col min="6148" max="6148" width="6" style="96" customWidth="1"/>
    <col min="6149" max="6149" width="5.125" style="96" customWidth="1"/>
    <col min="6150" max="6150" width="5.75" style="96" customWidth="1"/>
    <col min="6151" max="6151" width="3.125" style="96" customWidth="1"/>
    <col min="6152" max="6152" width="12.875" style="96" customWidth="1"/>
    <col min="6153" max="6153" width="2.875" style="96" customWidth="1"/>
    <col min="6154" max="6154" width="83.875" style="96" customWidth="1"/>
    <col min="6155" max="6399" width="11.375" style="96"/>
    <col min="6400" max="6400" width="16.75" style="96" customWidth="1"/>
    <col min="6401" max="6401" width="11.125" style="96" customWidth="1"/>
    <col min="6402" max="6402" width="3.75" style="96" bestFit="1" customWidth="1"/>
    <col min="6403" max="6403" width="11.125" style="96" customWidth="1"/>
    <col min="6404" max="6404" width="6" style="96" customWidth="1"/>
    <col min="6405" max="6405" width="5.125" style="96" customWidth="1"/>
    <col min="6406" max="6406" width="5.75" style="96" customWidth="1"/>
    <col min="6407" max="6407" width="3.125" style="96" customWidth="1"/>
    <col min="6408" max="6408" width="12.875" style="96" customWidth="1"/>
    <col min="6409" max="6409" width="2.875" style="96" customWidth="1"/>
    <col min="6410" max="6410" width="83.875" style="96" customWidth="1"/>
    <col min="6411" max="6655" width="11.375" style="96"/>
    <col min="6656" max="6656" width="16.75" style="96" customWidth="1"/>
    <col min="6657" max="6657" width="11.125" style="96" customWidth="1"/>
    <col min="6658" max="6658" width="3.75" style="96" bestFit="1" customWidth="1"/>
    <col min="6659" max="6659" width="11.125" style="96" customWidth="1"/>
    <col min="6660" max="6660" width="6" style="96" customWidth="1"/>
    <col min="6661" max="6661" width="5.125" style="96" customWidth="1"/>
    <col min="6662" max="6662" width="5.75" style="96" customWidth="1"/>
    <col min="6663" max="6663" width="3.125" style="96" customWidth="1"/>
    <col min="6664" max="6664" width="12.875" style="96" customWidth="1"/>
    <col min="6665" max="6665" width="2.875" style="96" customWidth="1"/>
    <col min="6666" max="6666" width="83.875" style="96" customWidth="1"/>
    <col min="6667" max="6911" width="11.375" style="96"/>
    <col min="6912" max="6912" width="16.75" style="96" customWidth="1"/>
    <col min="6913" max="6913" width="11.125" style="96" customWidth="1"/>
    <col min="6914" max="6914" width="3.75" style="96" bestFit="1" customWidth="1"/>
    <col min="6915" max="6915" width="11.125" style="96" customWidth="1"/>
    <col min="6916" max="6916" width="6" style="96" customWidth="1"/>
    <col min="6917" max="6917" width="5.125" style="96" customWidth="1"/>
    <col min="6918" max="6918" width="5.75" style="96" customWidth="1"/>
    <col min="6919" max="6919" width="3.125" style="96" customWidth="1"/>
    <col min="6920" max="6920" width="12.875" style="96" customWidth="1"/>
    <col min="6921" max="6921" width="2.875" style="96" customWidth="1"/>
    <col min="6922" max="6922" width="83.875" style="96" customWidth="1"/>
    <col min="6923" max="7167" width="11.375" style="96"/>
    <col min="7168" max="7168" width="16.75" style="96" customWidth="1"/>
    <col min="7169" max="7169" width="11.125" style="96" customWidth="1"/>
    <col min="7170" max="7170" width="3.75" style="96" bestFit="1" customWidth="1"/>
    <col min="7171" max="7171" width="11.125" style="96" customWidth="1"/>
    <col min="7172" max="7172" width="6" style="96" customWidth="1"/>
    <col min="7173" max="7173" width="5.125" style="96" customWidth="1"/>
    <col min="7174" max="7174" width="5.75" style="96" customWidth="1"/>
    <col min="7175" max="7175" width="3.125" style="96" customWidth="1"/>
    <col min="7176" max="7176" width="12.875" style="96" customWidth="1"/>
    <col min="7177" max="7177" width="2.875" style="96" customWidth="1"/>
    <col min="7178" max="7178" width="83.875" style="96" customWidth="1"/>
    <col min="7179" max="7423" width="11.375" style="96"/>
    <col min="7424" max="7424" width="16.75" style="96" customWidth="1"/>
    <col min="7425" max="7425" width="11.125" style="96" customWidth="1"/>
    <col min="7426" max="7426" width="3.75" style="96" bestFit="1" customWidth="1"/>
    <col min="7427" max="7427" width="11.125" style="96" customWidth="1"/>
    <col min="7428" max="7428" width="6" style="96" customWidth="1"/>
    <col min="7429" max="7429" width="5.125" style="96" customWidth="1"/>
    <col min="7430" max="7430" width="5.75" style="96" customWidth="1"/>
    <col min="7431" max="7431" width="3.125" style="96" customWidth="1"/>
    <col min="7432" max="7432" width="12.875" style="96" customWidth="1"/>
    <col min="7433" max="7433" width="2.875" style="96" customWidth="1"/>
    <col min="7434" max="7434" width="83.875" style="96" customWidth="1"/>
    <col min="7435" max="7679" width="11.375" style="96"/>
    <col min="7680" max="7680" width="16.75" style="96" customWidth="1"/>
    <col min="7681" max="7681" width="11.125" style="96" customWidth="1"/>
    <col min="7682" max="7682" width="3.75" style="96" bestFit="1" customWidth="1"/>
    <col min="7683" max="7683" width="11.125" style="96" customWidth="1"/>
    <col min="7684" max="7684" width="6" style="96" customWidth="1"/>
    <col min="7685" max="7685" width="5.125" style="96" customWidth="1"/>
    <col min="7686" max="7686" width="5.75" style="96" customWidth="1"/>
    <col min="7687" max="7687" width="3.125" style="96" customWidth="1"/>
    <col min="7688" max="7688" width="12.875" style="96" customWidth="1"/>
    <col min="7689" max="7689" width="2.875" style="96" customWidth="1"/>
    <col min="7690" max="7690" width="83.875" style="96" customWidth="1"/>
    <col min="7691" max="7935" width="11.375" style="96"/>
    <col min="7936" max="7936" width="16.75" style="96" customWidth="1"/>
    <col min="7937" max="7937" width="11.125" style="96" customWidth="1"/>
    <col min="7938" max="7938" width="3.75" style="96" bestFit="1" customWidth="1"/>
    <col min="7939" max="7939" width="11.125" style="96" customWidth="1"/>
    <col min="7940" max="7940" width="6" style="96" customWidth="1"/>
    <col min="7941" max="7941" width="5.125" style="96" customWidth="1"/>
    <col min="7942" max="7942" width="5.75" style="96" customWidth="1"/>
    <col min="7943" max="7943" width="3.125" style="96" customWidth="1"/>
    <col min="7944" max="7944" width="12.875" style="96" customWidth="1"/>
    <col min="7945" max="7945" width="2.875" style="96" customWidth="1"/>
    <col min="7946" max="7946" width="83.875" style="96" customWidth="1"/>
    <col min="7947" max="8191" width="11.375" style="96"/>
    <col min="8192" max="8192" width="16.75" style="96" customWidth="1"/>
    <col min="8193" max="8193" width="11.125" style="96" customWidth="1"/>
    <col min="8194" max="8194" width="3.75" style="96" bestFit="1" customWidth="1"/>
    <col min="8195" max="8195" width="11.125" style="96" customWidth="1"/>
    <col min="8196" max="8196" width="6" style="96" customWidth="1"/>
    <col min="8197" max="8197" width="5.125" style="96" customWidth="1"/>
    <col min="8198" max="8198" width="5.75" style="96" customWidth="1"/>
    <col min="8199" max="8199" width="3.125" style="96" customWidth="1"/>
    <col min="8200" max="8200" width="12.875" style="96" customWidth="1"/>
    <col min="8201" max="8201" width="2.875" style="96" customWidth="1"/>
    <col min="8202" max="8202" width="83.875" style="96" customWidth="1"/>
    <col min="8203" max="8447" width="11.375" style="96"/>
    <col min="8448" max="8448" width="16.75" style="96" customWidth="1"/>
    <col min="8449" max="8449" width="11.125" style="96" customWidth="1"/>
    <col min="8450" max="8450" width="3.75" style="96" bestFit="1" customWidth="1"/>
    <col min="8451" max="8451" width="11.125" style="96" customWidth="1"/>
    <col min="8452" max="8452" width="6" style="96" customWidth="1"/>
    <col min="8453" max="8453" width="5.125" style="96" customWidth="1"/>
    <col min="8454" max="8454" width="5.75" style="96" customWidth="1"/>
    <col min="8455" max="8455" width="3.125" style="96" customWidth="1"/>
    <col min="8456" max="8456" width="12.875" style="96" customWidth="1"/>
    <col min="8457" max="8457" width="2.875" style="96" customWidth="1"/>
    <col min="8458" max="8458" width="83.875" style="96" customWidth="1"/>
    <col min="8459" max="8703" width="11.375" style="96"/>
    <col min="8704" max="8704" width="16.75" style="96" customWidth="1"/>
    <col min="8705" max="8705" width="11.125" style="96" customWidth="1"/>
    <col min="8706" max="8706" width="3.75" style="96" bestFit="1" customWidth="1"/>
    <col min="8707" max="8707" width="11.125" style="96" customWidth="1"/>
    <col min="8708" max="8708" width="6" style="96" customWidth="1"/>
    <col min="8709" max="8709" width="5.125" style="96" customWidth="1"/>
    <col min="8710" max="8710" width="5.75" style="96" customWidth="1"/>
    <col min="8711" max="8711" width="3.125" style="96" customWidth="1"/>
    <col min="8712" max="8712" width="12.875" style="96" customWidth="1"/>
    <col min="8713" max="8713" width="2.875" style="96" customWidth="1"/>
    <col min="8714" max="8714" width="83.875" style="96" customWidth="1"/>
    <col min="8715" max="8959" width="11.375" style="96"/>
    <col min="8960" max="8960" width="16.75" style="96" customWidth="1"/>
    <col min="8961" max="8961" width="11.125" style="96" customWidth="1"/>
    <col min="8962" max="8962" width="3.75" style="96" bestFit="1" customWidth="1"/>
    <col min="8963" max="8963" width="11.125" style="96" customWidth="1"/>
    <col min="8964" max="8964" width="6" style="96" customWidth="1"/>
    <col min="8965" max="8965" width="5.125" style="96" customWidth="1"/>
    <col min="8966" max="8966" width="5.75" style="96" customWidth="1"/>
    <col min="8967" max="8967" width="3.125" style="96" customWidth="1"/>
    <col min="8968" max="8968" width="12.875" style="96" customWidth="1"/>
    <col min="8969" max="8969" width="2.875" style="96" customWidth="1"/>
    <col min="8970" max="8970" width="83.875" style="96" customWidth="1"/>
    <col min="8971" max="9215" width="11.375" style="96"/>
    <col min="9216" max="9216" width="16.75" style="96" customWidth="1"/>
    <col min="9217" max="9217" width="11.125" style="96" customWidth="1"/>
    <col min="9218" max="9218" width="3.75" style="96" bestFit="1" customWidth="1"/>
    <col min="9219" max="9219" width="11.125" style="96" customWidth="1"/>
    <col min="9220" max="9220" width="6" style="96" customWidth="1"/>
    <col min="9221" max="9221" width="5.125" style="96" customWidth="1"/>
    <col min="9222" max="9222" width="5.75" style="96" customWidth="1"/>
    <col min="9223" max="9223" width="3.125" style="96" customWidth="1"/>
    <col min="9224" max="9224" width="12.875" style="96" customWidth="1"/>
    <col min="9225" max="9225" width="2.875" style="96" customWidth="1"/>
    <col min="9226" max="9226" width="83.875" style="96" customWidth="1"/>
    <col min="9227" max="9471" width="11.375" style="96"/>
    <col min="9472" max="9472" width="16.75" style="96" customWidth="1"/>
    <col min="9473" max="9473" width="11.125" style="96" customWidth="1"/>
    <col min="9474" max="9474" width="3.75" style="96" bestFit="1" customWidth="1"/>
    <col min="9475" max="9475" width="11.125" style="96" customWidth="1"/>
    <col min="9476" max="9476" width="6" style="96" customWidth="1"/>
    <col min="9477" max="9477" width="5.125" style="96" customWidth="1"/>
    <col min="9478" max="9478" width="5.75" style="96" customWidth="1"/>
    <col min="9479" max="9479" width="3.125" style="96" customWidth="1"/>
    <col min="9480" max="9480" width="12.875" style="96" customWidth="1"/>
    <col min="9481" max="9481" width="2.875" style="96" customWidth="1"/>
    <col min="9482" max="9482" width="83.875" style="96" customWidth="1"/>
    <col min="9483" max="9727" width="11.375" style="96"/>
    <col min="9728" max="9728" width="16.75" style="96" customWidth="1"/>
    <col min="9729" max="9729" width="11.125" style="96" customWidth="1"/>
    <col min="9730" max="9730" width="3.75" style="96" bestFit="1" customWidth="1"/>
    <col min="9731" max="9731" width="11.125" style="96" customWidth="1"/>
    <col min="9732" max="9732" width="6" style="96" customWidth="1"/>
    <col min="9733" max="9733" width="5.125" style="96" customWidth="1"/>
    <col min="9734" max="9734" width="5.75" style="96" customWidth="1"/>
    <col min="9735" max="9735" width="3.125" style="96" customWidth="1"/>
    <col min="9736" max="9736" width="12.875" style="96" customWidth="1"/>
    <col min="9737" max="9737" width="2.875" style="96" customWidth="1"/>
    <col min="9738" max="9738" width="83.875" style="96" customWidth="1"/>
    <col min="9739" max="9983" width="11.375" style="96"/>
    <col min="9984" max="9984" width="16.75" style="96" customWidth="1"/>
    <col min="9985" max="9985" width="11.125" style="96" customWidth="1"/>
    <col min="9986" max="9986" width="3.75" style="96" bestFit="1" customWidth="1"/>
    <col min="9987" max="9987" width="11.125" style="96" customWidth="1"/>
    <col min="9988" max="9988" width="6" style="96" customWidth="1"/>
    <col min="9989" max="9989" width="5.125" style="96" customWidth="1"/>
    <col min="9990" max="9990" width="5.75" style="96" customWidth="1"/>
    <col min="9991" max="9991" width="3.125" style="96" customWidth="1"/>
    <col min="9992" max="9992" width="12.875" style="96" customWidth="1"/>
    <col min="9993" max="9993" width="2.875" style="96" customWidth="1"/>
    <col min="9994" max="9994" width="83.875" style="96" customWidth="1"/>
    <col min="9995" max="10239" width="11.375" style="96"/>
    <col min="10240" max="10240" width="16.75" style="96" customWidth="1"/>
    <col min="10241" max="10241" width="11.125" style="96" customWidth="1"/>
    <col min="10242" max="10242" width="3.75" style="96" bestFit="1" customWidth="1"/>
    <col min="10243" max="10243" width="11.125" style="96" customWidth="1"/>
    <col min="10244" max="10244" width="6" style="96" customWidth="1"/>
    <col min="10245" max="10245" width="5.125" style="96" customWidth="1"/>
    <col min="10246" max="10246" width="5.75" style="96" customWidth="1"/>
    <col min="10247" max="10247" width="3.125" style="96" customWidth="1"/>
    <col min="10248" max="10248" width="12.875" style="96" customWidth="1"/>
    <col min="10249" max="10249" width="2.875" style="96" customWidth="1"/>
    <col min="10250" max="10250" width="83.875" style="96" customWidth="1"/>
    <col min="10251" max="10495" width="11.375" style="96"/>
    <col min="10496" max="10496" width="16.75" style="96" customWidth="1"/>
    <col min="10497" max="10497" width="11.125" style="96" customWidth="1"/>
    <col min="10498" max="10498" width="3.75" style="96" bestFit="1" customWidth="1"/>
    <col min="10499" max="10499" width="11.125" style="96" customWidth="1"/>
    <col min="10500" max="10500" width="6" style="96" customWidth="1"/>
    <col min="10501" max="10501" width="5.125" style="96" customWidth="1"/>
    <col min="10502" max="10502" width="5.75" style="96" customWidth="1"/>
    <col min="10503" max="10503" width="3.125" style="96" customWidth="1"/>
    <col min="10504" max="10504" width="12.875" style="96" customWidth="1"/>
    <col min="10505" max="10505" width="2.875" style="96" customWidth="1"/>
    <col min="10506" max="10506" width="83.875" style="96" customWidth="1"/>
    <col min="10507" max="10751" width="11.375" style="96"/>
    <col min="10752" max="10752" width="16.75" style="96" customWidth="1"/>
    <col min="10753" max="10753" width="11.125" style="96" customWidth="1"/>
    <col min="10754" max="10754" width="3.75" style="96" bestFit="1" customWidth="1"/>
    <col min="10755" max="10755" width="11.125" style="96" customWidth="1"/>
    <col min="10756" max="10756" width="6" style="96" customWidth="1"/>
    <col min="10757" max="10757" width="5.125" style="96" customWidth="1"/>
    <col min="10758" max="10758" width="5.75" style="96" customWidth="1"/>
    <col min="10759" max="10759" width="3.125" style="96" customWidth="1"/>
    <col min="10760" max="10760" width="12.875" style="96" customWidth="1"/>
    <col min="10761" max="10761" width="2.875" style="96" customWidth="1"/>
    <col min="10762" max="10762" width="83.875" style="96" customWidth="1"/>
    <col min="10763" max="11007" width="11.375" style="96"/>
    <col min="11008" max="11008" width="16.75" style="96" customWidth="1"/>
    <col min="11009" max="11009" width="11.125" style="96" customWidth="1"/>
    <col min="11010" max="11010" width="3.75" style="96" bestFit="1" customWidth="1"/>
    <col min="11011" max="11011" width="11.125" style="96" customWidth="1"/>
    <col min="11012" max="11012" width="6" style="96" customWidth="1"/>
    <col min="11013" max="11013" width="5.125" style="96" customWidth="1"/>
    <col min="11014" max="11014" width="5.75" style="96" customWidth="1"/>
    <col min="11015" max="11015" width="3.125" style="96" customWidth="1"/>
    <col min="11016" max="11016" width="12.875" style="96" customWidth="1"/>
    <col min="11017" max="11017" width="2.875" style="96" customWidth="1"/>
    <col min="11018" max="11018" width="83.875" style="96" customWidth="1"/>
    <col min="11019" max="11263" width="11.375" style="96"/>
    <col min="11264" max="11264" width="16.75" style="96" customWidth="1"/>
    <col min="11265" max="11265" width="11.125" style="96" customWidth="1"/>
    <col min="11266" max="11266" width="3.75" style="96" bestFit="1" customWidth="1"/>
    <col min="11267" max="11267" width="11.125" style="96" customWidth="1"/>
    <col min="11268" max="11268" width="6" style="96" customWidth="1"/>
    <col min="11269" max="11269" width="5.125" style="96" customWidth="1"/>
    <col min="11270" max="11270" width="5.75" style="96" customWidth="1"/>
    <col min="11271" max="11271" width="3.125" style="96" customWidth="1"/>
    <col min="11272" max="11272" width="12.875" style="96" customWidth="1"/>
    <col min="11273" max="11273" width="2.875" style="96" customWidth="1"/>
    <col min="11274" max="11274" width="83.875" style="96" customWidth="1"/>
    <col min="11275" max="11519" width="11.375" style="96"/>
    <col min="11520" max="11520" width="16.75" style="96" customWidth="1"/>
    <col min="11521" max="11521" width="11.125" style="96" customWidth="1"/>
    <col min="11522" max="11522" width="3.75" style="96" bestFit="1" customWidth="1"/>
    <col min="11523" max="11523" width="11.125" style="96" customWidth="1"/>
    <col min="11524" max="11524" width="6" style="96" customWidth="1"/>
    <col min="11525" max="11525" width="5.125" style="96" customWidth="1"/>
    <col min="11526" max="11526" width="5.75" style="96" customWidth="1"/>
    <col min="11527" max="11527" width="3.125" style="96" customWidth="1"/>
    <col min="11528" max="11528" width="12.875" style="96" customWidth="1"/>
    <col min="11529" max="11529" width="2.875" style="96" customWidth="1"/>
    <col min="11530" max="11530" width="83.875" style="96" customWidth="1"/>
    <col min="11531" max="11775" width="11.375" style="96"/>
    <col min="11776" max="11776" width="16.75" style="96" customWidth="1"/>
    <col min="11777" max="11777" width="11.125" style="96" customWidth="1"/>
    <col min="11778" max="11778" width="3.75" style="96" bestFit="1" customWidth="1"/>
    <col min="11779" max="11779" width="11.125" style="96" customWidth="1"/>
    <col min="11780" max="11780" width="6" style="96" customWidth="1"/>
    <col min="11781" max="11781" width="5.125" style="96" customWidth="1"/>
    <col min="11782" max="11782" width="5.75" style="96" customWidth="1"/>
    <col min="11783" max="11783" width="3.125" style="96" customWidth="1"/>
    <col min="11784" max="11784" width="12.875" style="96" customWidth="1"/>
    <col min="11785" max="11785" width="2.875" style="96" customWidth="1"/>
    <col min="11786" max="11786" width="83.875" style="96" customWidth="1"/>
    <col min="11787" max="12031" width="11.375" style="96"/>
    <col min="12032" max="12032" width="16.75" style="96" customWidth="1"/>
    <col min="12033" max="12033" width="11.125" style="96" customWidth="1"/>
    <col min="12034" max="12034" width="3.75" style="96" bestFit="1" customWidth="1"/>
    <col min="12035" max="12035" width="11.125" style="96" customWidth="1"/>
    <col min="12036" max="12036" width="6" style="96" customWidth="1"/>
    <col min="12037" max="12037" width="5.125" style="96" customWidth="1"/>
    <col min="12038" max="12038" width="5.75" style="96" customWidth="1"/>
    <col min="12039" max="12039" width="3.125" style="96" customWidth="1"/>
    <col min="12040" max="12040" width="12.875" style="96" customWidth="1"/>
    <col min="12041" max="12041" width="2.875" style="96" customWidth="1"/>
    <col min="12042" max="12042" width="83.875" style="96" customWidth="1"/>
    <col min="12043" max="12287" width="11.375" style="96"/>
    <col min="12288" max="12288" width="16.75" style="96" customWidth="1"/>
    <col min="12289" max="12289" width="11.125" style="96" customWidth="1"/>
    <col min="12290" max="12290" width="3.75" style="96" bestFit="1" customWidth="1"/>
    <col min="12291" max="12291" width="11.125" style="96" customWidth="1"/>
    <col min="12292" max="12292" width="6" style="96" customWidth="1"/>
    <col min="12293" max="12293" width="5.125" style="96" customWidth="1"/>
    <col min="12294" max="12294" width="5.75" style="96" customWidth="1"/>
    <col min="12295" max="12295" width="3.125" style="96" customWidth="1"/>
    <col min="12296" max="12296" width="12.875" style="96" customWidth="1"/>
    <col min="12297" max="12297" width="2.875" style="96" customWidth="1"/>
    <col min="12298" max="12298" width="83.875" style="96" customWidth="1"/>
    <col min="12299" max="12543" width="11.375" style="96"/>
    <col min="12544" max="12544" width="16.75" style="96" customWidth="1"/>
    <col min="12545" max="12545" width="11.125" style="96" customWidth="1"/>
    <col min="12546" max="12546" width="3.75" style="96" bestFit="1" customWidth="1"/>
    <col min="12547" max="12547" width="11.125" style="96" customWidth="1"/>
    <col min="12548" max="12548" width="6" style="96" customWidth="1"/>
    <col min="12549" max="12549" width="5.125" style="96" customWidth="1"/>
    <col min="12550" max="12550" width="5.75" style="96" customWidth="1"/>
    <col min="12551" max="12551" width="3.125" style="96" customWidth="1"/>
    <col min="12552" max="12552" width="12.875" style="96" customWidth="1"/>
    <col min="12553" max="12553" width="2.875" style="96" customWidth="1"/>
    <col min="12554" max="12554" width="83.875" style="96" customWidth="1"/>
    <col min="12555" max="12799" width="11.375" style="96"/>
    <col min="12800" max="12800" width="16.75" style="96" customWidth="1"/>
    <col min="12801" max="12801" width="11.125" style="96" customWidth="1"/>
    <col min="12802" max="12802" width="3.75" style="96" bestFit="1" customWidth="1"/>
    <col min="12803" max="12803" width="11.125" style="96" customWidth="1"/>
    <col min="12804" max="12804" width="6" style="96" customWidth="1"/>
    <col min="12805" max="12805" width="5.125" style="96" customWidth="1"/>
    <col min="12806" max="12806" width="5.75" style="96" customWidth="1"/>
    <col min="12807" max="12807" width="3.125" style="96" customWidth="1"/>
    <col min="12808" max="12808" width="12.875" style="96" customWidth="1"/>
    <col min="12809" max="12809" width="2.875" style="96" customWidth="1"/>
    <col min="12810" max="12810" width="83.875" style="96" customWidth="1"/>
    <col min="12811" max="13055" width="11.375" style="96"/>
    <col min="13056" max="13056" width="16.75" style="96" customWidth="1"/>
    <col min="13057" max="13057" width="11.125" style="96" customWidth="1"/>
    <col min="13058" max="13058" width="3.75" style="96" bestFit="1" customWidth="1"/>
    <col min="13059" max="13059" width="11.125" style="96" customWidth="1"/>
    <col min="13060" max="13060" width="6" style="96" customWidth="1"/>
    <col min="13061" max="13061" width="5.125" style="96" customWidth="1"/>
    <col min="13062" max="13062" width="5.75" style="96" customWidth="1"/>
    <col min="13063" max="13063" width="3.125" style="96" customWidth="1"/>
    <col min="13064" max="13064" width="12.875" style="96" customWidth="1"/>
    <col min="13065" max="13065" width="2.875" style="96" customWidth="1"/>
    <col min="13066" max="13066" width="83.875" style="96" customWidth="1"/>
    <col min="13067" max="13311" width="11.375" style="96"/>
    <col min="13312" max="13312" width="16.75" style="96" customWidth="1"/>
    <col min="13313" max="13313" width="11.125" style="96" customWidth="1"/>
    <col min="13314" max="13314" width="3.75" style="96" bestFit="1" customWidth="1"/>
    <col min="13315" max="13315" width="11.125" style="96" customWidth="1"/>
    <col min="13316" max="13316" width="6" style="96" customWidth="1"/>
    <col min="13317" max="13317" width="5.125" style="96" customWidth="1"/>
    <col min="13318" max="13318" width="5.75" style="96" customWidth="1"/>
    <col min="13319" max="13319" width="3.125" style="96" customWidth="1"/>
    <col min="13320" max="13320" width="12.875" style="96" customWidth="1"/>
    <col min="13321" max="13321" width="2.875" style="96" customWidth="1"/>
    <col min="13322" max="13322" width="83.875" style="96" customWidth="1"/>
    <col min="13323" max="13567" width="11.375" style="96"/>
    <col min="13568" max="13568" width="16.75" style="96" customWidth="1"/>
    <col min="13569" max="13569" width="11.125" style="96" customWidth="1"/>
    <col min="13570" max="13570" width="3.75" style="96" bestFit="1" customWidth="1"/>
    <col min="13571" max="13571" width="11.125" style="96" customWidth="1"/>
    <col min="13572" max="13572" width="6" style="96" customWidth="1"/>
    <col min="13573" max="13573" width="5.125" style="96" customWidth="1"/>
    <col min="13574" max="13574" width="5.75" style="96" customWidth="1"/>
    <col min="13575" max="13575" width="3.125" style="96" customWidth="1"/>
    <col min="13576" max="13576" width="12.875" style="96" customWidth="1"/>
    <col min="13577" max="13577" width="2.875" style="96" customWidth="1"/>
    <col min="13578" max="13578" width="83.875" style="96" customWidth="1"/>
    <col min="13579" max="13823" width="11.375" style="96"/>
    <col min="13824" max="13824" width="16.75" style="96" customWidth="1"/>
    <col min="13825" max="13825" width="11.125" style="96" customWidth="1"/>
    <col min="13826" max="13826" width="3.75" style="96" bestFit="1" customWidth="1"/>
    <col min="13827" max="13827" width="11.125" style="96" customWidth="1"/>
    <col min="13828" max="13828" width="6" style="96" customWidth="1"/>
    <col min="13829" max="13829" width="5.125" style="96" customWidth="1"/>
    <col min="13830" max="13830" width="5.75" style="96" customWidth="1"/>
    <col min="13831" max="13831" width="3.125" style="96" customWidth="1"/>
    <col min="13832" max="13832" width="12.875" style="96" customWidth="1"/>
    <col min="13833" max="13833" width="2.875" style="96" customWidth="1"/>
    <col min="13834" max="13834" width="83.875" style="96" customWidth="1"/>
    <col min="13835" max="14079" width="11.375" style="96"/>
    <col min="14080" max="14080" width="16.75" style="96" customWidth="1"/>
    <col min="14081" max="14081" width="11.125" style="96" customWidth="1"/>
    <col min="14082" max="14082" width="3.75" style="96" bestFit="1" customWidth="1"/>
    <col min="14083" max="14083" width="11.125" style="96" customWidth="1"/>
    <col min="14084" max="14084" width="6" style="96" customWidth="1"/>
    <col min="14085" max="14085" width="5.125" style="96" customWidth="1"/>
    <col min="14086" max="14086" width="5.75" style="96" customWidth="1"/>
    <col min="14087" max="14087" width="3.125" style="96" customWidth="1"/>
    <col min="14088" max="14088" width="12.875" style="96" customWidth="1"/>
    <col min="14089" max="14089" width="2.875" style="96" customWidth="1"/>
    <col min="14090" max="14090" width="83.875" style="96" customWidth="1"/>
    <col min="14091" max="14335" width="11.375" style="96"/>
    <col min="14336" max="14336" width="16.75" style="96" customWidth="1"/>
    <col min="14337" max="14337" width="11.125" style="96" customWidth="1"/>
    <col min="14338" max="14338" width="3.75" style="96" bestFit="1" customWidth="1"/>
    <col min="14339" max="14339" width="11.125" style="96" customWidth="1"/>
    <col min="14340" max="14340" width="6" style="96" customWidth="1"/>
    <col min="14341" max="14341" width="5.125" style="96" customWidth="1"/>
    <col min="14342" max="14342" width="5.75" style="96" customWidth="1"/>
    <col min="14343" max="14343" width="3.125" style="96" customWidth="1"/>
    <col min="14344" max="14344" width="12.875" style="96" customWidth="1"/>
    <col min="14345" max="14345" width="2.875" style="96" customWidth="1"/>
    <col min="14346" max="14346" width="83.875" style="96" customWidth="1"/>
    <col min="14347" max="14591" width="11.375" style="96"/>
    <col min="14592" max="14592" width="16.75" style="96" customWidth="1"/>
    <col min="14593" max="14593" width="11.125" style="96" customWidth="1"/>
    <col min="14594" max="14594" width="3.75" style="96" bestFit="1" customWidth="1"/>
    <col min="14595" max="14595" width="11.125" style="96" customWidth="1"/>
    <col min="14596" max="14596" width="6" style="96" customWidth="1"/>
    <col min="14597" max="14597" width="5.125" style="96" customWidth="1"/>
    <col min="14598" max="14598" width="5.75" style="96" customWidth="1"/>
    <col min="14599" max="14599" width="3.125" style="96" customWidth="1"/>
    <col min="14600" max="14600" width="12.875" style="96" customWidth="1"/>
    <col min="14601" max="14601" width="2.875" style="96" customWidth="1"/>
    <col min="14602" max="14602" width="83.875" style="96" customWidth="1"/>
    <col min="14603" max="14847" width="11.375" style="96"/>
    <col min="14848" max="14848" width="16.75" style="96" customWidth="1"/>
    <col min="14849" max="14849" width="11.125" style="96" customWidth="1"/>
    <col min="14850" max="14850" width="3.75" style="96" bestFit="1" customWidth="1"/>
    <col min="14851" max="14851" width="11.125" style="96" customWidth="1"/>
    <col min="14852" max="14852" width="6" style="96" customWidth="1"/>
    <col min="14853" max="14853" width="5.125" style="96" customWidth="1"/>
    <col min="14854" max="14854" width="5.75" style="96" customWidth="1"/>
    <col min="14855" max="14855" width="3.125" style="96" customWidth="1"/>
    <col min="14856" max="14856" width="12.875" style="96" customWidth="1"/>
    <col min="14857" max="14857" width="2.875" style="96" customWidth="1"/>
    <col min="14858" max="14858" width="83.875" style="96" customWidth="1"/>
    <col min="14859" max="15103" width="11.375" style="96"/>
    <col min="15104" max="15104" width="16.75" style="96" customWidth="1"/>
    <col min="15105" max="15105" width="11.125" style="96" customWidth="1"/>
    <col min="15106" max="15106" width="3.75" style="96" bestFit="1" customWidth="1"/>
    <col min="15107" max="15107" width="11.125" style="96" customWidth="1"/>
    <col min="15108" max="15108" width="6" style="96" customWidth="1"/>
    <col min="15109" max="15109" width="5.125" style="96" customWidth="1"/>
    <col min="15110" max="15110" width="5.75" style="96" customWidth="1"/>
    <col min="15111" max="15111" width="3.125" style="96" customWidth="1"/>
    <col min="15112" max="15112" width="12.875" style="96" customWidth="1"/>
    <col min="15113" max="15113" width="2.875" style="96" customWidth="1"/>
    <col min="15114" max="15114" width="83.875" style="96" customWidth="1"/>
    <col min="15115" max="15359" width="11.375" style="96"/>
    <col min="15360" max="15360" width="16.75" style="96" customWidth="1"/>
    <col min="15361" max="15361" width="11.125" style="96" customWidth="1"/>
    <col min="15362" max="15362" width="3.75" style="96" bestFit="1" customWidth="1"/>
    <col min="15363" max="15363" width="11.125" style="96" customWidth="1"/>
    <col min="15364" max="15364" width="6" style="96" customWidth="1"/>
    <col min="15365" max="15365" width="5.125" style="96" customWidth="1"/>
    <col min="15366" max="15366" width="5.75" style="96" customWidth="1"/>
    <col min="15367" max="15367" width="3.125" style="96" customWidth="1"/>
    <col min="15368" max="15368" width="12.875" style="96" customWidth="1"/>
    <col min="15369" max="15369" width="2.875" style="96" customWidth="1"/>
    <col min="15370" max="15370" width="83.875" style="96" customWidth="1"/>
    <col min="15371" max="15615" width="11.375" style="96"/>
    <col min="15616" max="15616" width="16.75" style="96" customWidth="1"/>
    <col min="15617" max="15617" width="11.125" style="96" customWidth="1"/>
    <col min="15618" max="15618" width="3.75" style="96" bestFit="1" customWidth="1"/>
    <col min="15619" max="15619" width="11.125" style="96" customWidth="1"/>
    <col min="15620" max="15620" width="6" style="96" customWidth="1"/>
    <col min="15621" max="15621" width="5.125" style="96" customWidth="1"/>
    <col min="15622" max="15622" width="5.75" style="96" customWidth="1"/>
    <col min="15623" max="15623" width="3.125" style="96" customWidth="1"/>
    <col min="15624" max="15624" width="12.875" style="96" customWidth="1"/>
    <col min="15625" max="15625" width="2.875" style="96" customWidth="1"/>
    <col min="15626" max="15626" width="83.875" style="96" customWidth="1"/>
    <col min="15627" max="15871" width="11.375" style="96"/>
    <col min="15872" max="15872" width="16.75" style="96" customWidth="1"/>
    <col min="15873" max="15873" width="11.125" style="96" customWidth="1"/>
    <col min="15874" max="15874" width="3.75" style="96" bestFit="1" customWidth="1"/>
    <col min="15875" max="15875" width="11.125" style="96" customWidth="1"/>
    <col min="15876" max="15876" width="6" style="96" customWidth="1"/>
    <col min="15877" max="15877" width="5.125" style="96" customWidth="1"/>
    <col min="15878" max="15878" width="5.75" style="96" customWidth="1"/>
    <col min="15879" max="15879" width="3.125" style="96" customWidth="1"/>
    <col min="15880" max="15880" width="12.875" style="96" customWidth="1"/>
    <col min="15881" max="15881" width="2.875" style="96" customWidth="1"/>
    <col min="15882" max="15882" width="83.875" style="96" customWidth="1"/>
    <col min="15883" max="16127" width="11.375" style="96"/>
    <col min="16128" max="16128" width="16.75" style="96" customWidth="1"/>
    <col min="16129" max="16129" width="11.125" style="96" customWidth="1"/>
    <col min="16130" max="16130" width="3.75" style="96" bestFit="1" customWidth="1"/>
    <col min="16131" max="16131" width="11.125" style="96" customWidth="1"/>
    <col min="16132" max="16132" width="6" style="96" customWidth="1"/>
    <col min="16133" max="16133" width="5.125" style="96" customWidth="1"/>
    <col min="16134" max="16134" width="5.75" style="96" customWidth="1"/>
    <col min="16135" max="16135" width="3.125" style="96" customWidth="1"/>
    <col min="16136" max="16136" width="12.875" style="96" customWidth="1"/>
    <col min="16137" max="16137" width="2.875" style="96" customWidth="1"/>
    <col min="16138" max="16138" width="83.875" style="96" customWidth="1"/>
    <col min="16139" max="16384" width="11.375" style="96"/>
  </cols>
  <sheetData>
    <row r="1" spans="1:15" ht="30" customHeight="1">
      <c r="A1" s="95" t="s">
        <v>38</v>
      </c>
      <c r="B1" s="95"/>
      <c r="D1" s="263" t="s">
        <v>39</v>
      </c>
      <c r="E1" s="263"/>
      <c r="F1" s="263"/>
      <c r="G1" s="263"/>
      <c r="H1" s="263"/>
      <c r="I1" s="263"/>
      <c r="J1" s="263"/>
      <c r="K1" s="263"/>
      <c r="L1" s="263"/>
    </row>
    <row r="2" spans="1:15" ht="30" customHeight="1">
      <c r="A2" s="265" t="str">
        <f ca="1">RIGHT(CELL("filename",A2),
 LEN(CELL("filename",A2))
       -FIND("]",CELL("filename",A2)))</f>
        <v>⑥年月</v>
      </c>
      <c r="B2" s="265"/>
      <c r="C2" s="265"/>
      <c r="D2" s="265"/>
      <c r="E2" s="265"/>
      <c r="F2" s="265"/>
      <c r="G2" s="265"/>
      <c r="H2" s="265"/>
      <c r="I2" s="265"/>
      <c r="J2" s="265"/>
      <c r="K2" s="265"/>
      <c r="L2" s="265"/>
    </row>
    <row r="3" spans="1:15" ht="30" customHeight="1">
      <c r="A3" s="266" t="s">
        <v>47</v>
      </c>
      <c r="B3" s="266"/>
      <c r="C3" s="266" t="str">
        <f>IF('人件費総括表・実績（様式7号別紙2-1-1）'!$B$3:$F$3="",
     "",
     '人件費総括表・実績（様式7号別紙2-1-1）'!$B$3:$F$3)</f>
        <v/>
      </c>
      <c r="D3" s="266"/>
      <c r="E3" s="266"/>
      <c r="F3" s="97"/>
      <c r="G3" s="97"/>
      <c r="H3" s="97"/>
      <c r="I3" s="97"/>
      <c r="J3" s="97"/>
      <c r="K3" s="97"/>
      <c r="L3" s="97"/>
    </row>
    <row r="4" spans="1:15" ht="30" customHeight="1">
      <c r="A4" s="267" t="s">
        <v>27</v>
      </c>
      <c r="B4" s="267"/>
      <c r="C4" s="267" t="str">
        <f>IF(従業員別人件費総括表!D5="",
     "",
     従業員別人件費総括表!D5)</f>
        <v/>
      </c>
      <c r="D4" s="267"/>
      <c r="E4" s="267"/>
      <c r="F4" s="98"/>
      <c r="G4" s="98"/>
      <c r="H4" s="98"/>
    </row>
    <row r="5" spans="1:15" ht="30" customHeight="1">
      <c r="A5" s="267" t="s">
        <v>28</v>
      </c>
      <c r="B5" s="267"/>
      <c r="C5" s="268">
        <f>従業員別人件費総括表!F7</f>
        <v>0</v>
      </c>
      <c r="D5" s="268"/>
      <c r="E5" s="268"/>
      <c r="F5" s="98" t="s">
        <v>7</v>
      </c>
      <c r="G5" s="98"/>
      <c r="H5" s="98"/>
    </row>
    <row r="6" spans="1:15" ht="30" customHeight="1" thickBot="1">
      <c r="A6" s="100" t="s">
        <v>46</v>
      </c>
      <c r="B6" s="100"/>
    </row>
    <row r="7" spans="1:15" s="101" customFormat="1" ht="22.5" customHeight="1" thickBot="1">
      <c r="A7" s="273" t="s">
        <v>48</v>
      </c>
      <c r="B7" s="270"/>
      <c r="C7" s="271" t="s">
        <v>29</v>
      </c>
      <c r="D7" s="271"/>
      <c r="E7" s="271"/>
      <c r="F7" s="261" t="s">
        <v>30</v>
      </c>
      <c r="G7" s="272"/>
      <c r="H7" s="272"/>
      <c r="I7" s="262"/>
      <c r="J7" s="261" t="s">
        <v>31</v>
      </c>
      <c r="K7" s="262"/>
      <c r="L7" s="102" t="s">
        <v>45</v>
      </c>
      <c r="M7" s="103" t="s">
        <v>32</v>
      </c>
      <c r="N7" s="104" t="s">
        <v>44</v>
      </c>
    </row>
    <row r="8" spans="1:15" ht="22.5" customHeight="1">
      <c r="A8" s="91"/>
      <c r="B8" s="105" t="str">
        <f>IF(テーブル1456[[#This Row],[列1]]="",
    "",
    TEXT(テーブル1456[[#This Row],[列1]],"(aaa)"))</f>
        <v/>
      </c>
      <c r="C8" s="85" t="s">
        <v>49</v>
      </c>
      <c r="D8" s="106" t="s">
        <v>25</v>
      </c>
      <c r="E8" s="86" t="s">
        <v>49</v>
      </c>
      <c r="F8" s="107">
        <f>IFERROR(HOUR(テーブル1456[[#This Row],[列4]]-テーブル1456[[#This Row],[列13]]-テーブル1456[[#This Row],[列2]]),
              0)</f>
        <v>0</v>
      </c>
      <c r="G8" s="108" t="s">
        <v>35</v>
      </c>
      <c r="H8" s="109" t="str">
        <f>IFERROR(IF(MINUTE(テーブル1456[[#This Row],[列4]]-テーブル1456[[#This Row],[列13]]-テーブル1456[[#This Row],[列2]])&lt;30,
                  "00",
                  30),
              "00")</f>
        <v>00</v>
      </c>
      <c r="I8" s="110" t="s">
        <v>36</v>
      </c>
      <c r="J8" s="111">
        <f>IFERROR((テーブル1456[[#This Row],[列5]]+テーブル1456[[#This Row],[列7]]/60)*$C$5,"")</f>
        <v>0</v>
      </c>
      <c r="K8" s="112" t="s">
        <v>7</v>
      </c>
      <c r="L8" s="113"/>
      <c r="M8" s="114"/>
      <c r="N8" s="153"/>
      <c r="O8" s="116"/>
    </row>
    <row r="9" spans="1:15" ht="22.5" customHeight="1">
      <c r="A9" s="92"/>
      <c r="B9" s="118" t="str">
        <f>IF(テーブル1456[[#This Row],[列1]]="",
    "",
    TEXT(テーブル1456[[#This Row],[列1]],"(aaa)"))</f>
        <v/>
      </c>
      <c r="C9" s="87" t="s">
        <v>49</v>
      </c>
      <c r="D9" s="120" t="s">
        <v>25</v>
      </c>
      <c r="E9" s="88" t="s">
        <v>49</v>
      </c>
      <c r="F9" s="122">
        <f>IFERROR(HOUR(テーブル1456[[#This Row],[列4]]-テーブル1456[[#This Row],[列13]]-テーブル1456[[#This Row],[列2]]),
              0)</f>
        <v>0</v>
      </c>
      <c r="G9" s="123" t="s">
        <v>35</v>
      </c>
      <c r="H9" s="124" t="str">
        <f>IFERROR(IF(MINUTE(テーブル1456[[#This Row],[列4]]-テーブル1456[[#This Row],[列13]]-テーブル1456[[#This Row],[列2]])&lt;30,
                  "00",
                  30),
              "00")</f>
        <v>00</v>
      </c>
      <c r="I9" s="125" t="s">
        <v>36</v>
      </c>
      <c r="J9" s="126">
        <f>IFERROR((テーブル1456[[#This Row],[列5]]+テーブル1456[[#This Row],[列7]]/60)*$C$5,"")</f>
        <v>0</v>
      </c>
      <c r="K9" s="127" t="s">
        <v>7</v>
      </c>
      <c r="L9" s="128"/>
      <c r="M9" s="129"/>
      <c r="N9" s="153"/>
      <c r="O9" s="116"/>
    </row>
    <row r="10" spans="1:15" ht="22.5" customHeight="1">
      <c r="A10" s="92"/>
      <c r="B10" s="130" t="str">
        <f>IF(テーブル1456[[#This Row],[列1]]="",
    "",
    TEXT(テーブル1456[[#This Row],[列1]],"(aaa)"))</f>
        <v/>
      </c>
      <c r="C10" s="87" t="s">
        <v>49</v>
      </c>
      <c r="D10" s="120" t="s">
        <v>25</v>
      </c>
      <c r="E10" s="88" t="s">
        <v>49</v>
      </c>
      <c r="F10" s="122">
        <f>IFERROR(HOUR(テーブル1456[[#This Row],[列4]]-テーブル1456[[#This Row],[列13]]-テーブル1456[[#This Row],[列2]]),
              0)</f>
        <v>0</v>
      </c>
      <c r="G10" s="123" t="s">
        <v>35</v>
      </c>
      <c r="H10" s="131" t="str">
        <f>IFERROR(IF(MINUTE(テーブル1456[[#This Row],[列4]]-テーブル1456[[#This Row],[列13]]-テーブル1456[[#This Row],[列2]])&lt;30,
                  "00",
                  30),
              "00")</f>
        <v>00</v>
      </c>
      <c r="I10" s="125" t="s">
        <v>36</v>
      </c>
      <c r="J10" s="126">
        <f>IFERROR((テーブル1456[[#This Row],[列5]]+テーブル1456[[#This Row],[列7]]/60)*$C$5,"")</f>
        <v>0</v>
      </c>
      <c r="K10" s="127" t="s">
        <v>7</v>
      </c>
      <c r="L10" s="132"/>
      <c r="M10" s="129"/>
      <c r="N10" s="153"/>
      <c r="O10" s="116"/>
    </row>
    <row r="11" spans="1:15" ht="22.5" customHeight="1">
      <c r="A11" s="92"/>
      <c r="B11" s="130" t="str">
        <f>IF(テーブル1456[[#This Row],[列1]]="",
    "",
    TEXT(テーブル1456[[#This Row],[列1]],"(aaa)"))</f>
        <v/>
      </c>
      <c r="C11" s="87" t="s">
        <v>33</v>
      </c>
      <c r="D11" s="120" t="s">
        <v>34</v>
      </c>
      <c r="E11" s="88" t="s">
        <v>33</v>
      </c>
      <c r="F11" s="122">
        <f>IFERROR(HOUR(テーブル1456[[#This Row],[列4]]-テーブル1456[[#This Row],[列13]]-テーブル1456[[#This Row],[列2]]),
              0)</f>
        <v>0</v>
      </c>
      <c r="G11" s="123" t="s">
        <v>35</v>
      </c>
      <c r="H11" s="131" t="str">
        <f>IFERROR(IF(MINUTE(テーブル1456[[#This Row],[列4]]-テーブル1456[[#This Row],[列13]]-テーブル1456[[#This Row],[列2]])&lt;30,
                  "00",
                  30),
              "00")</f>
        <v>00</v>
      </c>
      <c r="I11" s="125" t="s">
        <v>36</v>
      </c>
      <c r="J11" s="126">
        <f>IFERROR((テーブル1456[[#This Row],[列5]]+テーブル1456[[#This Row],[列7]]/60)*$C$5,"")</f>
        <v>0</v>
      </c>
      <c r="K11" s="127" t="s">
        <v>7</v>
      </c>
      <c r="L11" s="132"/>
      <c r="M11" s="129"/>
      <c r="N11" s="153"/>
      <c r="O11" s="116"/>
    </row>
    <row r="12" spans="1:15" ht="22.5" customHeight="1">
      <c r="A12" s="92"/>
      <c r="B12" s="130" t="str">
        <f>IF(テーブル1456[[#This Row],[列1]]="",
    "",
    TEXT(テーブル1456[[#This Row],[列1]],"(aaa)"))</f>
        <v/>
      </c>
      <c r="C12" s="87" t="s">
        <v>33</v>
      </c>
      <c r="D12" s="120" t="s">
        <v>34</v>
      </c>
      <c r="E12" s="88" t="s">
        <v>33</v>
      </c>
      <c r="F12" s="122">
        <f>IFERROR(HOUR(テーブル1456[[#This Row],[列4]]-テーブル1456[[#This Row],[列13]]-テーブル1456[[#This Row],[列2]]),
              0)</f>
        <v>0</v>
      </c>
      <c r="G12" s="123" t="s">
        <v>35</v>
      </c>
      <c r="H12" s="131" t="str">
        <f>IFERROR(IF(MINUTE(テーブル1456[[#This Row],[列4]]-テーブル1456[[#This Row],[列13]]-テーブル1456[[#This Row],[列2]])&lt;30,
                  "00",
                  30),
              "00")</f>
        <v>00</v>
      </c>
      <c r="I12" s="125" t="s">
        <v>36</v>
      </c>
      <c r="J12" s="126">
        <f>IFERROR((テーブル1456[[#This Row],[列5]]+テーブル1456[[#This Row],[列7]]/60)*$C$5,"")</f>
        <v>0</v>
      </c>
      <c r="K12" s="127" t="s">
        <v>7</v>
      </c>
      <c r="L12" s="132"/>
      <c r="M12" s="129"/>
      <c r="N12" s="153"/>
      <c r="O12" s="116"/>
    </row>
    <row r="13" spans="1:15" ht="22.5" customHeight="1">
      <c r="A13" s="92"/>
      <c r="B13" s="130" t="str">
        <f>IF(テーブル1456[[#This Row],[列1]]="",
    "",
    TEXT(テーブル1456[[#This Row],[列1]],"(aaa)"))</f>
        <v/>
      </c>
      <c r="C13" s="87" t="s">
        <v>33</v>
      </c>
      <c r="D13" s="120" t="s">
        <v>34</v>
      </c>
      <c r="E13" s="88" t="s">
        <v>33</v>
      </c>
      <c r="F13" s="122">
        <f>IFERROR(HOUR(テーブル1456[[#This Row],[列4]]-テーブル1456[[#This Row],[列13]]-テーブル1456[[#This Row],[列2]]),
              0)</f>
        <v>0</v>
      </c>
      <c r="G13" s="123" t="s">
        <v>35</v>
      </c>
      <c r="H13" s="131" t="str">
        <f>IFERROR(IF(MINUTE(テーブル1456[[#This Row],[列4]]-テーブル1456[[#This Row],[列13]]-テーブル1456[[#This Row],[列2]])&lt;30,
                  "00",
                  30),
              "00")</f>
        <v>00</v>
      </c>
      <c r="I13" s="125" t="s">
        <v>36</v>
      </c>
      <c r="J13" s="126">
        <f>IFERROR((テーブル1456[[#This Row],[列5]]+テーブル1456[[#This Row],[列7]]/60)*$C$5,"")</f>
        <v>0</v>
      </c>
      <c r="K13" s="127" t="s">
        <v>7</v>
      </c>
      <c r="L13" s="132"/>
      <c r="M13" s="129"/>
      <c r="N13" s="153"/>
      <c r="O13" s="116"/>
    </row>
    <row r="14" spans="1:15" ht="22.5" customHeight="1">
      <c r="A14" s="92"/>
      <c r="B14" s="130" t="str">
        <f>IF(テーブル1456[[#This Row],[列1]]="",
    "",
    TEXT(テーブル1456[[#This Row],[列1]],"(aaa)"))</f>
        <v/>
      </c>
      <c r="C14" s="87" t="s">
        <v>33</v>
      </c>
      <c r="D14" s="120" t="s">
        <v>34</v>
      </c>
      <c r="E14" s="88" t="s">
        <v>33</v>
      </c>
      <c r="F14" s="122">
        <f>IFERROR(HOUR(テーブル1456[[#This Row],[列4]]-テーブル1456[[#This Row],[列13]]-テーブル1456[[#This Row],[列2]]),
              0)</f>
        <v>0</v>
      </c>
      <c r="G14" s="123" t="s">
        <v>35</v>
      </c>
      <c r="H14" s="131" t="str">
        <f>IFERROR(IF(MINUTE(テーブル1456[[#This Row],[列4]]-テーブル1456[[#This Row],[列13]]-テーブル1456[[#This Row],[列2]])&lt;30,
                  "00",
                  30),
              "00")</f>
        <v>00</v>
      </c>
      <c r="I14" s="125" t="s">
        <v>36</v>
      </c>
      <c r="J14" s="126">
        <f>IFERROR((テーブル1456[[#This Row],[列5]]+テーブル1456[[#This Row],[列7]]/60)*$C$5,"")</f>
        <v>0</v>
      </c>
      <c r="K14" s="127" t="s">
        <v>7</v>
      </c>
      <c r="L14" s="132"/>
      <c r="M14" s="129"/>
      <c r="N14" s="153"/>
      <c r="O14" s="116"/>
    </row>
    <row r="15" spans="1:15" ht="22.5" customHeight="1">
      <c r="A15" s="92"/>
      <c r="B15" s="130" t="str">
        <f>IF(テーブル1456[[#This Row],[列1]]="",
    "",
    TEXT(テーブル1456[[#This Row],[列1]],"(aaa)"))</f>
        <v/>
      </c>
      <c r="C15" s="87" t="s">
        <v>33</v>
      </c>
      <c r="D15" s="120" t="s">
        <v>34</v>
      </c>
      <c r="E15" s="88" t="s">
        <v>33</v>
      </c>
      <c r="F15" s="122">
        <f>IFERROR(HOUR(テーブル1456[[#This Row],[列4]]-テーブル1456[[#This Row],[列13]]-テーブル1456[[#This Row],[列2]]),
              0)</f>
        <v>0</v>
      </c>
      <c r="G15" s="123" t="s">
        <v>35</v>
      </c>
      <c r="H15" s="131" t="str">
        <f>IFERROR(IF(MINUTE(テーブル1456[[#This Row],[列4]]-テーブル1456[[#This Row],[列13]]-テーブル1456[[#This Row],[列2]])&lt;30,
                  "00",
                  30),
              "00")</f>
        <v>00</v>
      </c>
      <c r="I15" s="125" t="s">
        <v>36</v>
      </c>
      <c r="J15" s="126">
        <f>IFERROR((テーブル1456[[#This Row],[列5]]+テーブル1456[[#This Row],[列7]]/60)*$C$5,"")</f>
        <v>0</v>
      </c>
      <c r="K15" s="127" t="s">
        <v>7</v>
      </c>
      <c r="L15" s="132"/>
      <c r="M15" s="129"/>
      <c r="N15" s="153"/>
      <c r="O15" s="116"/>
    </row>
    <row r="16" spans="1:15" ht="22.5" customHeight="1">
      <c r="A16" s="92"/>
      <c r="B16" s="130" t="str">
        <f>IF(テーブル1456[[#This Row],[列1]]="",
    "",
    TEXT(テーブル1456[[#This Row],[列1]],"(aaa)"))</f>
        <v/>
      </c>
      <c r="C16" s="87" t="s">
        <v>33</v>
      </c>
      <c r="D16" s="120" t="s">
        <v>34</v>
      </c>
      <c r="E16" s="88" t="s">
        <v>33</v>
      </c>
      <c r="F16" s="122">
        <f>IFERROR(HOUR(テーブル1456[[#This Row],[列4]]-テーブル1456[[#This Row],[列13]]-テーブル1456[[#This Row],[列2]]),
              0)</f>
        <v>0</v>
      </c>
      <c r="G16" s="123" t="s">
        <v>35</v>
      </c>
      <c r="H16" s="131" t="str">
        <f>IFERROR(IF(MINUTE(テーブル1456[[#This Row],[列4]]-テーブル1456[[#This Row],[列13]]-テーブル1456[[#This Row],[列2]])&lt;30,
                  "00",
                  30),
              "00")</f>
        <v>00</v>
      </c>
      <c r="I16" s="125" t="s">
        <v>36</v>
      </c>
      <c r="J16" s="126">
        <f>IFERROR((テーブル1456[[#This Row],[列5]]+テーブル1456[[#This Row],[列7]]/60)*$C$5,"")</f>
        <v>0</v>
      </c>
      <c r="K16" s="127" t="s">
        <v>7</v>
      </c>
      <c r="L16" s="132"/>
      <c r="M16" s="129"/>
      <c r="N16" s="153"/>
      <c r="O16" s="116"/>
    </row>
    <row r="17" spans="1:15" ht="22.5" customHeight="1">
      <c r="A17" s="92"/>
      <c r="B17" s="130" t="str">
        <f>IF(テーブル1456[[#This Row],[列1]]="",
    "",
    TEXT(テーブル1456[[#This Row],[列1]],"(aaa)"))</f>
        <v/>
      </c>
      <c r="C17" s="87" t="s">
        <v>33</v>
      </c>
      <c r="D17" s="120" t="s">
        <v>34</v>
      </c>
      <c r="E17" s="88" t="s">
        <v>33</v>
      </c>
      <c r="F17" s="122">
        <f>IFERROR(HOUR(テーブル1456[[#This Row],[列4]]-テーブル1456[[#This Row],[列13]]-テーブル1456[[#This Row],[列2]]),
              0)</f>
        <v>0</v>
      </c>
      <c r="G17" s="123" t="s">
        <v>35</v>
      </c>
      <c r="H17" s="131" t="str">
        <f>IFERROR(IF(MINUTE(テーブル1456[[#This Row],[列4]]-テーブル1456[[#This Row],[列13]]-テーブル1456[[#This Row],[列2]])&lt;30,
                  "00",
                  30),
              "00")</f>
        <v>00</v>
      </c>
      <c r="I17" s="125" t="s">
        <v>36</v>
      </c>
      <c r="J17" s="126">
        <f>IFERROR((テーブル1456[[#This Row],[列5]]+テーブル1456[[#This Row],[列7]]/60)*$C$5,"")</f>
        <v>0</v>
      </c>
      <c r="K17" s="127" t="s">
        <v>7</v>
      </c>
      <c r="L17" s="132"/>
      <c r="M17" s="129"/>
      <c r="N17" s="153"/>
      <c r="O17" s="116"/>
    </row>
    <row r="18" spans="1:15" ht="22.5" customHeight="1">
      <c r="A18" s="92"/>
      <c r="B18" s="130" t="str">
        <f>IF(テーブル1456[[#This Row],[列1]]="",
    "",
    TEXT(テーブル1456[[#This Row],[列1]],"(aaa)"))</f>
        <v/>
      </c>
      <c r="C18" s="87" t="s">
        <v>33</v>
      </c>
      <c r="D18" s="120" t="s">
        <v>34</v>
      </c>
      <c r="E18" s="88" t="s">
        <v>33</v>
      </c>
      <c r="F18" s="122">
        <f>IFERROR(HOUR(テーブル1456[[#This Row],[列4]]-テーブル1456[[#This Row],[列13]]-テーブル1456[[#This Row],[列2]]),
              0)</f>
        <v>0</v>
      </c>
      <c r="G18" s="123" t="s">
        <v>35</v>
      </c>
      <c r="H18" s="131" t="str">
        <f>IFERROR(IF(MINUTE(テーブル1456[[#This Row],[列4]]-テーブル1456[[#This Row],[列13]]-テーブル1456[[#This Row],[列2]])&lt;30,
                  "00",
                  30),
              "00")</f>
        <v>00</v>
      </c>
      <c r="I18" s="125" t="s">
        <v>36</v>
      </c>
      <c r="J18" s="126">
        <f>IFERROR((テーブル1456[[#This Row],[列5]]+テーブル1456[[#This Row],[列7]]/60)*$C$5,"")</f>
        <v>0</v>
      </c>
      <c r="K18" s="127" t="s">
        <v>7</v>
      </c>
      <c r="L18" s="132"/>
      <c r="M18" s="129"/>
      <c r="N18" s="153"/>
      <c r="O18" s="116"/>
    </row>
    <row r="19" spans="1:15" ht="22.5" customHeight="1">
      <c r="A19" s="92"/>
      <c r="B19" s="130" t="str">
        <f>IF(テーブル1456[[#This Row],[列1]]="",
    "",
    TEXT(テーブル1456[[#This Row],[列1]],"(aaa)"))</f>
        <v/>
      </c>
      <c r="C19" s="87" t="s">
        <v>33</v>
      </c>
      <c r="D19" s="120" t="s">
        <v>34</v>
      </c>
      <c r="E19" s="88" t="s">
        <v>33</v>
      </c>
      <c r="F19" s="122">
        <f>IFERROR(HOUR(テーブル1456[[#This Row],[列4]]-テーブル1456[[#This Row],[列13]]-テーブル1456[[#This Row],[列2]]),
              0)</f>
        <v>0</v>
      </c>
      <c r="G19" s="123" t="s">
        <v>35</v>
      </c>
      <c r="H19" s="131" t="str">
        <f>IFERROR(IF(MINUTE(テーブル1456[[#This Row],[列4]]-テーブル1456[[#This Row],[列13]]-テーブル1456[[#This Row],[列2]])&lt;30,
                  "00",
                  30),
              "00")</f>
        <v>00</v>
      </c>
      <c r="I19" s="125" t="s">
        <v>36</v>
      </c>
      <c r="J19" s="126">
        <f>IFERROR((テーブル1456[[#This Row],[列5]]+テーブル1456[[#This Row],[列7]]/60)*$C$5,"")</f>
        <v>0</v>
      </c>
      <c r="K19" s="127" t="s">
        <v>7</v>
      </c>
      <c r="L19" s="132"/>
      <c r="M19" s="129"/>
      <c r="N19" s="153"/>
      <c r="O19" s="116"/>
    </row>
    <row r="20" spans="1:15" ht="22.5" customHeight="1">
      <c r="A20" s="92"/>
      <c r="B20" s="130" t="str">
        <f>IF(テーブル1456[[#This Row],[列1]]="",
    "",
    TEXT(テーブル1456[[#This Row],[列1]],"(aaa)"))</f>
        <v/>
      </c>
      <c r="C20" s="87" t="s">
        <v>33</v>
      </c>
      <c r="D20" s="120" t="s">
        <v>34</v>
      </c>
      <c r="E20" s="88" t="s">
        <v>33</v>
      </c>
      <c r="F20" s="122">
        <f>IFERROR(HOUR(テーブル1456[[#This Row],[列4]]-テーブル1456[[#This Row],[列13]]-テーブル1456[[#This Row],[列2]]),
              0)</f>
        <v>0</v>
      </c>
      <c r="G20" s="123" t="s">
        <v>35</v>
      </c>
      <c r="H20" s="131" t="str">
        <f>IFERROR(IF(MINUTE(テーブル1456[[#This Row],[列4]]-テーブル1456[[#This Row],[列13]]-テーブル1456[[#This Row],[列2]])&lt;30,
                  "00",
                  30),
              "00")</f>
        <v>00</v>
      </c>
      <c r="I20" s="125" t="s">
        <v>36</v>
      </c>
      <c r="J20" s="126">
        <f>IFERROR((テーブル1456[[#This Row],[列5]]+テーブル1456[[#This Row],[列7]]/60)*$C$5,"")</f>
        <v>0</v>
      </c>
      <c r="K20" s="127" t="s">
        <v>7</v>
      </c>
      <c r="L20" s="132"/>
      <c r="M20" s="129"/>
      <c r="N20" s="153"/>
      <c r="O20" s="116"/>
    </row>
    <row r="21" spans="1:15" ht="22.5" customHeight="1">
      <c r="A21" s="92"/>
      <c r="B21" s="130" t="str">
        <f>IF(テーブル1456[[#This Row],[列1]]="",
    "",
    TEXT(テーブル1456[[#This Row],[列1]],"(aaa)"))</f>
        <v/>
      </c>
      <c r="C21" s="87" t="s">
        <v>33</v>
      </c>
      <c r="D21" s="120" t="s">
        <v>34</v>
      </c>
      <c r="E21" s="88" t="s">
        <v>33</v>
      </c>
      <c r="F21" s="122">
        <f>IFERROR(HOUR(テーブル1456[[#This Row],[列4]]-テーブル1456[[#This Row],[列13]]-テーブル1456[[#This Row],[列2]]),
              0)</f>
        <v>0</v>
      </c>
      <c r="G21" s="123" t="s">
        <v>35</v>
      </c>
      <c r="H21" s="131" t="str">
        <f>IFERROR(IF(MINUTE(テーブル1456[[#This Row],[列4]]-テーブル1456[[#This Row],[列13]]-テーブル1456[[#This Row],[列2]])&lt;30,
                  "00",
                  30),
              "00")</f>
        <v>00</v>
      </c>
      <c r="I21" s="125" t="s">
        <v>36</v>
      </c>
      <c r="J21" s="126">
        <f>IFERROR((テーブル1456[[#This Row],[列5]]+テーブル1456[[#This Row],[列7]]/60)*$C$5,"")</f>
        <v>0</v>
      </c>
      <c r="K21" s="127" t="s">
        <v>7</v>
      </c>
      <c r="L21" s="132"/>
      <c r="M21" s="129"/>
      <c r="N21" s="153"/>
      <c r="O21" s="116"/>
    </row>
    <row r="22" spans="1:15" ht="22.5" customHeight="1">
      <c r="A22" s="92"/>
      <c r="B22" s="130" t="str">
        <f>IF(テーブル1456[[#This Row],[列1]]="",
    "",
    TEXT(テーブル1456[[#This Row],[列1]],"(aaa)"))</f>
        <v/>
      </c>
      <c r="C22" s="87" t="s">
        <v>33</v>
      </c>
      <c r="D22" s="120" t="s">
        <v>34</v>
      </c>
      <c r="E22" s="88" t="s">
        <v>33</v>
      </c>
      <c r="F22" s="122">
        <f>IFERROR(HOUR(テーブル1456[[#This Row],[列4]]-テーブル1456[[#This Row],[列13]]-テーブル1456[[#This Row],[列2]]),
              0)</f>
        <v>0</v>
      </c>
      <c r="G22" s="123" t="s">
        <v>35</v>
      </c>
      <c r="H22" s="131" t="str">
        <f>IFERROR(IF(MINUTE(テーブル1456[[#This Row],[列4]]-テーブル1456[[#This Row],[列13]]-テーブル1456[[#This Row],[列2]])&lt;30,
                  "00",
                  30),
              "00")</f>
        <v>00</v>
      </c>
      <c r="I22" s="125" t="s">
        <v>36</v>
      </c>
      <c r="J22" s="126">
        <f>IFERROR((テーブル1456[[#This Row],[列5]]+テーブル1456[[#This Row],[列7]]/60)*$C$5,"")</f>
        <v>0</v>
      </c>
      <c r="K22" s="127" t="s">
        <v>7</v>
      </c>
      <c r="L22" s="132"/>
      <c r="M22" s="129"/>
      <c r="N22" s="153"/>
      <c r="O22" s="116"/>
    </row>
    <row r="23" spans="1:15" ht="22.5" customHeight="1">
      <c r="A23" s="92"/>
      <c r="B23" s="130" t="str">
        <f>IF(テーブル1456[[#This Row],[列1]]="",
    "",
    TEXT(テーブル1456[[#This Row],[列1]],"(aaa)"))</f>
        <v/>
      </c>
      <c r="C23" s="87" t="s">
        <v>33</v>
      </c>
      <c r="D23" s="120" t="s">
        <v>34</v>
      </c>
      <c r="E23" s="88" t="s">
        <v>33</v>
      </c>
      <c r="F23" s="122">
        <f>IFERROR(HOUR(テーブル1456[[#This Row],[列4]]-テーブル1456[[#This Row],[列13]]-テーブル1456[[#This Row],[列2]]),
              0)</f>
        <v>0</v>
      </c>
      <c r="G23" s="123" t="s">
        <v>35</v>
      </c>
      <c r="H23" s="131" t="str">
        <f>IFERROR(IF(MINUTE(テーブル1456[[#This Row],[列4]]-テーブル1456[[#This Row],[列13]]-テーブル1456[[#This Row],[列2]])&lt;30,
                  "00",
                  30),
              "00")</f>
        <v>00</v>
      </c>
      <c r="I23" s="125" t="s">
        <v>36</v>
      </c>
      <c r="J23" s="126">
        <f>IFERROR((テーブル1456[[#This Row],[列5]]+テーブル1456[[#This Row],[列7]]/60)*$C$5,"")</f>
        <v>0</v>
      </c>
      <c r="K23" s="127" t="s">
        <v>7</v>
      </c>
      <c r="L23" s="132"/>
      <c r="M23" s="129"/>
      <c r="N23" s="153"/>
      <c r="O23" s="116"/>
    </row>
    <row r="24" spans="1:15" ht="22.5" customHeight="1">
      <c r="A24" s="92"/>
      <c r="B24" s="130" t="str">
        <f>IF(テーブル1456[[#This Row],[列1]]="",
    "",
    TEXT(テーブル1456[[#This Row],[列1]],"(aaa)"))</f>
        <v/>
      </c>
      <c r="C24" s="87" t="s">
        <v>33</v>
      </c>
      <c r="D24" s="120" t="s">
        <v>34</v>
      </c>
      <c r="E24" s="88" t="s">
        <v>33</v>
      </c>
      <c r="F24" s="122">
        <f>IFERROR(HOUR(テーブル1456[[#This Row],[列4]]-テーブル1456[[#This Row],[列13]]-テーブル1456[[#This Row],[列2]]),
              0)</f>
        <v>0</v>
      </c>
      <c r="G24" s="123" t="s">
        <v>35</v>
      </c>
      <c r="H24" s="131" t="str">
        <f>IFERROR(IF(MINUTE(テーブル1456[[#This Row],[列4]]-テーブル1456[[#This Row],[列13]]-テーブル1456[[#This Row],[列2]])&lt;30,
                  "00",
                  30),
              "00")</f>
        <v>00</v>
      </c>
      <c r="I24" s="125" t="s">
        <v>36</v>
      </c>
      <c r="J24" s="126">
        <f>IFERROR((テーブル1456[[#This Row],[列5]]+テーブル1456[[#This Row],[列7]]/60)*$C$5,"")</f>
        <v>0</v>
      </c>
      <c r="K24" s="127" t="s">
        <v>7</v>
      </c>
      <c r="L24" s="128"/>
      <c r="M24" s="129"/>
      <c r="N24" s="153"/>
      <c r="O24" s="116"/>
    </row>
    <row r="25" spans="1:15" ht="22.5" customHeight="1">
      <c r="A25" s="92"/>
      <c r="B25" s="130" t="str">
        <f>IF(テーブル1456[[#This Row],[列1]]="",
    "",
    TEXT(テーブル1456[[#This Row],[列1]],"(aaa)"))</f>
        <v/>
      </c>
      <c r="C25" s="87" t="s">
        <v>33</v>
      </c>
      <c r="D25" s="120" t="s">
        <v>34</v>
      </c>
      <c r="E25" s="88" t="s">
        <v>33</v>
      </c>
      <c r="F25" s="122">
        <f>IFERROR(HOUR(テーブル1456[[#This Row],[列4]]-テーブル1456[[#This Row],[列13]]-テーブル1456[[#This Row],[列2]]),
              0)</f>
        <v>0</v>
      </c>
      <c r="G25" s="123" t="s">
        <v>35</v>
      </c>
      <c r="H25" s="131" t="str">
        <f>IFERROR(IF(MINUTE(テーブル1456[[#This Row],[列4]]-テーブル1456[[#This Row],[列13]]-テーブル1456[[#This Row],[列2]])&lt;30,
                  "00",
                  30),
              "00")</f>
        <v>00</v>
      </c>
      <c r="I25" s="125" t="s">
        <v>36</v>
      </c>
      <c r="J25" s="126">
        <f>IFERROR((テーブル1456[[#This Row],[列5]]+テーブル1456[[#This Row],[列7]]/60)*$C$5,"")</f>
        <v>0</v>
      </c>
      <c r="K25" s="127" t="s">
        <v>7</v>
      </c>
      <c r="L25" s="132"/>
      <c r="M25" s="129"/>
      <c r="N25" s="153"/>
      <c r="O25" s="116"/>
    </row>
    <row r="26" spans="1:15" ht="22.5" customHeight="1">
      <c r="A26" s="92"/>
      <c r="B26" s="130" t="str">
        <f>IF(テーブル1456[[#This Row],[列1]]="",
    "",
    TEXT(テーブル1456[[#This Row],[列1]],"(aaa)"))</f>
        <v/>
      </c>
      <c r="C26" s="87" t="s">
        <v>33</v>
      </c>
      <c r="D26" s="120" t="s">
        <v>34</v>
      </c>
      <c r="E26" s="88" t="s">
        <v>33</v>
      </c>
      <c r="F26" s="122">
        <f>IFERROR(HOUR(テーブル1456[[#This Row],[列4]]-テーブル1456[[#This Row],[列13]]-テーブル1456[[#This Row],[列2]]),
              0)</f>
        <v>0</v>
      </c>
      <c r="G26" s="123" t="s">
        <v>35</v>
      </c>
      <c r="H26" s="131" t="str">
        <f>IFERROR(IF(MINUTE(テーブル1456[[#This Row],[列4]]-テーブル1456[[#This Row],[列13]]-テーブル1456[[#This Row],[列2]])&lt;30,
                  "00",
                  30),
              "00")</f>
        <v>00</v>
      </c>
      <c r="I26" s="125" t="s">
        <v>36</v>
      </c>
      <c r="J26" s="126">
        <f>IFERROR((テーブル1456[[#This Row],[列5]]+テーブル1456[[#This Row],[列7]]/60)*$C$5,"")</f>
        <v>0</v>
      </c>
      <c r="K26" s="127" t="s">
        <v>7</v>
      </c>
      <c r="L26" s="132"/>
      <c r="M26" s="129"/>
      <c r="N26" s="153"/>
      <c r="O26" s="116"/>
    </row>
    <row r="27" spans="1:15" ht="22.5" customHeight="1">
      <c r="A27" s="92"/>
      <c r="B27" s="130" t="str">
        <f>IF(テーブル1456[[#This Row],[列1]]="",
    "",
    TEXT(テーブル1456[[#This Row],[列1]],"(aaa)"))</f>
        <v/>
      </c>
      <c r="C27" s="87" t="s">
        <v>33</v>
      </c>
      <c r="D27" s="120" t="s">
        <v>34</v>
      </c>
      <c r="E27" s="88" t="s">
        <v>33</v>
      </c>
      <c r="F27" s="122">
        <f>IFERROR(HOUR(テーブル1456[[#This Row],[列4]]-テーブル1456[[#This Row],[列13]]-テーブル1456[[#This Row],[列2]]),
              0)</f>
        <v>0</v>
      </c>
      <c r="G27" s="123" t="s">
        <v>35</v>
      </c>
      <c r="H27" s="131" t="str">
        <f>IFERROR(IF(MINUTE(テーブル1456[[#This Row],[列4]]-テーブル1456[[#This Row],[列13]]-テーブル1456[[#This Row],[列2]])&lt;30,
                  "00",
                  30),
              "00")</f>
        <v>00</v>
      </c>
      <c r="I27" s="125" t="s">
        <v>36</v>
      </c>
      <c r="J27" s="126">
        <f>IFERROR((テーブル1456[[#This Row],[列5]]+テーブル1456[[#This Row],[列7]]/60)*$C$5,"")</f>
        <v>0</v>
      </c>
      <c r="K27" s="127" t="s">
        <v>7</v>
      </c>
      <c r="L27" s="132"/>
      <c r="M27" s="129"/>
      <c r="N27" s="153"/>
      <c r="O27" s="116"/>
    </row>
    <row r="28" spans="1:15" ht="22.5" customHeight="1">
      <c r="A28" s="92"/>
      <c r="B28" s="130" t="str">
        <f>IF(テーブル1456[[#This Row],[列1]]="",
    "",
    TEXT(テーブル1456[[#This Row],[列1]],"(aaa)"))</f>
        <v/>
      </c>
      <c r="C28" s="87" t="s">
        <v>33</v>
      </c>
      <c r="D28" s="120" t="s">
        <v>34</v>
      </c>
      <c r="E28" s="88" t="s">
        <v>33</v>
      </c>
      <c r="F28" s="122">
        <f>IFERROR(HOUR(テーブル1456[[#This Row],[列4]]-テーブル1456[[#This Row],[列13]]-テーブル1456[[#This Row],[列2]]),
              0)</f>
        <v>0</v>
      </c>
      <c r="G28" s="123" t="s">
        <v>35</v>
      </c>
      <c r="H28" s="131" t="str">
        <f>IFERROR(IF(MINUTE(テーブル1456[[#This Row],[列4]]-テーブル1456[[#This Row],[列13]]-テーブル1456[[#This Row],[列2]])&lt;30,
                  "00",
                  30),
              "00")</f>
        <v>00</v>
      </c>
      <c r="I28" s="125" t="s">
        <v>36</v>
      </c>
      <c r="J28" s="126">
        <f>IFERROR((テーブル1456[[#This Row],[列5]]+テーブル1456[[#This Row],[列7]]/60)*$C$5,"")</f>
        <v>0</v>
      </c>
      <c r="K28" s="127" t="s">
        <v>7</v>
      </c>
      <c r="L28" s="132"/>
      <c r="M28" s="129"/>
      <c r="N28" s="153"/>
      <c r="O28" s="116"/>
    </row>
    <row r="29" spans="1:15" ht="22.5" customHeight="1">
      <c r="A29" s="92"/>
      <c r="B29" s="130" t="str">
        <f>IF(テーブル1456[[#This Row],[列1]]="",
    "",
    TEXT(テーブル1456[[#This Row],[列1]],"(aaa)"))</f>
        <v/>
      </c>
      <c r="C29" s="87" t="s">
        <v>33</v>
      </c>
      <c r="D29" s="120" t="s">
        <v>34</v>
      </c>
      <c r="E29" s="88" t="s">
        <v>33</v>
      </c>
      <c r="F29" s="122">
        <f>IFERROR(HOUR(テーブル1456[[#This Row],[列4]]-テーブル1456[[#This Row],[列13]]-テーブル1456[[#This Row],[列2]]),
              0)</f>
        <v>0</v>
      </c>
      <c r="G29" s="123" t="s">
        <v>35</v>
      </c>
      <c r="H29" s="131" t="str">
        <f>IFERROR(IF(MINUTE(テーブル1456[[#This Row],[列4]]-テーブル1456[[#This Row],[列13]]-テーブル1456[[#This Row],[列2]])&lt;30,
                  "00",
                  30),
              "00")</f>
        <v>00</v>
      </c>
      <c r="I29" s="125" t="s">
        <v>36</v>
      </c>
      <c r="J29" s="126">
        <f>IFERROR((テーブル1456[[#This Row],[列5]]+テーブル1456[[#This Row],[列7]]/60)*$C$5,"")</f>
        <v>0</v>
      </c>
      <c r="K29" s="127" t="s">
        <v>7</v>
      </c>
      <c r="L29" s="132"/>
      <c r="M29" s="129"/>
      <c r="N29" s="153"/>
      <c r="O29" s="116"/>
    </row>
    <row r="30" spans="1:15" ht="22.5" customHeight="1" thickBot="1">
      <c r="A30" s="93"/>
      <c r="B30" s="134" t="str">
        <f>IF(テーブル1456[[#This Row],[列1]]="",
    "",
    TEXT(テーブル1456[[#This Row],[列1]],"(aaa)"))</f>
        <v/>
      </c>
      <c r="C30" s="89" t="s">
        <v>33</v>
      </c>
      <c r="D30" s="136" t="s">
        <v>34</v>
      </c>
      <c r="E30" s="90" t="s">
        <v>33</v>
      </c>
      <c r="F30" s="138">
        <f>IFERROR(HOUR(テーブル1456[[#This Row],[列4]]-テーブル1456[[#This Row],[列13]]-テーブル1456[[#This Row],[列2]]),
              0)</f>
        <v>0</v>
      </c>
      <c r="G30" s="139" t="s">
        <v>35</v>
      </c>
      <c r="H30" s="140" t="str">
        <f>IFERROR(IF(MINUTE(テーブル1456[[#This Row],[列4]]-テーブル1456[[#This Row],[列13]]-テーブル1456[[#This Row],[列2]])&lt;30,
                  "00",
                  30),
              "00")</f>
        <v>00</v>
      </c>
      <c r="I30" s="141" t="s">
        <v>36</v>
      </c>
      <c r="J30" s="142">
        <f>IFERROR((テーブル1456[[#This Row],[列5]]+テーブル1456[[#This Row],[列7]]/60)*$C$5,"")</f>
        <v>0</v>
      </c>
      <c r="K30" s="143" t="s">
        <v>7</v>
      </c>
      <c r="L30" s="144"/>
      <c r="M30" s="145"/>
      <c r="N30" s="153"/>
      <c r="O30" s="116"/>
    </row>
    <row r="31" spans="1:15" ht="22.5" customHeight="1" thickBot="1">
      <c r="A31" s="250" t="s">
        <v>41</v>
      </c>
      <c r="B31" s="251"/>
      <c r="C31" s="252"/>
      <c r="D31" s="253"/>
      <c r="E31" s="254"/>
      <c r="F31" s="255">
        <f>SUM(テーブル1456[[#All],[列5]])+SUM(テーブル1456[[#All],[列7]])/60</f>
        <v>0</v>
      </c>
      <c r="G31" s="256"/>
      <c r="H31" s="257" t="s">
        <v>37</v>
      </c>
      <c r="I31" s="258"/>
      <c r="J31" s="146">
        <f>SUM(テーブル1456[[#All],[列9]])</f>
        <v>0</v>
      </c>
      <c r="K31" s="147" t="s">
        <v>7</v>
      </c>
      <c r="L31" s="259"/>
      <c r="M31" s="260"/>
    </row>
    <row r="32" spans="1:15">
      <c r="A32" s="148"/>
      <c r="B32" s="148"/>
      <c r="C32" s="149"/>
      <c r="D32" s="149"/>
      <c r="E32" s="149"/>
      <c r="F32" s="150"/>
      <c r="G32" s="150"/>
      <c r="H32" s="149"/>
      <c r="I32" s="149"/>
      <c r="J32" s="151"/>
      <c r="K32" s="98"/>
      <c r="L32" s="152"/>
    </row>
  </sheetData>
  <sheetProtection selectLockedCells="1"/>
  <mergeCells count="17">
    <mergeCell ref="J7:K7"/>
    <mergeCell ref="D1:L1"/>
    <mergeCell ref="A2:L2"/>
    <mergeCell ref="A3:B3"/>
    <mergeCell ref="C3:E3"/>
    <mergeCell ref="A4:B4"/>
    <mergeCell ref="C4:E4"/>
    <mergeCell ref="A5:B5"/>
    <mergeCell ref="C5:E5"/>
    <mergeCell ref="A7:B7"/>
    <mergeCell ref="C7:E7"/>
    <mergeCell ref="F7:I7"/>
    <mergeCell ref="A31:B31"/>
    <mergeCell ref="C31:E31"/>
    <mergeCell ref="F31:G31"/>
    <mergeCell ref="H31:I31"/>
    <mergeCell ref="L31:M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32"/>
  <sheetViews>
    <sheetView zoomScaleNormal="100" workbookViewId="0">
      <selection activeCell="A8" sqref="A8"/>
    </sheetView>
  </sheetViews>
  <sheetFormatPr defaultColWidth="11.375" defaultRowHeight="10.5"/>
  <cols>
    <col min="1" max="1" width="6.875" style="96" customWidth="1"/>
    <col min="2" max="2" width="3.125" style="96" customWidth="1"/>
    <col min="3" max="3" width="6.25" style="96" customWidth="1"/>
    <col min="4" max="4" width="3.125" style="101" customWidth="1"/>
    <col min="5" max="5" width="6.25" style="96" customWidth="1"/>
    <col min="6" max="9" width="3.125" style="96" customWidth="1"/>
    <col min="10" max="10" width="6.25" style="96" customWidth="1"/>
    <col min="11" max="11" width="3.125" style="96" customWidth="1"/>
    <col min="12" max="12" width="37.5" style="99" customWidth="1"/>
    <col min="13" max="13" width="9.375" style="96" customWidth="1"/>
    <col min="14" max="14" width="6.25" style="96" customWidth="1"/>
    <col min="15" max="255" width="11.375" style="96"/>
    <col min="256" max="256" width="16.75" style="96" customWidth="1"/>
    <col min="257" max="257" width="11.125" style="96" customWidth="1"/>
    <col min="258" max="258" width="3.75" style="96" bestFit="1" customWidth="1"/>
    <col min="259" max="259" width="11.125" style="96" customWidth="1"/>
    <col min="260" max="260" width="6" style="96" customWidth="1"/>
    <col min="261" max="261" width="5.125" style="96" customWidth="1"/>
    <col min="262" max="262" width="5.75" style="96" customWidth="1"/>
    <col min="263" max="263" width="3.125" style="96" customWidth="1"/>
    <col min="264" max="264" width="12.875" style="96" customWidth="1"/>
    <col min="265" max="265" width="2.875" style="96" customWidth="1"/>
    <col min="266" max="266" width="83.875" style="96" customWidth="1"/>
    <col min="267" max="511" width="11.375" style="96"/>
    <col min="512" max="512" width="16.75" style="96" customWidth="1"/>
    <col min="513" max="513" width="11.125" style="96" customWidth="1"/>
    <col min="514" max="514" width="3.75" style="96" bestFit="1" customWidth="1"/>
    <col min="515" max="515" width="11.125" style="96" customWidth="1"/>
    <col min="516" max="516" width="6" style="96" customWidth="1"/>
    <col min="517" max="517" width="5.125" style="96" customWidth="1"/>
    <col min="518" max="518" width="5.75" style="96" customWidth="1"/>
    <col min="519" max="519" width="3.125" style="96" customWidth="1"/>
    <col min="520" max="520" width="12.875" style="96" customWidth="1"/>
    <col min="521" max="521" width="2.875" style="96" customWidth="1"/>
    <col min="522" max="522" width="83.875" style="96" customWidth="1"/>
    <col min="523" max="767" width="11.375" style="96"/>
    <col min="768" max="768" width="16.75" style="96" customWidth="1"/>
    <col min="769" max="769" width="11.125" style="96" customWidth="1"/>
    <col min="770" max="770" width="3.75" style="96" bestFit="1" customWidth="1"/>
    <col min="771" max="771" width="11.125" style="96" customWidth="1"/>
    <col min="772" max="772" width="6" style="96" customWidth="1"/>
    <col min="773" max="773" width="5.125" style="96" customWidth="1"/>
    <col min="774" max="774" width="5.75" style="96" customWidth="1"/>
    <col min="775" max="775" width="3.125" style="96" customWidth="1"/>
    <col min="776" max="776" width="12.875" style="96" customWidth="1"/>
    <col min="777" max="777" width="2.875" style="96" customWidth="1"/>
    <col min="778" max="778" width="83.875" style="96" customWidth="1"/>
    <col min="779" max="1023" width="11.375" style="96"/>
    <col min="1024" max="1024" width="16.75" style="96" customWidth="1"/>
    <col min="1025" max="1025" width="11.125" style="96" customWidth="1"/>
    <col min="1026" max="1026" width="3.75" style="96" bestFit="1" customWidth="1"/>
    <col min="1027" max="1027" width="11.125" style="96" customWidth="1"/>
    <col min="1028" max="1028" width="6" style="96" customWidth="1"/>
    <col min="1029" max="1029" width="5.125" style="96" customWidth="1"/>
    <col min="1030" max="1030" width="5.75" style="96" customWidth="1"/>
    <col min="1031" max="1031" width="3.125" style="96" customWidth="1"/>
    <col min="1032" max="1032" width="12.875" style="96" customWidth="1"/>
    <col min="1033" max="1033" width="2.875" style="96" customWidth="1"/>
    <col min="1034" max="1034" width="83.875" style="96" customWidth="1"/>
    <col min="1035" max="1279" width="11.375" style="96"/>
    <col min="1280" max="1280" width="16.75" style="96" customWidth="1"/>
    <col min="1281" max="1281" width="11.125" style="96" customWidth="1"/>
    <col min="1282" max="1282" width="3.75" style="96" bestFit="1" customWidth="1"/>
    <col min="1283" max="1283" width="11.125" style="96" customWidth="1"/>
    <col min="1284" max="1284" width="6" style="96" customWidth="1"/>
    <col min="1285" max="1285" width="5.125" style="96" customWidth="1"/>
    <col min="1286" max="1286" width="5.75" style="96" customWidth="1"/>
    <col min="1287" max="1287" width="3.125" style="96" customWidth="1"/>
    <col min="1288" max="1288" width="12.875" style="96" customWidth="1"/>
    <col min="1289" max="1289" width="2.875" style="96" customWidth="1"/>
    <col min="1290" max="1290" width="83.875" style="96" customWidth="1"/>
    <col min="1291" max="1535" width="11.375" style="96"/>
    <col min="1536" max="1536" width="16.75" style="96" customWidth="1"/>
    <col min="1537" max="1537" width="11.125" style="96" customWidth="1"/>
    <col min="1538" max="1538" width="3.75" style="96" bestFit="1" customWidth="1"/>
    <col min="1539" max="1539" width="11.125" style="96" customWidth="1"/>
    <col min="1540" max="1540" width="6" style="96" customWidth="1"/>
    <col min="1541" max="1541" width="5.125" style="96" customWidth="1"/>
    <col min="1542" max="1542" width="5.75" style="96" customWidth="1"/>
    <col min="1543" max="1543" width="3.125" style="96" customWidth="1"/>
    <col min="1544" max="1544" width="12.875" style="96" customWidth="1"/>
    <col min="1545" max="1545" width="2.875" style="96" customWidth="1"/>
    <col min="1546" max="1546" width="83.875" style="96" customWidth="1"/>
    <col min="1547" max="1791" width="11.375" style="96"/>
    <col min="1792" max="1792" width="16.75" style="96" customWidth="1"/>
    <col min="1793" max="1793" width="11.125" style="96" customWidth="1"/>
    <col min="1794" max="1794" width="3.75" style="96" bestFit="1" customWidth="1"/>
    <col min="1795" max="1795" width="11.125" style="96" customWidth="1"/>
    <col min="1796" max="1796" width="6" style="96" customWidth="1"/>
    <col min="1797" max="1797" width="5.125" style="96" customWidth="1"/>
    <col min="1798" max="1798" width="5.75" style="96" customWidth="1"/>
    <col min="1799" max="1799" width="3.125" style="96" customWidth="1"/>
    <col min="1800" max="1800" width="12.875" style="96" customWidth="1"/>
    <col min="1801" max="1801" width="2.875" style="96" customWidth="1"/>
    <col min="1802" max="1802" width="83.875" style="96" customWidth="1"/>
    <col min="1803" max="2047" width="11.375" style="96"/>
    <col min="2048" max="2048" width="16.75" style="96" customWidth="1"/>
    <col min="2049" max="2049" width="11.125" style="96" customWidth="1"/>
    <col min="2050" max="2050" width="3.75" style="96" bestFit="1" customWidth="1"/>
    <col min="2051" max="2051" width="11.125" style="96" customWidth="1"/>
    <col min="2052" max="2052" width="6" style="96" customWidth="1"/>
    <col min="2053" max="2053" width="5.125" style="96" customWidth="1"/>
    <col min="2054" max="2054" width="5.75" style="96" customWidth="1"/>
    <col min="2055" max="2055" width="3.125" style="96" customWidth="1"/>
    <col min="2056" max="2056" width="12.875" style="96" customWidth="1"/>
    <col min="2057" max="2057" width="2.875" style="96" customWidth="1"/>
    <col min="2058" max="2058" width="83.875" style="96" customWidth="1"/>
    <col min="2059" max="2303" width="11.375" style="96"/>
    <col min="2304" max="2304" width="16.75" style="96" customWidth="1"/>
    <col min="2305" max="2305" width="11.125" style="96" customWidth="1"/>
    <col min="2306" max="2306" width="3.75" style="96" bestFit="1" customWidth="1"/>
    <col min="2307" max="2307" width="11.125" style="96" customWidth="1"/>
    <col min="2308" max="2308" width="6" style="96" customWidth="1"/>
    <col min="2309" max="2309" width="5.125" style="96" customWidth="1"/>
    <col min="2310" max="2310" width="5.75" style="96" customWidth="1"/>
    <col min="2311" max="2311" width="3.125" style="96" customWidth="1"/>
    <col min="2312" max="2312" width="12.875" style="96" customWidth="1"/>
    <col min="2313" max="2313" width="2.875" style="96" customWidth="1"/>
    <col min="2314" max="2314" width="83.875" style="96" customWidth="1"/>
    <col min="2315" max="2559" width="11.375" style="96"/>
    <col min="2560" max="2560" width="16.75" style="96" customWidth="1"/>
    <col min="2561" max="2561" width="11.125" style="96" customWidth="1"/>
    <col min="2562" max="2562" width="3.75" style="96" bestFit="1" customWidth="1"/>
    <col min="2563" max="2563" width="11.125" style="96" customWidth="1"/>
    <col min="2564" max="2564" width="6" style="96" customWidth="1"/>
    <col min="2565" max="2565" width="5.125" style="96" customWidth="1"/>
    <col min="2566" max="2566" width="5.75" style="96" customWidth="1"/>
    <col min="2567" max="2567" width="3.125" style="96" customWidth="1"/>
    <col min="2568" max="2568" width="12.875" style="96" customWidth="1"/>
    <col min="2569" max="2569" width="2.875" style="96" customWidth="1"/>
    <col min="2570" max="2570" width="83.875" style="96" customWidth="1"/>
    <col min="2571" max="2815" width="11.375" style="96"/>
    <col min="2816" max="2816" width="16.75" style="96" customWidth="1"/>
    <col min="2817" max="2817" width="11.125" style="96" customWidth="1"/>
    <col min="2818" max="2818" width="3.75" style="96" bestFit="1" customWidth="1"/>
    <col min="2819" max="2819" width="11.125" style="96" customWidth="1"/>
    <col min="2820" max="2820" width="6" style="96" customWidth="1"/>
    <col min="2821" max="2821" width="5.125" style="96" customWidth="1"/>
    <col min="2822" max="2822" width="5.75" style="96" customWidth="1"/>
    <col min="2823" max="2823" width="3.125" style="96" customWidth="1"/>
    <col min="2824" max="2824" width="12.875" style="96" customWidth="1"/>
    <col min="2825" max="2825" width="2.875" style="96" customWidth="1"/>
    <col min="2826" max="2826" width="83.875" style="96" customWidth="1"/>
    <col min="2827" max="3071" width="11.375" style="96"/>
    <col min="3072" max="3072" width="16.75" style="96" customWidth="1"/>
    <col min="3073" max="3073" width="11.125" style="96" customWidth="1"/>
    <col min="3074" max="3074" width="3.75" style="96" bestFit="1" customWidth="1"/>
    <col min="3075" max="3075" width="11.125" style="96" customWidth="1"/>
    <col min="3076" max="3076" width="6" style="96" customWidth="1"/>
    <col min="3077" max="3077" width="5.125" style="96" customWidth="1"/>
    <col min="3078" max="3078" width="5.75" style="96" customWidth="1"/>
    <col min="3079" max="3079" width="3.125" style="96" customWidth="1"/>
    <col min="3080" max="3080" width="12.875" style="96" customWidth="1"/>
    <col min="3081" max="3081" width="2.875" style="96" customWidth="1"/>
    <col min="3082" max="3082" width="83.875" style="96" customWidth="1"/>
    <col min="3083" max="3327" width="11.375" style="96"/>
    <col min="3328" max="3328" width="16.75" style="96" customWidth="1"/>
    <col min="3329" max="3329" width="11.125" style="96" customWidth="1"/>
    <col min="3330" max="3330" width="3.75" style="96" bestFit="1" customWidth="1"/>
    <col min="3331" max="3331" width="11.125" style="96" customWidth="1"/>
    <col min="3332" max="3332" width="6" style="96" customWidth="1"/>
    <col min="3333" max="3333" width="5.125" style="96" customWidth="1"/>
    <col min="3334" max="3334" width="5.75" style="96" customWidth="1"/>
    <col min="3335" max="3335" width="3.125" style="96" customWidth="1"/>
    <col min="3336" max="3336" width="12.875" style="96" customWidth="1"/>
    <col min="3337" max="3337" width="2.875" style="96" customWidth="1"/>
    <col min="3338" max="3338" width="83.875" style="96" customWidth="1"/>
    <col min="3339" max="3583" width="11.375" style="96"/>
    <col min="3584" max="3584" width="16.75" style="96" customWidth="1"/>
    <col min="3585" max="3585" width="11.125" style="96" customWidth="1"/>
    <col min="3586" max="3586" width="3.75" style="96" bestFit="1" customWidth="1"/>
    <col min="3587" max="3587" width="11.125" style="96" customWidth="1"/>
    <col min="3588" max="3588" width="6" style="96" customWidth="1"/>
    <col min="3589" max="3589" width="5.125" style="96" customWidth="1"/>
    <col min="3590" max="3590" width="5.75" style="96" customWidth="1"/>
    <col min="3591" max="3591" width="3.125" style="96" customWidth="1"/>
    <col min="3592" max="3592" width="12.875" style="96" customWidth="1"/>
    <col min="3593" max="3593" width="2.875" style="96" customWidth="1"/>
    <col min="3594" max="3594" width="83.875" style="96" customWidth="1"/>
    <col min="3595" max="3839" width="11.375" style="96"/>
    <col min="3840" max="3840" width="16.75" style="96" customWidth="1"/>
    <col min="3841" max="3841" width="11.125" style="96" customWidth="1"/>
    <col min="3842" max="3842" width="3.75" style="96" bestFit="1" customWidth="1"/>
    <col min="3843" max="3843" width="11.125" style="96" customWidth="1"/>
    <col min="3844" max="3844" width="6" style="96" customWidth="1"/>
    <col min="3845" max="3845" width="5.125" style="96" customWidth="1"/>
    <col min="3846" max="3846" width="5.75" style="96" customWidth="1"/>
    <col min="3847" max="3847" width="3.125" style="96" customWidth="1"/>
    <col min="3848" max="3848" width="12.875" style="96" customWidth="1"/>
    <col min="3849" max="3849" width="2.875" style="96" customWidth="1"/>
    <col min="3850" max="3850" width="83.875" style="96" customWidth="1"/>
    <col min="3851" max="4095" width="11.375" style="96"/>
    <col min="4096" max="4096" width="16.75" style="96" customWidth="1"/>
    <col min="4097" max="4097" width="11.125" style="96" customWidth="1"/>
    <col min="4098" max="4098" width="3.75" style="96" bestFit="1" customWidth="1"/>
    <col min="4099" max="4099" width="11.125" style="96" customWidth="1"/>
    <col min="4100" max="4100" width="6" style="96" customWidth="1"/>
    <col min="4101" max="4101" width="5.125" style="96" customWidth="1"/>
    <col min="4102" max="4102" width="5.75" style="96" customWidth="1"/>
    <col min="4103" max="4103" width="3.125" style="96" customWidth="1"/>
    <col min="4104" max="4104" width="12.875" style="96" customWidth="1"/>
    <col min="4105" max="4105" width="2.875" style="96" customWidth="1"/>
    <col min="4106" max="4106" width="83.875" style="96" customWidth="1"/>
    <col min="4107" max="4351" width="11.375" style="96"/>
    <col min="4352" max="4352" width="16.75" style="96" customWidth="1"/>
    <col min="4353" max="4353" width="11.125" style="96" customWidth="1"/>
    <col min="4354" max="4354" width="3.75" style="96" bestFit="1" customWidth="1"/>
    <col min="4355" max="4355" width="11.125" style="96" customWidth="1"/>
    <col min="4356" max="4356" width="6" style="96" customWidth="1"/>
    <col min="4357" max="4357" width="5.125" style="96" customWidth="1"/>
    <col min="4358" max="4358" width="5.75" style="96" customWidth="1"/>
    <col min="4359" max="4359" width="3.125" style="96" customWidth="1"/>
    <col min="4360" max="4360" width="12.875" style="96" customWidth="1"/>
    <col min="4361" max="4361" width="2.875" style="96" customWidth="1"/>
    <col min="4362" max="4362" width="83.875" style="96" customWidth="1"/>
    <col min="4363" max="4607" width="11.375" style="96"/>
    <col min="4608" max="4608" width="16.75" style="96" customWidth="1"/>
    <col min="4609" max="4609" width="11.125" style="96" customWidth="1"/>
    <col min="4610" max="4610" width="3.75" style="96" bestFit="1" customWidth="1"/>
    <col min="4611" max="4611" width="11.125" style="96" customWidth="1"/>
    <col min="4612" max="4612" width="6" style="96" customWidth="1"/>
    <col min="4613" max="4613" width="5.125" style="96" customWidth="1"/>
    <col min="4614" max="4614" width="5.75" style="96" customWidth="1"/>
    <col min="4615" max="4615" width="3.125" style="96" customWidth="1"/>
    <col min="4616" max="4616" width="12.875" style="96" customWidth="1"/>
    <col min="4617" max="4617" width="2.875" style="96" customWidth="1"/>
    <col min="4618" max="4618" width="83.875" style="96" customWidth="1"/>
    <col min="4619" max="4863" width="11.375" style="96"/>
    <col min="4864" max="4864" width="16.75" style="96" customWidth="1"/>
    <col min="4865" max="4865" width="11.125" style="96" customWidth="1"/>
    <col min="4866" max="4866" width="3.75" style="96" bestFit="1" customWidth="1"/>
    <col min="4867" max="4867" width="11.125" style="96" customWidth="1"/>
    <col min="4868" max="4868" width="6" style="96" customWidth="1"/>
    <col min="4869" max="4869" width="5.125" style="96" customWidth="1"/>
    <col min="4870" max="4870" width="5.75" style="96" customWidth="1"/>
    <col min="4871" max="4871" width="3.125" style="96" customWidth="1"/>
    <col min="4872" max="4872" width="12.875" style="96" customWidth="1"/>
    <col min="4873" max="4873" width="2.875" style="96" customWidth="1"/>
    <col min="4874" max="4874" width="83.875" style="96" customWidth="1"/>
    <col min="4875" max="5119" width="11.375" style="96"/>
    <col min="5120" max="5120" width="16.75" style="96" customWidth="1"/>
    <col min="5121" max="5121" width="11.125" style="96" customWidth="1"/>
    <col min="5122" max="5122" width="3.75" style="96" bestFit="1" customWidth="1"/>
    <col min="5123" max="5123" width="11.125" style="96" customWidth="1"/>
    <col min="5124" max="5124" width="6" style="96" customWidth="1"/>
    <col min="5125" max="5125" width="5.125" style="96" customWidth="1"/>
    <col min="5126" max="5126" width="5.75" style="96" customWidth="1"/>
    <col min="5127" max="5127" width="3.125" style="96" customWidth="1"/>
    <col min="5128" max="5128" width="12.875" style="96" customWidth="1"/>
    <col min="5129" max="5129" width="2.875" style="96" customWidth="1"/>
    <col min="5130" max="5130" width="83.875" style="96" customWidth="1"/>
    <col min="5131" max="5375" width="11.375" style="96"/>
    <col min="5376" max="5376" width="16.75" style="96" customWidth="1"/>
    <col min="5377" max="5377" width="11.125" style="96" customWidth="1"/>
    <col min="5378" max="5378" width="3.75" style="96" bestFit="1" customWidth="1"/>
    <col min="5379" max="5379" width="11.125" style="96" customWidth="1"/>
    <col min="5380" max="5380" width="6" style="96" customWidth="1"/>
    <col min="5381" max="5381" width="5.125" style="96" customWidth="1"/>
    <col min="5382" max="5382" width="5.75" style="96" customWidth="1"/>
    <col min="5383" max="5383" width="3.125" style="96" customWidth="1"/>
    <col min="5384" max="5384" width="12.875" style="96" customWidth="1"/>
    <col min="5385" max="5385" width="2.875" style="96" customWidth="1"/>
    <col min="5386" max="5386" width="83.875" style="96" customWidth="1"/>
    <col min="5387" max="5631" width="11.375" style="96"/>
    <col min="5632" max="5632" width="16.75" style="96" customWidth="1"/>
    <col min="5633" max="5633" width="11.125" style="96" customWidth="1"/>
    <col min="5634" max="5634" width="3.75" style="96" bestFit="1" customWidth="1"/>
    <col min="5635" max="5635" width="11.125" style="96" customWidth="1"/>
    <col min="5636" max="5636" width="6" style="96" customWidth="1"/>
    <col min="5637" max="5637" width="5.125" style="96" customWidth="1"/>
    <col min="5638" max="5638" width="5.75" style="96" customWidth="1"/>
    <col min="5639" max="5639" width="3.125" style="96" customWidth="1"/>
    <col min="5640" max="5640" width="12.875" style="96" customWidth="1"/>
    <col min="5641" max="5641" width="2.875" style="96" customWidth="1"/>
    <col min="5642" max="5642" width="83.875" style="96" customWidth="1"/>
    <col min="5643" max="5887" width="11.375" style="96"/>
    <col min="5888" max="5888" width="16.75" style="96" customWidth="1"/>
    <col min="5889" max="5889" width="11.125" style="96" customWidth="1"/>
    <col min="5890" max="5890" width="3.75" style="96" bestFit="1" customWidth="1"/>
    <col min="5891" max="5891" width="11.125" style="96" customWidth="1"/>
    <col min="5892" max="5892" width="6" style="96" customWidth="1"/>
    <col min="5893" max="5893" width="5.125" style="96" customWidth="1"/>
    <col min="5894" max="5894" width="5.75" style="96" customWidth="1"/>
    <col min="5895" max="5895" width="3.125" style="96" customWidth="1"/>
    <col min="5896" max="5896" width="12.875" style="96" customWidth="1"/>
    <col min="5897" max="5897" width="2.875" style="96" customWidth="1"/>
    <col min="5898" max="5898" width="83.875" style="96" customWidth="1"/>
    <col min="5899" max="6143" width="11.375" style="96"/>
    <col min="6144" max="6144" width="16.75" style="96" customWidth="1"/>
    <col min="6145" max="6145" width="11.125" style="96" customWidth="1"/>
    <col min="6146" max="6146" width="3.75" style="96" bestFit="1" customWidth="1"/>
    <col min="6147" max="6147" width="11.125" style="96" customWidth="1"/>
    <col min="6148" max="6148" width="6" style="96" customWidth="1"/>
    <col min="6149" max="6149" width="5.125" style="96" customWidth="1"/>
    <col min="6150" max="6150" width="5.75" style="96" customWidth="1"/>
    <col min="6151" max="6151" width="3.125" style="96" customWidth="1"/>
    <col min="6152" max="6152" width="12.875" style="96" customWidth="1"/>
    <col min="6153" max="6153" width="2.875" style="96" customWidth="1"/>
    <col min="6154" max="6154" width="83.875" style="96" customWidth="1"/>
    <col min="6155" max="6399" width="11.375" style="96"/>
    <col min="6400" max="6400" width="16.75" style="96" customWidth="1"/>
    <col min="6401" max="6401" width="11.125" style="96" customWidth="1"/>
    <col min="6402" max="6402" width="3.75" style="96" bestFit="1" customWidth="1"/>
    <col min="6403" max="6403" width="11.125" style="96" customWidth="1"/>
    <col min="6404" max="6404" width="6" style="96" customWidth="1"/>
    <col min="6405" max="6405" width="5.125" style="96" customWidth="1"/>
    <col min="6406" max="6406" width="5.75" style="96" customWidth="1"/>
    <col min="6407" max="6407" width="3.125" style="96" customWidth="1"/>
    <col min="6408" max="6408" width="12.875" style="96" customWidth="1"/>
    <col min="6409" max="6409" width="2.875" style="96" customWidth="1"/>
    <col min="6410" max="6410" width="83.875" style="96" customWidth="1"/>
    <col min="6411" max="6655" width="11.375" style="96"/>
    <col min="6656" max="6656" width="16.75" style="96" customWidth="1"/>
    <col min="6657" max="6657" width="11.125" style="96" customWidth="1"/>
    <col min="6658" max="6658" width="3.75" style="96" bestFit="1" customWidth="1"/>
    <col min="6659" max="6659" width="11.125" style="96" customWidth="1"/>
    <col min="6660" max="6660" width="6" style="96" customWidth="1"/>
    <col min="6661" max="6661" width="5.125" style="96" customWidth="1"/>
    <col min="6662" max="6662" width="5.75" style="96" customWidth="1"/>
    <col min="6663" max="6663" width="3.125" style="96" customWidth="1"/>
    <col min="6664" max="6664" width="12.875" style="96" customWidth="1"/>
    <col min="6665" max="6665" width="2.875" style="96" customWidth="1"/>
    <col min="6666" max="6666" width="83.875" style="96" customWidth="1"/>
    <col min="6667" max="6911" width="11.375" style="96"/>
    <col min="6912" max="6912" width="16.75" style="96" customWidth="1"/>
    <col min="6913" max="6913" width="11.125" style="96" customWidth="1"/>
    <col min="6914" max="6914" width="3.75" style="96" bestFit="1" customWidth="1"/>
    <col min="6915" max="6915" width="11.125" style="96" customWidth="1"/>
    <col min="6916" max="6916" width="6" style="96" customWidth="1"/>
    <col min="6917" max="6917" width="5.125" style="96" customWidth="1"/>
    <col min="6918" max="6918" width="5.75" style="96" customWidth="1"/>
    <col min="6919" max="6919" width="3.125" style="96" customWidth="1"/>
    <col min="6920" max="6920" width="12.875" style="96" customWidth="1"/>
    <col min="6921" max="6921" width="2.875" style="96" customWidth="1"/>
    <col min="6922" max="6922" width="83.875" style="96" customWidth="1"/>
    <col min="6923" max="7167" width="11.375" style="96"/>
    <col min="7168" max="7168" width="16.75" style="96" customWidth="1"/>
    <col min="7169" max="7169" width="11.125" style="96" customWidth="1"/>
    <col min="7170" max="7170" width="3.75" style="96" bestFit="1" customWidth="1"/>
    <col min="7171" max="7171" width="11.125" style="96" customWidth="1"/>
    <col min="7172" max="7172" width="6" style="96" customWidth="1"/>
    <col min="7173" max="7173" width="5.125" style="96" customWidth="1"/>
    <col min="7174" max="7174" width="5.75" style="96" customWidth="1"/>
    <col min="7175" max="7175" width="3.125" style="96" customWidth="1"/>
    <col min="7176" max="7176" width="12.875" style="96" customWidth="1"/>
    <col min="7177" max="7177" width="2.875" style="96" customWidth="1"/>
    <col min="7178" max="7178" width="83.875" style="96" customWidth="1"/>
    <col min="7179" max="7423" width="11.375" style="96"/>
    <col min="7424" max="7424" width="16.75" style="96" customWidth="1"/>
    <col min="7425" max="7425" width="11.125" style="96" customWidth="1"/>
    <col min="7426" max="7426" width="3.75" style="96" bestFit="1" customWidth="1"/>
    <col min="7427" max="7427" width="11.125" style="96" customWidth="1"/>
    <col min="7428" max="7428" width="6" style="96" customWidth="1"/>
    <col min="7429" max="7429" width="5.125" style="96" customWidth="1"/>
    <col min="7430" max="7430" width="5.75" style="96" customWidth="1"/>
    <col min="7431" max="7431" width="3.125" style="96" customWidth="1"/>
    <col min="7432" max="7432" width="12.875" style="96" customWidth="1"/>
    <col min="7433" max="7433" width="2.875" style="96" customWidth="1"/>
    <col min="7434" max="7434" width="83.875" style="96" customWidth="1"/>
    <col min="7435" max="7679" width="11.375" style="96"/>
    <col min="7680" max="7680" width="16.75" style="96" customWidth="1"/>
    <col min="7681" max="7681" width="11.125" style="96" customWidth="1"/>
    <col min="7682" max="7682" width="3.75" style="96" bestFit="1" customWidth="1"/>
    <col min="7683" max="7683" width="11.125" style="96" customWidth="1"/>
    <col min="7684" max="7684" width="6" style="96" customWidth="1"/>
    <col min="7685" max="7685" width="5.125" style="96" customWidth="1"/>
    <col min="7686" max="7686" width="5.75" style="96" customWidth="1"/>
    <col min="7687" max="7687" width="3.125" style="96" customWidth="1"/>
    <col min="7688" max="7688" width="12.875" style="96" customWidth="1"/>
    <col min="7689" max="7689" width="2.875" style="96" customWidth="1"/>
    <col min="7690" max="7690" width="83.875" style="96" customWidth="1"/>
    <col min="7691" max="7935" width="11.375" style="96"/>
    <col min="7936" max="7936" width="16.75" style="96" customWidth="1"/>
    <col min="7937" max="7937" width="11.125" style="96" customWidth="1"/>
    <col min="7938" max="7938" width="3.75" style="96" bestFit="1" customWidth="1"/>
    <col min="7939" max="7939" width="11.125" style="96" customWidth="1"/>
    <col min="7940" max="7940" width="6" style="96" customWidth="1"/>
    <col min="7941" max="7941" width="5.125" style="96" customWidth="1"/>
    <col min="7942" max="7942" width="5.75" style="96" customWidth="1"/>
    <col min="7943" max="7943" width="3.125" style="96" customWidth="1"/>
    <col min="7944" max="7944" width="12.875" style="96" customWidth="1"/>
    <col min="7945" max="7945" width="2.875" style="96" customWidth="1"/>
    <col min="7946" max="7946" width="83.875" style="96" customWidth="1"/>
    <col min="7947" max="8191" width="11.375" style="96"/>
    <col min="8192" max="8192" width="16.75" style="96" customWidth="1"/>
    <col min="8193" max="8193" width="11.125" style="96" customWidth="1"/>
    <col min="8194" max="8194" width="3.75" style="96" bestFit="1" customWidth="1"/>
    <col min="8195" max="8195" width="11.125" style="96" customWidth="1"/>
    <col min="8196" max="8196" width="6" style="96" customWidth="1"/>
    <col min="8197" max="8197" width="5.125" style="96" customWidth="1"/>
    <col min="8198" max="8198" width="5.75" style="96" customWidth="1"/>
    <col min="8199" max="8199" width="3.125" style="96" customWidth="1"/>
    <col min="8200" max="8200" width="12.875" style="96" customWidth="1"/>
    <col min="8201" max="8201" width="2.875" style="96" customWidth="1"/>
    <col min="8202" max="8202" width="83.875" style="96" customWidth="1"/>
    <col min="8203" max="8447" width="11.375" style="96"/>
    <col min="8448" max="8448" width="16.75" style="96" customWidth="1"/>
    <col min="8449" max="8449" width="11.125" style="96" customWidth="1"/>
    <col min="8450" max="8450" width="3.75" style="96" bestFit="1" customWidth="1"/>
    <col min="8451" max="8451" width="11.125" style="96" customWidth="1"/>
    <col min="8452" max="8452" width="6" style="96" customWidth="1"/>
    <col min="8453" max="8453" width="5.125" style="96" customWidth="1"/>
    <col min="8454" max="8454" width="5.75" style="96" customWidth="1"/>
    <col min="8455" max="8455" width="3.125" style="96" customWidth="1"/>
    <col min="8456" max="8456" width="12.875" style="96" customWidth="1"/>
    <col min="8457" max="8457" width="2.875" style="96" customWidth="1"/>
    <col min="8458" max="8458" width="83.875" style="96" customWidth="1"/>
    <col min="8459" max="8703" width="11.375" style="96"/>
    <col min="8704" max="8704" width="16.75" style="96" customWidth="1"/>
    <col min="8705" max="8705" width="11.125" style="96" customWidth="1"/>
    <col min="8706" max="8706" width="3.75" style="96" bestFit="1" customWidth="1"/>
    <col min="8707" max="8707" width="11.125" style="96" customWidth="1"/>
    <col min="8708" max="8708" width="6" style="96" customWidth="1"/>
    <col min="8709" max="8709" width="5.125" style="96" customWidth="1"/>
    <col min="8710" max="8710" width="5.75" style="96" customWidth="1"/>
    <col min="8711" max="8711" width="3.125" style="96" customWidth="1"/>
    <col min="8712" max="8712" width="12.875" style="96" customWidth="1"/>
    <col min="8713" max="8713" width="2.875" style="96" customWidth="1"/>
    <col min="8714" max="8714" width="83.875" style="96" customWidth="1"/>
    <col min="8715" max="8959" width="11.375" style="96"/>
    <col min="8960" max="8960" width="16.75" style="96" customWidth="1"/>
    <col min="8961" max="8961" width="11.125" style="96" customWidth="1"/>
    <col min="8962" max="8962" width="3.75" style="96" bestFit="1" customWidth="1"/>
    <col min="8963" max="8963" width="11.125" style="96" customWidth="1"/>
    <col min="8964" max="8964" width="6" style="96" customWidth="1"/>
    <col min="8965" max="8965" width="5.125" style="96" customWidth="1"/>
    <col min="8966" max="8966" width="5.75" style="96" customWidth="1"/>
    <col min="8967" max="8967" width="3.125" style="96" customWidth="1"/>
    <col min="8968" max="8968" width="12.875" style="96" customWidth="1"/>
    <col min="8969" max="8969" width="2.875" style="96" customWidth="1"/>
    <col min="8970" max="8970" width="83.875" style="96" customWidth="1"/>
    <col min="8971" max="9215" width="11.375" style="96"/>
    <col min="9216" max="9216" width="16.75" style="96" customWidth="1"/>
    <col min="9217" max="9217" width="11.125" style="96" customWidth="1"/>
    <col min="9218" max="9218" width="3.75" style="96" bestFit="1" customWidth="1"/>
    <col min="9219" max="9219" width="11.125" style="96" customWidth="1"/>
    <col min="9220" max="9220" width="6" style="96" customWidth="1"/>
    <col min="9221" max="9221" width="5.125" style="96" customWidth="1"/>
    <col min="9222" max="9222" width="5.75" style="96" customWidth="1"/>
    <col min="9223" max="9223" width="3.125" style="96" customWidth="1"/>
    <col min="9224" max="9224" width="12.875" style="96" customWidth="1"/>
    <col min="9225" max="9225" width="2.875" style="96" customWidth="1"/>
    <col min="9226" max="9226" width="83.875" style="96" customWidth="1"/>
    <col min="9227" max="9471" width="11.375" style="96"/>
    <col min="9472" max="9472" width="16.75" style="96" customWidth="1"/>
    <col min="9473" max="9473" width="11.125" style="96" customWidth="1"/>
    <col min="9474" max="9474" width="3.75" style="96" bestFit="1" customWidth="1"/>
    <col min="9475" max="9475" width="11.125" style="96" customWidth="1"/>
    <col min="9476" max="9476" width="6" style="96" customWidth="1"/>
    <col min="9477" max="9477" width="5.125" style="96" customWidth="1"/>
    <col min="9478" max="9478" width="5.75" style="96" customWidth="1"/>
    <col min="9479" max="9479" width="3.125" style="96" customWidth="1"/>
    <col min="9480" max="9480" width="12.875" style="96" customWidth="1"/>
    <col min="9481" max="9481" width="2.875" style="96" customWidth="1"/>
    <col min="9482" max="9482" width="83.875" style="96" customWidth="1"/>
    <col min="9483" max="9727" width="11.375" style="96"/>
    <col min="9728" max="9728" width="16.75" style="96" customWidth="1"/>
    <col min="9729" max="9729" width="11.125" style="96" customWidth="1"/>
    <col min="9730" max="9730" width="3.75" style="96" bestFit="1" customWidth="1"/>
    <col min="9731" max="9731" width="11.125" style="96" customWidth="1"/>
    <col min="9732" max="9732" width="6" style="96" customWidth="1"/>
    <col min="9733" max="9733" width="5.125" style="96" customWidth="1"/>
    <col min="9734" max="9734" width="5.75" style="96" customWidth="1"/>
    <col min="9735" max="9735" width="3.125" style="96" customWidth="1"/>
    <col min="9736" max="9736" width="12.875" style="96" customWidth="1"/>
    <col min="9737" max="9737" width="2.875" style="96" customWidth="1"/>
    <col min="9738" max="9738" width="83.875" style="96" customWidth="1"/>
    <col min="9739" max="9983" width="11.375" style="96"/>
    <col min="9984" max="9984" width="16.75" style="96" customWidth="1"/>
    <col min="9985" max="9985" width="11.125" style="96" customWidth="1"/>
    <col min="9986" max="9986" width="3.75" style="96" bestFit="1" customWidth="1"/>
    <col min="9987" max="9987" width="11.125" style="96" customWidth="1"/>
    <col min="9988" max="9988" width="6" style="96" customWidth="1"/>
    <col min="9989" max="9989" width="5.125" style="96" customWidth="1"/>
    <col min="9990" max="9990" width="5.75" style="96" customWidth="1"/>
    <col min="9991" max="9991" width="3.125" style="96" customWidth="1"/>
    <col min="9992" max="9992" width="12.875" style="96" customWidth="1"/>
    <col min="9993" max="9993" width="2.875" style="96" customWidth="1"/>
    <col min="9994" max="9994" width="83.875" style="96" customWidth="1"/>
    <col min="9995" max="10239" width="11.375" style="96"/>
    <col min="10240" max="10240" width="16.75" style="96" customWidth="1"/>
    <col min="10241" max="10241" width="11.125" style="96" customWidth="1"/>
    <col min="10242" max="10242" width="3.75" style="96" bestFit="1" customWidth="1"/>
    <col min="10243" max="10243" width="11.125" style="96" customWidth="1"/>
    <col min="10244" max="10244" width="6" style="96" customWidth="1"/>
    <col min="10245" max="10245" width="5.125" style="96" customWidth="1"/>
    <col min="10246" max="10246" width="5.75" style="96" customWidth="1"/>
    <col min="10247" max="10247" width="3.125" style="96" customWidth="1"/>
    <col min="10248" max="10248" width="12.875" style="96" customWidth="1"/>
    <col min="10249" max="10249" width="2.875" style="96" customWidth="1"/>
    <col min="10250" max="10250" width="83.875" style="96" customWidth="1"/>
    <col min="10251" max="10495" width="11.375" style="96"/>
    <col min="10496" max="10496" width="16.75" style="96" customWidth="1"/>
    <col min="10497" max="10497" width="11.125" style="96" customWidth="1"/>
    <col min="10498" max="10498" width="3.75" style="96" bestFit="1" customWidth="1"/>
    <col min="10499" max="10499" width="11.125" style="96" customWidth="1"/>
    <col min="10500" max="10500" width="6" style="96" customWidth="1"/>
    <col min="10501" max="10501" width="5.125" style="96" customWidth="1"/>
    <col min="10502" max="10502" width="5.75" style="96" customWidth="1"/>
    <col min="10503" max="10503" width="3.125" style="96" customWidth="1"/>
    <col min="10504" max="10504" width="12.875" style="96" customWidth="1"/>
    <col min="10505" max="10505" width="2.875" style="96" customWidth="1"/>
    <col min="10506" max="10506" width="83.875" style="96" customWidth="1"/>
    <col min="10507" max="10751" width="11.375" style="96"/>
    <col min="10752" max="10752" width="16.75" style="96" customWidth="1"/>
    <col min="10753" max="10753" width="11.125" style="96" customWidth="1"/>
    <col min="10754" max="10754" width="3.75" style="96" bestFit="1" customWidth="1"/>
    <col min="10755" max="10755" width="11.125" style="96" customWidth="1"/>
    <col min="10756" max="10756" width="6" style="96" customWidth="1"/>
    <col min="10757" max="10757" width="5.125" style="96" customWidth="1"/>
    <col min="10758" max="10758" width="5.75" style="96" customWidth="1"/>
    <col min="10759" max="10759" width="3.125" style="96" customWidth="1"/>
    <col min="10760" max="10760" width="12.875" style="96" customWidth="1"/>
    <col min="10761" max="10761" width="2.875" style="96" customWidth="1"/>
    <col min="10762" max="10762" width="83.875" style="96" customWidth="1"/>
    <col min="10763" max="11007" width="11.375" style="96"/>
    <col min="11008" max="11008" width="16.75" style="96" customWidth="1"/>
    <col min="11009" max="11009" width="11.125" style="96" customWidth="1"/>
    <col min="11010" max="11010" width="3.75" style="96" bestFit="1" customWidth="1"/>
    <col min="11011" max="11011" width="11.125" style="96" customWidth="1"/>
    <col min="11012" max="11012" width="6" style="96" customWidth="1"/>
    <col min="11013" max="11013" width="5.125" style="96" customWidth="1"/>
    <col min="11014" max="11014" width="5.75" style="96" customWidth="1"/>
    <col min="11015" max="11015" width="3.125" style="96" customWidth="1"/>
    <col min="11016" max="11016" width="12.875" style="96" customWidth="1"/>
    <col min="11017" max="11017" width="2.875" style="96" customWidth="1"/>
    <col min="11018" max="11018" width="83.875" style="96" customWidth="1"/>
    <col min="11019" max="11263" width="11.375" style="96"/>
    <col min="11264" max="11264" width="16.75" style="96" customWidth="1"/>
    <col min="11265" max="11265" width="11.125" style="96" customWidth="1"/>
    <col min="11266" max="11266" width="3.75" style="96" bestFit="1" customWidth="1"/>
    <col min="11267" max="11267" width="11.125" style="96" customWidth="1"/>
    <col min="11268" max="11268" width="6" style="96" customWidth="1"/>
    <col min="11269" max="11269" width="5.125" style="96" customWidth="1"/>
    <col min="11270" max="11270" width="5.75" style="96" customWidth="1"/>
    <col min="11271" max="11271" width="3.125" style="96" customWidth="1"/>
    <col min="11272" max="11272" width="12.875" style="96" customWidth="1"/>
    <col min="11273" max="11273" width="2.875" style="96" customWidth="1"/>
    <col min="11274" max="11274" width="83.875" style="96" customWidth="1"/>
    <col min="11275" max="11519" width="11.375" style="96"/>
    <col min="11520" max="11520" width="16.75" style="96" customWidth="1"/>
    <col min="11521" max="11521" width="11.125" style="96" customWidth="1"/>
    <col min="11522" max="11522" width="3.75" style="96" bestFit="1" customWidth="1"/>
    <col min="11523" max="11523" width="11.125" style="96" customWidth="1"/>
    <col min="11524" max="11524" width="6" style="96" customWidth="1"/>
    <col min="11525" max="11525" width="5.125" style="96" customWidth="1"/>
    <col min="11526" max="11526" width="5.75" style="96" customWidth="1"/>
    <col min="11527" max="11527" width="3.125" style="96" customWidth="1"/>
    <col min="11528" max="11528" width="12.875" style="96" customWidth="1"/>
    <col min="11529" max="11529" width="2.875" style="96" customWidth="1"/>
    <col min="11530" max="11530" width="83.875" style="96" customWidth="1"/>
    <col min="11531" max="11775" width="11.375" style="96"/>
    <col min="11776" max="11776" width="16.75" style="96" customWidth="1"/>
    <col min="11777" max="11777" width="11.125" style="96" customWidth="1"/>
    <col min="11778" max="11778" width="3.75" style="96" bestFit="1" customWidth="1"/>
    <col min="11779" max="11779" width="11.125" style="96" customWidth="1"/>
    <col min="11780" max="11780" width="6" style="96" customWidth="1"/>
    <col min="11781" max="11781" width="5.125" style="96" customWidth="1"/>
    <col min="11782" max="11782" width="5.75" style="96" customWidth="1"/>
    <col min="11783" max="11783" width="3.125" style="96" customWidth="1"/>
    <col min="11784" max="11784" width="12.875" style="96" customWidth="1"/>
    <col min="11785" max="11785" width="2.875" style="96" customWidth="1"/>
    <col min="11786" max="11786" width="83.875" style="96" customWidth="1"/>
    <col min="11787" max="12031" width="11.375" style="96"/>
    <col min="12032" max="12032" width="16.75" style="96" customWidth="1"/>
    <col min="12033" max="12033" width="11.125" style="96" customWidth="1"/>
    <col min="12034" max="12034" width="3.75" style="96" bestFit="1" customWidth="1"/>
    <col min="12035" max="12035" width="11.125" style="96" customWidth="1"/>
    <col min="12036" max="12036" width="6" style="96" customWidth="1"/>
    <col min="12037" max="12037" width="5.125" style="96" customWidth="1"/>
    <col min="12038" max="12038" width="5.75" style="96" customWidth="1"/>
    <col min="12039" max="12039" width="3.125" style="96" customWidth="1"/>
    <col min="12040" max="12040" width="12.875" style="96" customWidth="1"/>
    <col min="12041" max="12041" width="2.875" style="96" customWidth="1"/>
    <col min="12042" max="12042" width="83.875" style="96" customWidth="1"/>
    <col min="12043" max="12287" width="11.375" style="96"/>
    <col min="12288" max="12288" width="16.75" style="96" customWidth="1"/>
    <col min="12289" max="12289" width="11.125" style="96" customWidth="1"/>
    <col min="12290" max="12290" width="3.75" style="96" bestFit="1" customWidth="1"/>
    <col min="12291" max="12291" width="11.125" style="96" customWidth="1"/>
    <col min="12292" max="12292" width="6" style="96" customWidth="1"/>
    <col min="12293" max="12293" width="5.125" style="96" customWidth="1"/>
    <col min="12294" max="12294" width="5.75" style="96" customWidth="1"/>
    <col min="12295" max="12295" width="3.125" style="96" customWidth="1"/>
    <col min="12296" max="12296" width="12.875" style="96" customWidth="1"/>
    <col min="12297" max="12297" width="2.875" style="96" customWidth="1"/>
    <col min="12298" max="12298" width="83.875" style="96" customWidth="1"/>
    <col min="12299" max="12543" width="11.375" style="96"/>
    <col min="12544" max="12544" width="16.75" style="96" customWidth="1"/>
    <col min="12545" max="12545" width="11.125" style="96" customWidth="1"/>
    <col min="12546" max="12546" width="3.75" style="96" bestFit="1" customWidth="1"/>
    <col min="12547" max="12547" width="11.125" style="96" customWidth="1"/>
    <col min="12548" max="12548" width="6" style="96" customWidth="1"/>
    <col min="12549" max="12549" width="5.125" style="96" customWidth="1"/>
    <col min="12550" max="12550" width="5.75" style="96" customWidth="1"/>
    <col min="12551" max="12551" width="3.125" style="96" customWidth="1"/>
    <col min="12552" max="12552" width="12.875" style="96" customWidth="1"/>
    <col min="12553" max="12553" width="2.875" style="96" customWidth="1"/>
    <col min="12554" max="12554" width="83.875" style="96" customWidth="1"/>
    <col min="12555" max="12799" width="11.375" style="96"/>
    <col min="12800" max="12800" width="16.75" style="96" customWidth="1"/>
    <col min="12801" max="12801" width="11.125" style="96" customWidth="1"/>
    <col min="12802" max="12802" width="3.75" style="96" bestFit="1" customWidth="1"/>
    <col min="12803" max="12803" width="11.125" style="96" customWidth="1"/>
    <col min="12804" max="12804" width="6" style="96" customWidth="1"/>
    <col min="12805" max="12805" width="5.125" style="96" customWidth="1"/>
    <col min="12806" max="12806" width="5.75" style="96" customWidth="1"/>
    <col min="12807" max="12807" width="3.125" style="96" customWidth="1"/>
    <col min="12808" max="12808" width="12.875" style="96" customWidth="1"/>
    <col min="12809" max="12809" width="2.875" style="96" customWidth="1"/>
    <col min="12810" max="12810" width="83.875" style="96" customWidth="1"/>
    <col min="12811" max="13055" width="11.375" style="96"/>
    <col min="13056" max="13056" width="16.75" style="96" customWidth="1"/>
    <col min="13057" max="13057" width="11.125" style="96" customWidth="1"/>
    <col min="13058" max="13058" width="3.75" style="96" bestFit="1" customWidth="1"/>
    <col min="13059" max="13059" width="11.125" style="96" customWidth="1"/>
    <col min="13060" max="13060" width="6" style="96" customWidth="1"/>
    <col min="13061" max="13061" width="5.125" style="96" customWidth="1"/>
    <col min="13062" max="13062" width="5.75" style="96" customWidth="1"/>
    <col min="13063" max="13063" width="3.125" style="96" customWidth="1"/>
    <col min="13064" max="13064" width="12.875" style="96" customWidth="1"/>
    <col min="13065" max="13065" width="2.875" style="96" customWidth="1"/>
    <col min="13066" max="13066" width="83.875" style="96" customWidth="1"/>
    <col min="13067" max="13311" width="11.375" style="96"/>
    <col min="13312" max="13312" width="16.75" style="96" customWidth="1"/>
    <col min="13313" max="13313" width="11.125" style="96" customWidth="1"/>
    <col min="13314" max="13314" width="3.75" style="96" bestFit="1" customWidth="1"/>
    <col min="13315" max="13315" width="11.125" style="96" customWidth="1"/>
    <col min="13316" max="13316" width="6" style="96" customWidth="1"/>
    <col min="13317" max="13317" width="5.125" style="96" customWidth="1"/>
    <col min="13318" max="13318" width="5.75" style="96" customWidth="1"/>
    <col min="13319" max="13319" width="3.125" style="96" customWidth="1"/>
    <col min="13320" max="13320" width="12.875" style="96" customWidth="1"/>
    <col min="13321" max="13321" width="2.875" style="96" customWidth="1"/>
    <col min="13322" max="13322" width="83.875" style="96" customWidth="1"/>
    <col min="13323" max="13567" width="11.375" style="96"/>
    <col min="13568" max="13568" width="16.75" style="96" customWidth="1"/>
    <col min="13569" max="13569" width="11.125" style="96" customWidth="1"/>
    <col min="13570" max="13570" width="3.75" style="96" bestFit="1" customWidth="1"/>
    <col min="13571" max="13571" width="11.125" style="96" customWidth="1"/>
    <col min="13572" max="13572" width="6" style="96" customWidth="1"/>
    <col min="13573" max="13573" width="5.125" style="96" customWidth="1"/>
    <col min="13574" max="13574" width="5.75" style="96" customWidth="1"/>
    <col min="13575" max="13575" width="3.125" style="96" customWidth="1"/>
    <col min="13576" max="13576" width="12.875" style="96" customWidth="1"/>
    <col min="13577" max="13577" width="2.875" style="96" customWidth="1"/>
    <col min="13578" max="13578" width="83.875" style="96" customWidth="1"/>
    <col min="13579" max="13823" width="11.375" style="96"/>
    <col min="13824" max="13824" width="16.75" style="96" customWidth="1"/>
    <col min="13825" max="13825" width="11.125" style="96" customWidth="1"/>
    <col min="13826" max="13826" width="3.75" style="96" bestFit="1" customWidth="1"/>
    <col min="13827" max="13827" width="11.125" style="96" customWidth="1"/>
    <col min="13828" max="13828" width="6" style="96" customWidth="1"/>
    <col min="13829" max="13829" width="5.125" style="96" customWidth="1"/>
    <col min="13830" max="13830" width="5.75" style="96" customWidth="1"/>
    <col min="13831" max="13831" width="3.125" style="96" customWidth="1"/>
    <col min="13832" max="13832" width="12.875" style="96" customWidth="1"/>
    <col min="13833" max="13833" width="2.875" style="96" customWidth="1"/>
    <col min="13834" max="13834" width="83.875" style="96" customWidth="1"/>
    <col min="13835" max="14079" width="11.375" style="96"/>
    <col min="14080" max="14080" width="16.75" style="96" customWidth="1"/>
    <col min="14081" max="14081" width="11.125" style="96" customWidth="1"/>
    <col min="14082" max="14082" width="3.75" style="96" bestFit="1" customWidth="1"/>
    <col min="14083" max="14083" width="11.125" style="96" customWidth="1"/>
    <col min="14084" max="14084" width="6" style="96" customWidth="1"/>
    <col min="14085" max="14085" width="5.125" style="96" customWidth="1"/>
    <col min="14086" max="14086" width="5.75" style="96" customWidth="1"/>
    <col min="14087" max="14087" width="3.125" style="96" customWidth="1"/>
    <col min="14088" max="14088" width="12.875" style="96" customWidth="1"/>
    <col min="14089" max="14089" width="2.875" style="96" customWidth="1"/>
    <col min="14090" max="14090" width="83.875" style="96" customWidth="1"/>
    <col min="14091" max="14335" width="11.375" style="96"/>
    <col min="14336" max="14336" width="16.75" style="96" customWidth="1"/>
    <col min="14337" max="14337" width="11.125" style="96" customWidth="1"/>
    <col min="14338" max="14338" width="3.75" style="96" bestFit="1" customWidth="1"/>
    <col min="14339" max="14339" width="11.125" style="96" customWidth="1"/>
    <col min="14340" max="14340" width="6" style="96" customWidth="1"/>
    <col min="14341" max="14341" width="5.125" style="96" customWidth="1"/>
    <col min="14342" max="14342" width="5.75" style="96" customWidth="1"/>
    <col min="14343" max="14343" width="3.125" style="96" customWidth="1"/>
    <col min="14344" max="14344" width="12.875" style="96" customWidth="1"/>
    <col min="14345" max="14345" width="2.875" style="96" customWidth="1"/>
    <col min="14346" max="14346" width="83.875" style="96" customWidth="1"/>
    <col min="14347" max="14591" width="11.375" style="96"/>
    <col min="14592" max="14592" width="16.75" style="96" customWidth="1"/>
    <col min="14593" max="14593" width="11.125" style="96" customWidth="1"/>
    <col min="14594" max="14594" width="3.75" style="96" bestFit="1" customWidth="1"/>
    <col min="14595" max="14595" width="11.125" style="96" customWidth="1"/>
    <col min="14596" max="14596" width="6" style="96" customWidth="1"/>
    <col min="14597" max="14597" width="5.125" style="96" customWidth="1"/>
    <col min="14598" max="14598" width="5.75" style="96" customWidth="1"/>
    <col min="14599" max="14599" width="3.125" style="96" customWidth="1"/>
    <col min="14600" max="14600" width="12.875" style="96" customWidth="1"/>
    <col min="14601" max="14601" width="2.875" style="96" customWidth="1"/>
    <col min="14602" max="14602" width="83.875" style="96" customWidth="1"/>
    <col min="14603" max="14847" width="11.375" style="96"/>
    <col min="14848" max="14848" width="16.75" style="96" customWidth="1"/>
    <col min="14849" max="14849" width="11.125" style="96" customWidth="1"/>
    <col min="14850" max="14850" width="3.75" style="96" bestFit="1" customWidth="1"/>
    <col min="14851" max="14851" width="11.125" style="96" customWidth="1"/>
    <col min="14852" max="14852" width="6" style="96" customWidth="1"/>
    <col min="14853" max="14853" width="5.125" style="96" customWidth="1"/>
    <col min="14854" max="14854" width="5.75" style="96" customWidth="1"/>
    <col min="14855" max="14855" width="3.125" style="96" customWidth="1"/>
    <col min="14856" max="14856" width="12.875" style="96" customWidth="1"/>
    <col min="14857" max="14857" width="2.875" style="96" customWidth="1"/>
    <col min="14858" max="14858" width="83.875" style="96" customWidth="1"/>
    <col min="14859" max="15103" width="11.375" style="96"/>
    <col min="15104" max="15104" width="16.75" style="96" customWidth="1"/>
    <col min="15105" max="15105" width="11.125" style="96" customWidth="1"/>
    <col min="15106" max="15106" width="3.75" style="96" bestFit="1" customWidth="1"/>
    <col min="15107" max="15107" width="11.125" style="96" customWidth="1"/>
    <col min="15108" max="15108" width="6" style="96" customWidth="1"/>
    <col min="15109" max="15109" width="5.125" style="96" customWidth="1"/>
    <col min="15110" max="15110" width="5.75" style="96" customWidth="1"/>
    <col min="15111" max="15111" width="3.125" style="96" customWidth="1"/>
    <col min="15112" max="15112" width="12.875" style="96" customWidth="1"/>
    <col min="15113" max="15113" width="2.875" style="96" customWidth="1"/>
    <col min="15114" max="15114" width="83.875" style="96" customWidth="1"/>
    <col min="15115" max="15359" width="11.375" style="96"/>
    <col min="15360" max="15360" width="16.75" style="96" customWidth="1"/>
    <col min="15361" max="15361" width="11.125" style="96" customWidth="1"/>
    <col min="15362" max="15362" width="3.75" style="96" bestFit="1" customWidth="1"/>
    <col min="15363" max="15363" width="11.125" style="96" customWidth="1"/>
    <col min="15364" max="15364" width="6" style="96" customWidth="1"/>
    <col min="15365" max="15365" width="5.125" style="96" customWidth="1"/>
    <col min="15366" max="15366" width="5.75" style="96" customWidth="1"/>
    <col min="15367" max="15367" width="3.125" style="96" customWidth="1"/>
    <col min="15368" max="15368" width="12.875" style="96" customWidth="1"/>
    <col min="15369" max="15369" width="2.875" style="96" customWidth="1"/>
    <col min="15370" max="15370" width="83.875" style="96" customWidth="1"/>
    <col min="15371" max="15615" width="11.375" style="96"/>
    <col min="15616" max="15616" width="16.75" style="96" customWidth="1"/>
    <col min="15617" max="15617" width="11.125" style="96" customWidth="1"/>
    <col min="15618" max="15618" width="3.75" style="96" bestFit="1" customWidth="1"/>
    <col min="15619" max="15619" width="11.125" style="96" customWidth="1"/>
    <col min="15620" max="15620" width="6" style="96" customWidth="1"/>
    <col min="15621" max="15621" width="5.125" style="96" customWidth="1"/>
    <col min="15622" max="15622" width="5.75" style="96" customWidth="1"/>
    <col min="15623" max="15623" width="3.125" style="96" customWidth="1"/>
    <col min="15624" max="15624" width="12.875" style="96" customWidth="1"/>
    <col min="15625" max="15625" width="2.875" style="96" customWidth="1"/>
    <col min="15626" max="15626" width="83.875" style="96" customWidth="1"/>
    <col min="15627" max="15871" width="11.375" style="96"/>
    <col min="15872" max="15872" width="16.75" style="96" customWidth="1"/>
    <col min="15873" max="15873" width="11.125" style="96" customWidth="1"/>
    <col min="15874" max="15874" width="3.75" style="96" bestFit="1" customWidth="1"/>
    <col min="15875" max="15875" width="11.125" style="96" customWidth="1"/>
    <col min="15876" max="15876" width="6" style="96" customWidth="1"/>
    <col min="15877" max="15877" width="5.125" style="96" customWidth="1"/>
    <col min="15878" max="15878" width="5.75" style="96" customWidth="1"/>
    <col min="15879" max="15879" width="3.125" style="96" customWidth="1"/>
    <col min="15880" max="15880" width="12.875" style="96" customWidth="1"/>
    <col min="15881" max="15881" width="2.875" style="96" customWidth="1"/>
    <col min="15882" max="15882" width="83.875" style="96" customWidth="1"/>
    <col min="15883" max="16127" width="11.375" style="96"/>
    <col min="16128" max="16128" width="16.75" style="96" customWidth="1"/>
    <col min="16129" max="16129" width="11.125" style="96" customWidth="1"/>
    <col min="16130" max="16130" width="3.75" style="96" bestFit="1" customWidth="1"/>
    <col min="16131" max="16131" width="11.125" style="96" customWidth="1"/>
    <col min="16132" max="16132" width="6" style="96" customWidth="1"/>
    <col min="16133" max="16133" width="5.125" style="96" customWidth="1"/>
    <col min="16134" max="16134" width="5.75" style="96" customWidth="1"/>
    <col min="16135" max="16135" width="3.125" style="96" customWidth="1"/>
    <col min="16136" max="16136" width="12.875" style="96" customWidth="1"/>
    <col min="16137" max="16137" width="2.875" style="96" customWidth="1"/>
    <col min="16138" max="16138" width="83.875" style="96" customWidth="1"/>
    <col min="16139" max="16384" width="11.375" style="96"/>
  </cols>
  <sheetData>
    <row r="1" spans="1:15" ht="30" customHeight="1">
      <c r="A1" s="95" t="s">
        <v>38</v>
      </c>
      <c r="B1" s="95"/>
      <c r="D1" s="263" t="s">
        <v>39</v>
      </c>
      <c r="E1" s="263"/>
      <c r="F1" s="263"/>
      <c r="G1" s="263"/>
      <c r="H1" s="263"/>
      <c r="I1" s="263"/>
      <c r="J1" s="263"/>
      <c r="K1" s="263"/>
      <c r="L1" s="263"/>
    </row>
    <row r="2" spans="1:15" ht="30" customHeight="1">
      <c r="A2" s="265" t="str">
        <f ca="1">RIGHT(CELL("filename",A2),
 LEN(CELL("filename",A2))
       -FIND("]",CELL("filename",A2)))</f>
        <v>⑦年月</v>
      </c>
      <c r="B2" s="265"/>
      <c r="C2" s="265"/>
      <c r="D2" s="265"/>
      <c r="E2" s="265"/>
      <c r="F2" s="265"/>
      <c r="G2" s="265"/>
      <c r="H2" s="265"/>
      <c r="I2" s="265"/>
      <c r="J2" s="265"/>
      <c r="K2" s="265"/>
      <c r="L2" s="265"/>
    </row>
    <row r="3" spans="1:15" ht="30" customHeight="1">
      <c r="A3" s="266" t="s">
        <v>47</v>
      </c>
      <c r="B3" s="266"/>
      <c r="C3" s="266" t="str">
        <f>IF('人件費総括表・実績（様式7号別紙2-1-1）'!$B$3:$F$3="",
     "",
     '人件費総括表・実績（様式7号別紙2-1-1）'!$B$3:$F$3)</f>
        <v/>
      </c>
      <c r="D3" s="266"/>
      <c r="E3" s="266"/>
      <c r="F3" s="97"/>
      <c r="G3" s="97"/>
      <c r="H3" s="97"/>
      <c r="I3" s="97"/>
      <c r="J3" s="97"/>
      <c r="K3" s="97"/>
      <c r="L3" s="97"/>
    </row>
    <row r="4" spans="1:15" ht="30" customHeight="1">
      <c r="A4" s="267" t="s">
        <v>27</v>
      </c>
      <c r="B4" s="267"/>
      <c r="C4" s="266" t="str">
        <f>IF(従業員別人件費総括表!D5="",
     "",
     従業員別人件費総括表!D5)</f>
        <v/>
      </c>
      <c r="D4" s="266"/>
      <c r="E4" s="266"/>
      <c r="F4" s="98"/>
      <c r="G4" s="98"/>
      <c r="H4" s="98"/>
    </row>
    <row r="5" spans="1:15" ht="30" customHeight="1">
      <c r="A5" s="267" t="s">
        <v>28</v>
      </c>
      <c r="B5" s="267"/>
      <c r="C5" s="268">
        <f>従業員別人件費総括表!F7</f>
        <v>0</v>
      </c>
      <c r="D5" s="268"/>
      <c r="E5" s="268"/>
      <c r="F5" s="98" t="s">
        <v>7</v>
      </c>
      <c r="G5" s="98"/>
      <c r="H5" s="98"/>
    </row>
    <row r="6" spans="1:15" ht="30" customHeight="1" thickBot="1">
      <c r="A6" s="100" t="s">
        <v>46</v>
      </c>
      <c r="B6" s="100"/>
    </row>
    <row r="7" spans="1:15" s="101" customFormat="1" ht="22.5" customHeight="1" thickBot="1">
      <c r="A7" s="273" t="s">
        <v>48</v>
      </c>
      <c r="B7" s="270"/>
      <c r="C7" s="271" t="s">
        <v>29</v>
      </c>
      <c r="D7" s="271"/>
      <c r="E7" s="271"/>
      <c r="F7" s="261" t="s">
        <v>30</v>
      </c>
      <c r="G7" s="272"/>
      <c r="H7" s="272"/>
      <c r="I7" s="262"/>
      <c r="J7" s="261" t="s">
        <v>31</v>
      </c>
      <c r="K7" s="262"/>
      <c r="L7" s="102" t="s">
        <v>45</v>
      </c>
      <c r="M7" s="103" t="s">
        <v>32</v>
      </c>
      <c r="N7" s="104" t="s">
        <v>44</v>
      </c>
    </row>
    <row r="8" spans="1:15" ht="22.5" customHeight="1">
      <c r="A8" s="91"/>
      <c r="B8" s="105" t="str">
        <f>IF(テーブル14567[[#This Row],[列1]]="",
    "",
    TEXT(テーブル14567[[#This Row],[列1]],"(aaa)"))</f>
        <v/>
      </c>
      <c r="C8" s="85" t="s">
        <v>49</v>
      </c>
      <c r="D8" s="106" t="s">
        <v>25</v>
      </c>
      <c r="E8" s="86" t="s">
        <v>49</v>
      </c>
      <c r="F8" s="107">
        <f>IFERROR(HOUR(テーブル14567[[#This Row],[列4]]-テーブル14567[[#This Row],[列13]]-テーブル14567[[#This Row],[列2]]),
              0)</f>
        <v>0</v>
      </c>
      <c r="G8" s="108" t="s">
        <v>35</v>
      </c>
      <c r="H8" s="109" t="str">
        <f>IFERROR(IF(MINUTE(テーブル14567[[#This Row],[列4]]-テーブル14567[[#This Row],[列13]]-テーブル14567[[#This Row],[列2]])&lt;30,
                  "00",
                  30),
              "00")</f>
        <v>00</v>
      </c>
      <c r="I8" s="110" t="s">
        <v>36</v>
      </c>
      <c r="J8" s="111">
        <f>IFERROR((テーブル14567[[#This Row],[列5]]+テーブル14567[[#This Row],[列7]]/60)*$C$5,"")</f>
        <v>0</v>
      </c>
      <c r="K8" s="112" t="s">
        <v>7</v>
      </c>
      <c r="L8" s="113"/>
      <c r="M8" s="114"/>
      <c r="N8" s="153"/>
      <c r="O8" s="116"/>
    </row>
    <row r="9" spans="1:15" ht="22.5" customHeight="1">
      <c r="A9" s="92"/>
      <c r="B9" s="118" t="str">
        <f>IF(テーブル14567[[#This Row],[列1]]="",
    "",
    TEXT(テーブル14567[[#This Row],[列1]],"(aaa)"))</f>
        <v/>
      </c>
      <c r="C9" s="87" t="s">
        <v>49</v>
      </c>
      <c r="D9" s="120" t="s">
        <v>25</v>
      </c>
      <c r="E9" s="88" t="s">
        <v>49</v>
      </c>
      <c r="F9" s="122">
        <f>IFERROR(HOUR(テーブル14567[[#This Row],[列4]]-テーブル14567[[#This Row],[列13]]-テーブル14567[[#This Row],[列2]]),
              0)</f>
        <v>0</v>
      </c>
      <c r="G9" s="123" t="s">
        <v>35</v>
      </c>
      <c r="H9" s="124" t="str">
        <f>IFERROR(IF(MINUTE(テーブル14567[[#This Row],[列4]]-テーブル14567[[#This Row],[列13]]-テーブル14567[[#This Row],[列2]])&lt;30,
                  "00",
                  30),
              "00")</f>
        <v>00</v>
      </c>
      <c r="I9" s="125" t="s">
        <v>36</v>
      </c>
      <c r="J9" s="126">
        <f>IFERROR((テーブル14567[[#This Row],[列5]]+テーブル14567[[#This Row],[列7]]/60)*$C$5,"")</f>
        <v>0</v>
      </c>
      <c r="K9" s="127" t="s">
        <v>7</v>
      </c>
      <c r="L9" s="128"/>
      <c r="M9" s="129"/>
      <c r="N9" s="153"/>
      <c r="O9" s="116"/>
    </row>
    <row r="10" spans="1:15" ht="22.5" customHeight="1">
      <c r="A10" s="92"/>
      <c r="B10" s="130" t="str">
        <f>IF(テーブル14567[[#This Row],[列1]]="",
    "",
    TEXT(テーブル14567[[#This Row],[列1]],"(aaa)"))</f>
        <v/>
      </c>
      <c r="C10" s="87" t="s">
        <v>49</v>
      </c>
      <c r="D10" s="120" t="s">
        <v>25</v>
      </c>
      <c r="E10" s="88" t="s">
        <v>49</v>
      </c>
      <c r="F10" s="122">
        <f>IFERROR(HOUR(テーブル14567[[#This Row],[列4]]-テーブル14567[[#This Row],[列13]]-テーブル14567[[#This Row],[列2]]),
              0)</f>
        <v>0</v>
      </c>
      <c r="G10" s="123" t="s">
        <v>35</v>
      </c>
      <c r="H10" s="131" t="str">
        <f>IFERROR(IF(MINUTE(テーブル14567[[#This Row],[列4]]-テーブル14567[[#This Row],[列13]]-テーブル14567[[#This Row],[列2]])&lt;30,
                  "00",
                  30),
              "00")</f>
        <v>00</v>
      </c>
      <c r="I10" s="125" t="s">
        <v>36</v>
      </c>
      <c r="J10" s="126">
        <f>IFERROR((テーブル14567[[#This Row],[列5]]+テーブル14567[[#This Row],[列7]]/60)*$C$5,"")</f>
        <v>0</v>
      </c>
      <c r="K10" s="127" t="s">
        <v>7</v>
      </c>
      <c r="L10" s="132"/>
      <c r="M10" s="129"/>
      <c r="N10" s="153"/>
      <c r="O10" s="116"/>
    </row>
    <row r="11" spans="1:15" ht="22.5" customHeight="1">
      <c r="A11" s="92"/>
      <c r="B11" s="130" t="str">
        <f>IF(テーブル14567[[#This Row],[列1]]="",
    "",
    TEXT(テーブル14567[[#This Row],[列1]],"(aaa)"))</f>
        <v/>
      </c>
      <c r="C11" s="87" t="s">
        <v>33</v>
      </c>
      <c r="D11" s="120" t="s">
        <v>34</v>
      </c>
      <c r="E11" s="88" t="s">
        <v>33</v>
      </c>
      <c r="F11" s="122">
        <f>IFERROR(HOUR(テーブル14567[[#This Row],[列4]]-テーブル14567[[#This Row],[列13]]-テーブル14567[[#This Row],[列2]]),
              0)</f>
        <v>0</v>
      </c>
      <c r="G11" s="123" t="s">
        <v>35</v>
      </c>
      <c r="H11" s="131" t="str">
        <f>IFERROR(IF(MINUTE(テーブル14567[[#This Row],[列4]]-テーブル14567[[#This Row],[列13]]-テーブル14567[[#This Row],[列2]])&lt;30,
                  "00",
                  30),
              "00")</f>
        <v>00</v>
      </c>
      <c r="I11" s="125" t="s">
        <v>36</v>
      </c>
      <c r="J11" s="126">
        <f>IFERROR((テーブル14567[[#This Row],[列5]]+テーブル14567[[#This Row],[列7]]/60)*$C$5,"")</f>
        <v>0</v>
      </c>
      <c r="K11" s="127" t="s">
        <v>7</v>
      </c>
      <c r="L11" s="132"/>
      <c r="M11" s="129"/>
      <c r="N11" s="153"/>
      <c r="O11" s="116"/>
    </row>
    <row r="12" spans="1:15" ht="22.5" customHeight="1">
      <c r="A12" s="92"/>
      <c r="B12" s="130" t="str">
        <f>IF(テーブル14567[[#This Row],[列1]]="",
    "",
    TEXT(テーブル14567[[#This Row],[列1]],"(aaa)"))</f>
        <v/>
      </c>
      <c r="C12" s="87" t="s">
        <v>33</v>
      </c>
      <c r="D12" s="120" t="s">
        <v>34</v>
      </c>
      <c r="E12" s="88" t="s">
        <v>33</v>
      </c>
      <c r="F12" s="122">
        <f>IFERROR(HOUR(テーブル14567[[#This Row],[列4]]-テーブル14567[[#This Row],[列13]]-テーブル14567[[#This Row],[列2]]),
              0)</f>
        <v>0</v>
      </c>
      <c r="G12" s="123" t="s">
        <v>35</v>
      </c>
      <c r="H12" s="131" t="str">
        <f>IFERROR(IF(MINUTE(テーブル14567[[#This Row],[列4]]-テーブル14567[[#This Row],[列13]]-テーブル14567[[#This Row],[列2]])&lt;30,
                  "00",
                  30),
              "00")</f>
        <v>00</v>
      </c>
      <c r="I12" s="125" t="s">
        <v>36</v>
      </c>
      <c r="J12" s="126">
        <f>IFERROR((テーブル14567[[#This Row],[列5]]+テーブル14567[[#This Row],[列7]]/60)*$C$5,"")</f>
        <v>0</v>
      </c>
      <c r="K12" s="127" t="s">
        <v>7</v>
      </c>
      <c r="L12" s="132"/>
      <c r="M12" s="129"/>
      <c r="N12" s="153"/>
      <c r="O12" s="116"/>
    </row>
    <row r="13" spans="1:15" ht="22.5" customHeight="1">
      <c r="A13" s="92"/>
      <c r="B13" s="130" t="str">
        <f>IF(テーブル14567[[#This Row],[列1]]="",
    "",
    TEXT(テーブル14567[[#This Row],[列1]],"(aaa)"))</f>
        <v/>
      </c>
      <c r="C13" s="87" t="s">
        <v>33</v>
      </c>
      <c r="D13" s="120" t="s">
        <v>34</v>
      </c>
      <c r="E13" s="88" t="s">
        <v>33</v>
      </c>
      <c r="F13" s="122">
        <f>IFERROR(HOUR(テーブル14567[[#This Row],[列4]]-テーブル14567[[#This Row],[列13]]-テーブル14567[[#This Row],[列2]]),
              0)</f>
        <v>0</v>
      </c>
      <c r="G13" s="123" t="s">
        <v>35</v>
      </c>
      <c r="H13" s="131" t="str">
        <f>IFERROR(IF(MINUTE(テーブル14567[[#This Row],[列4]]-テーブル14567[[#This Row],[列13]]-テーブル14567[[#This Row],[列2]])&lt;30,
                  "00",
                  30),
              "00")</f>
        <v>00</v>
      </c>
      <c r="I13" s="125" t="s">
        <v>36</v>
      </c>
      <c r="J13" s="126">
        <f>IFERROR((テーブル14567[[#This Row],[列5]]+テーブル14567[[#This Row],[列7]]/60)*$C$5,"")</f>
        <v>0</v>
      </c>
      <c r="K13" s="127" t="s">
        <v>7</v>
      </c>
      <c r="L13" s="132"/>
      <c r="M13" s="129"/>
      <c r="N13" s="153"/>
      <c r="O13" s="116"/>
    </row>
    <row r="14" spans="1:15" ht="22.5" customHeight="1">
      <c r="A14" s="92"/>
      <c r="B14" s="130" t="str">
        <f>IF(テーブル14567[[#This Row],[列1]]="",
    "",
    TEXT(テーブル14567[[#This Row],[列1]],"(aaa)"))</f>
        <v/>
      </c>
      <c r="C14" s="87" t="s">
        <v>33</v>
      </c>
      <c r="D14" s="120" t="s">
        <v>34</v>
      </c>
      <c r="E14" s="88" t="s">
        <v>33</v>
      </c>
      <c r="F14" s="122">
        <f>IFERROR(HOUR(テーブル14567[[#This Row],[列4]]-テーブル14567[[#This Row],[列13]]-テーブル14567[[#This Row],[列2]]),
              0)</f>
        <v>0</v>
      </c>
      <c r="G14" s="123" t="s">
        <v>35</v>
      </c>
      <c r="H14" s="131" t="str">
        <f>IFERROR(IF(MINUTE(テーブル14567[[#This Row],[列4]]-テーブル14567[[#This Row],[列13]]-テーブル14567[[#This Row],[列2]])&lt;30,
                  "00",
                  30),
              "00")</f>
        <v>00</v>
      </c>
      <c r="I14" s="125" t="s">
        <v>36</v>
      </c>
      <c r="J14" s="126">
        <f>IFERROR((テーブル14567[[#This Row],[列5]]+テーブル14567[[#This Row],[列7]]/60)*$C$5,"")</f>
        <v>0</v>
      </c>
      <c r="K14" s="127" t="s">
        <v>7</v>
      </c>
      <c r="L14" s="132"/>
      <c r="M14" s="129"/>
      <c r="N14" s="153"/>
      <c r="O14" s="116"/>
    </row>
    <row r="15" spans="1:15" ht="22.5" customHeight="1">
      <c r="A15" s="92"/>
      <c r="B15" s="130" t="str">
        <f>IF(テーブル14567[[#This Row],[列1]]="",
    "",
    TEXT(テーブル14567[[#This Row],[列1]],"(aaa)"))</f>
        <v/>
      </c>
      <c r="C15" s="87" t="s">
        <v>33</v>
      </c>
      <c r="D15" s="120" t="s">
        <v>34</v>
      </c>
      <c r="E15" s="88" t="s">
        <v>33</v>
      </c>
      <c r="F15" s="122">
        <f>IFERROR(HOUR(テーブル14567[[#This Row],[列4]]-テーブル14567[[#This Row],[列13]]-テーブル14567[[#This Row],[列2]]),
              0)</f>
        <v>0</v>
      </c>
      <c r="G15" s="123" t="s">
        <v>35</v>
      </c>
      <c r="H15" s="131" t="str">
        <f>IFERROR(IF(MINUTE(テーブル14567[[#This Row],[列4]]-テーブル14567[[#This Row],[列13]]-テーブル14567[[#This Row],[列2]])&lt;30,
                  "00",
                  30),
              "00")</f>
        <v>00</v>
      </c>
      <c r="I15" s="125" t="s">
        <v>36</v>
      </c>
      <c r="J15" s="126">
        <f>IFERROR((テーブル14567[[#This Row],[列5]]+テーブル14567[[#This Row],[列7]]/60)*$C$5,"")</f>
        <v>0</v>
      </c>
      <c r="K15" s="127" t="s">
        <v>7</v>
      </c>
      <c r="L15" s="132"/>
      <c r="M15" s="129"/>
      <c r="N15" s="153"/>
      <c r="O15" s="116"/>
    </row>
    <row r="16" spans="1:15" ht="22.5" customHeight="1">
      <c r="A16" s="92"/>
      <c r="B16" s="130" t="str">
        <f>IF(テーブル14567[[#This Row],[列1]]="",
    "",
    TEXT(テーブル14567[[#This Row],[列1]],"(aaa)"))</f>
        <v/>
      </c>
      <c r="C16" s="87" t="s">
        <v>33</v>
      </c>
      <c r="D16" s="120" t="s">
        <v>34</v>
      </c>
      <c r="E16" s="88" t="s">
        <v>33</v>
      </c>
      <c r="F16" s="122">
        <f>IFERROR(HOUR(テーブル14567[[#This Row],[列4]]-テーブル14567[[#This Row],[列13]]-テーブル14567[[#This Row],[列2]]),
              0)</f>
        <v>0</v>
      </c>
      <c r="G16" s="123" t="s">
        <v>35</v>
      </c>
      <c r="H16" s="131" t="str">
        <f>IFERROR(IF(MINUTE(テーブル14567[[#This Row],[列4]]-テーブル14567[[#This Row],[列13]]-テーブル14567[[#This Row],[列2]])&lt;30,
                  "00",
                  30),
              "00")</f>
        <v>00</v>
      </c>
      <c r="I16" s="125" t="s">
        <v>36</v>
      </c>
      <c r="J16" s="126">
        <f>IFERROR((テーブル14567[[#This Row],[列5]]+テーブル14567[[#This Row],[列7]]/60)*$C$5,"")</f>
        <v>0</v>
      </c>
      <c r="K16" s="127" t="s">
        <v>7</v>
      </c>
      <c r="L16" s="132"/>
      <c r="M16" s="129"/>
      <c r="N16" s="153"/>
      <c r="O16" s="116"/>
    </row>
    <row r="17" spans="1:15" ht="22.5" customHeight="1">
      <c r="A17" s="92"/>
      <c r="B17" s="130" t="str">
        <f>IF(テーブル14567[[#This Row],[列1]]="",
    "",
    TEXT(テーブル14567[[#This Row],[列1]],"(aaa)"))</f>
        <v/>
      </c>
      <c r="C17" s="87" t="s">
        <v>33</v>
      </c>
      <c r="D17" s="120" t="s">
        <v>34</v>
      </c>
      <c r="E17" s="88" t="s">
        <v>33</v>
      </c>
      <c r="F17" s="122">
        <f>IFERROR(HOUR(テーブル14567[[#This Row],[列4]]-テーブル14567[[#This Row],[列13]]-テーブル14567[[#This Row],[列2]]),
              0)</f>
        <v>0</v>
      </c>
      <c r="G17" s="123" t="s">
        <v>35</v>
      </c>
      <c r="H17" s="131" t="str">
        <f>IFERROR(IF(MINUTE(テーブル14567[[#This Row],[列4]]-テーブル14567[[#This Row],[列13]]-テーブル14567[[#This Row],[列2]])&lt;30,
                  "00",
                  30),
              "00")</f>
        <v>00</v>
      </c>
      <c r="I17" s="125" t="s">
        <v>36</v>
      </c>
      <c r="J17" s="126">
        <f>IFERROR((テーブル14567[[#This Row],[列5]]+テーブル14567[[#This Row],[列7]]/60)*$C$5,"")</f>
        <v>0</v>
      </c>
      <c r="K17" s="127" t="s">
        <v>7</v>
      </c>
      <c r="L17" s="132"/>
      <c r="M17" s="129"/>
      <c r="N17" s="153"/>
      <c r="O17" s="116"/>
    </row>
    <row r="18" spans="1:15" ht="22.5" customHeight="1">
      <c r="A18" s="92"/>
      <c r="B18" s="130" t="str">
        <f>IF(テーブル14567[[#This Row],[列1]]="",
    "",
    TEXT(テーブル14567[[#This Row],[列1]],"(aaa)"))</f>
        <v/>
      </c>
      <c r="C18" s="87" t="s">
        <v>33</v>
      </c>
      <c r="D18" s="120" t="s">
        <v>34</v>
      </c>
      <c r="E18" s="88" t="s">
        <v>33</v>
      </c>
      <c r="F18" s="122">
        <f>IFERROR(HOUR(テーブル14567[[#This Row],[列4]]-テーブル14567[[#This Row],[列13]]-テーブル14567[[#This Row],[列2]]),
              0)</f>
        <v>0</v>
      </c>
      <c r="G18" s="123" t="s">
        <v>35</v>
      </c>
      <c r="H18" s="131" t="str">
        <f>IFERROR(IF(MINUTE(テーブル14567[[#This Row],[列4]]-テーブル14567[[#This Row],[列13]]-テーブル14567[[#This Row],[列2]])&lt;30,
                  "00",
                  30),
              "00")</f>
        <v>00</v>
      </c>
      <c r="I18" s="125" t="s">
        <v>36</v>
      </c>
      <c r="J18" s="126">
        <f>IFERROR((テーブル14567[[#This Row],[列5]]+テーブル14567[[#This Row],[列7]]/60)*$C$5,"")</f>
        <v>0</v>
      </c>
      <c r="K18" s="127" t="s">
        <v>7</v>
      </c>
      <c r="L18" s="132"/>
      <c r="M18" s="129"/>
      <c r="N18" s="153"/>
      <c r="O18" s="116"/>
    </row>
    <row r="19" spans="1:15" ht="22.5" customHeight="1">
      <c r="A19" s="92"/>
      <c r="B19" s="130" t="str">
        <f>IF(テーブル14567[[#This Row],[列1]]="",
    "",
    TEXT(テーブル14567[[#This Row],[列1]],"(aaa)"))</f>
        <v/>
      </c>
      <c r="C19" s="87" t="s">
        <v>33</v>
      </c>
      <c r="D19" s="120" t="s">
        <v>34</v>
      </c>
      <c r="E19" s="88" t="s">
        <v>33</v>
      </c>
      <c r="F19" s="122">
        <f>IFERROR(HOUR(テーブル14567[[#This Row],[列4]]-テーブル14567[[#This Row],[列13]]-テーブル14567[[#This Row],[列2]]),
              0)</f>
        <v>0</v>
      </c>
      <c r="G19" s="123" t="s">
        <v>35</v>
      </c>
      <c r="H19" s="131" t="str">
        <f>IFERROR(IF(MINUTE(テーブル14567[[#This Row],[列4]]-テーブル14567[[#This Row],[列13]]-テーブル14567[[#This Row],[列2]])&lt;30,
                  "00",
                  30),
              "00")</f>
        <v>00</v>
      </c>
      <c r="I19" s="125" t="s">
        <v>36</v>
      </c>
      <c r="J19" s="126">
        <f>IFERROR((テーブル14567[[#This Row],[列5]]+テーブル14567[[#This Row],[列7]]/60)*$C$5,"")</f>
        <v>0</v>
      </c>
      <c r="K19" s="127" t="s">
        <v>7</v>
      </c>
      <c r="L19" s="132"/>
      <c r="M19" s="129"/>
      <c r="N19" s="153"/>
      <c r="O19" s="116"/>
    </row>
    <row r="20" spans="1:15" ht="22.5" customHeight="1">
      <c r="A20" s="92"/>
      <c r="B20" s="130" t="str">
        <f>IF(テーブル14567[[#This Row],[列1]]="",
    "",
    TEXT(テーブル14567[[#This Row],[列1]],"(aaa)"))</f>
        <v/>
      </c>
      <c r="C20" s="87" t="s">
        <v>33</v>
      </c>
      <c r="D20" s="120" t="s">
        <v>34</v>
      </c>
      <c r="E20" s="88" t="s">
        <v>33</v>
      </c>
      <c r="F20" s="122">
        <f>IFERROR(HOUR(テーブル14567[[#This Row],[列4]]-テーブル14567[[#This Row],[列13]]-テーブル14567[[#This Row],[列2]]),
              0)</f>
        <v>0</v>
      </c>
      <c r="G20" s="123" t="s">
        <v>35</v>
      </c>
      <c r="H20" s="131" t="str">
        <f>IFERROR(IF(MINUTE(テーブル14567[[#This Row],[列4]]-テーブル14567[[#This Row],[列13]]-テーブル14567[[#This Row],[列2]])&lt;30,
                  "00",
                  30),
              "00")</f>
        <v>00</v>
      </c>
      <c r="I20" s="125" t="s">
        <v>36</v>
      </c>
      <c r="J20" s="126">
        <f>IFERROR((テーブル14567[[#This Row],[列5]]+テーブル14567[[#This Row],[列7]]/60)*$C$5,"")</f>
        <v>0</v>
      </c>
      <c r="K20" s="127" t="s">
        <v>7</v>
      </c>
      <c r="L20" s="132"/>
      <c r="M20" s="129"/>
      <c r="N20" s="153"/>
      <c r="O20" s="116"/>
    </row>
    <row r="21" spans="1:15" ht="22.5" customHeight="1">
      <c r="A21" s="92"/>
      <c r="B21" s="130" t="str">
        <f>IF(テーブル14567[[#This Row],[列1]]="",
    "",
    TEXT(テーブル14567[[#This Row],[列1]],"(aaa)"))</f>
        <v/>
      </c>
      <c r="C21" s="87" t="s">
        <v>33</v>
      </c>
      <c r="D21" s="120" t="s">
        <v>34</v>
      </c>
      <c r="E21" s="88" t="s">
        <v>33</v>
      </c>
      <c r="F21" s="122">
        <f>IFERROR(HOUR(テーブル14567[[#This Row],[列4]]-テーブル14567[[#This Row],[列13]]-テーブル14567[[#This Row],[列2]]),
              0)</f>
        <v>0</v>
      </c>
      <c r="G21" s="123" t="s">
        <v>35</v>
      </c>
      <c r="H21" s="131" t="str">
        <f>IFERROR(IF(MINUTE(テーブル14567[[#This Row],[列4]]-テーブル14567[[#This Row],[列13]]-テーブル14567[[#This Row],[列2]])&lt;30,
                  "00",
                  30),
              "00")</f>
        <v>00</v>
      </c>
      <c r="I21" s="125" t="s">
        <v>36</v>
      </c>
      <c r="J21" s="126">
        <f>IFERROR((テーブル14567[[#This Row],[列5]]+テーブル14567[[#This Row],[列7]]/60)*$C$5,"")</f>
        <v>0</v>
      </c>
      <c r="K21" s="127" t="s">
        <v>7</v>
      </c>
      <c r="L21" s="132"/>
      <c r="M21" s="129"/>
      <c r="N21" s="153"/>
      <c r="O21" s="116"/>
    </row>
    <row r="22" spans="1:15" ht="22.5" customHeight="1">
      <c r="A22" s="92"/>
      <c r="B22" s="130" t="str">
        <f>IF(テーブル14567[[#This Row],[列1]]="",
    "",
    TEXT(テーブル14567[[#This Row],[列1]],"(aaa)"))</f>
        <v/>
      </c>
      <c r="C22" s="87" t="s">
        <v>33</v>
      </c>
      <c r="D22" s="120" t="s">
        <v>34</v>
      </c>
      <c r="E22" s="88" t="s">
        <v>33</v>
      </c>
      <c r="F22" s="122">
        <f>IFERROR(HOUR(テーブル14567[[#This Row],[列4]]-テーブル14567[[#This Row],[列13]]-テーブル14567[[#This Row],[列2]]),
              0)</f>
        <v>0</v>
      </c>
      <c r="G22" s="123" t="s">
        <v>35</v>
      </c>
      <c r="H22" s="131" t="str">
        <f>IFERROR(IF(MINUTE(テーブル14567[[#This Row],[列4]]-テーブル14567[[#This Row],[列13]]-テーブル14567[[#This Row],[列2]])&lt;30,
                  "00",
                  30),
              "00")</f>
        <v>00</v>
      </c>
      <c r="I22" s="125" t="s">
        <v>36</v>
      </c>
      <c r="J22" s="126">
        <f>IFERROR((テーブル14567[[#This Row],[列5]]+テーブル14567[[#This Row],[列7]]/60)*$C$5,"")</f>
        <v>0</v>
      </c>
      <c r="K22" s="127" t="s">
        <v>7</v>
      </c>
      <c r="L22" s="132"/>
      <c r="M22" s="129"/>
      <c r="N22" s="153"/>
      <c r="O22" s="116"/>
    </row>
    <row r="23" spans="1:15" ht="22.5" customHeight="1">
      <c r="A23" s="92"/>
      <c r="B23" s="130" t="str">
        <f>IF(テーブル14567[[#This Row],[列1]]="",
    "",
    TEXT(テーブル14567[[#This Row],[列1]],"(aaa)"))</f>
        <v/>
      </c>
      <c r="C23" s="87" t="s">
        <v>33</v>
      </c>
      <c r="D23" s="120" t="s">
        <v>34</v>
      </c>
      <c r="E23" s="88" t="s">
        <v>33</v>
      </c>
      <c r="F23" s="122">
        <f>IFERROR(HOUR(テーブル14567[[#This Row],[列4]]-テーブル14567[[#This Row],[列13]]-テーブル14567[[#This Row],[列2]]),
              0)</f>
        <v>0</v>
      </c>
      <c r="G23" s="123" t="s">
        <v>35</v>
      </c>
      <c r="H23" s="131" t="str">
        <f>IFERROR(IF(MINUTE(テーブル14567[[#This Row],[列4]]-テーブル14567[[#This Row],[列13]]-テーブル14567[[#This Row],[列2]])&lt;30,
                  "00",
                  30),
              "00")</f>
        <v>00</v>
      </c>
      <c r="I23" s="125" t="s">
        <v>36</v>
      </c>
      <c r="J23" s="126">
        <f>IFERROR((テーブル14567[[#This Row],[列5]]+テーブル14567[[#This Row],[列7]]/60)*$C$5,"")</f>
        <v>0</v>
      </c>
      <c r="K23" s="127" t="s">
        <v>7</v>
      </c>
      <c r="L23" s="132"/>
      <c r="M23" s="129"/>
      <c r="N23" s="153"/>
      <c r="O23" s="116"/>
    </row>
    <row r="24" spans="1:15" ht="22.5" customHeight="1">
      <c r="A24" s="92"/>
      <c r="B24" s="130" t="str">
        <f>IF(テーブル14567[[#This Row],[列1]]="",
    "",
    TEXT(テーブル14567[[#This Row],[列1]],"(aaa)"))</f>
        <v/>
      </c>
      <c r="C24" s="87" t="s">
        <v>33</v>
      </c>
      <c r="D24" s="120" t="s">
        <v>34</v>
      </c>
      <c r="E24" s="88" t="s">
        <v>33</v>
      </c>
      <c r="F24" s="122">
        <f>IFERROR(HOUR(テーブル14567[[#This Row],[列4]]-テーブル14567[[#This Row],[列13]]-テーブル14567[[#This Row],[列2]]),
              0)</f>
        <v>0</v>
      </c>
      <c r="G24" s="123" t="s">
        <v>35</v>
      </c>
      <c r="H24" s="131" t="str">
        <f>IFERROR(IF(MINUTE(テーブル14567[[#This Row],[列4]]-テーブル14567[[#This Row],[列13]]-テーブル14567[[#This Row],[列2]])&lt;30,
                  "00",
                  30),
              "00")</f>
        <v>00</v>
      </c>
      <c r="I24" s="125" t="s">
        <v>36</v>
      </c>
      <c r="J24" s="126">
        <f>IFERROR((テーブル14567[[#This Row],[列5]]+テーブル14567[[#This Row],[列7]]/60)*$C$5,"")</f>
        <v>0</v>
      </c>
      <c r="K24" s="127" t="s">
        <v>7</v>
      </c>
      <c r="L24" s="128"/>
      <c r="M24" s="129"/>
      <c r="N24" s="153"/>
      <c r="O24" s="116"/>
    </row>
    <row r="25" spans="1:15" ht="22.5" customHeight="1">
      <c r="A25" s="92"/>
      <c r="B25" s="130" t="str">
        <f>IF(テーブル14567[[#This Row],[列1]]="",
    "",
    TEXT(テーブル14567[[#This Row],[列1]],"(aaa)"))</f>
        <v/>
      </c>
      <c r="C25" s="87" t="s">
        <v>33</v>
      </c>
      <c r="D25" s="120" t="s">
        <v>34</v>
      </c>
      <c r="E25" s="88" t="s">
        <v>33</v>
      </c>
      <c r="F25" s="122">
        <f>IFERROR(HOUR(テーブル14567[[#This Row],[列4]]-テーブル14567[[#This Row],[列13]]-テーブル14567[[#This Row],[列2]]),
              0)</f>
        <v>0</v>
      </c>
      <c r="G25" s="123" t="s">
        <v>35</v>
      </c>
      <c r="H25" s="131" t="str">
        <f>IFERROR(IF(MINUTE(テーブル14567[[#This Row],[列4]]-テーブル14567[[#This Row],[列13]]-テーブル14567[[#This Row],[列2]])&lt;30,
                  "00",
                  30),
              "00")</f>
        <v>00</v>
      </c>
      <c r="I25" s="125" t="s">
        <v>36</v>
      </c>
      <c r="J25" s="126">
        <f>IFERROR((テーブル14567[[#This Row],[列5]]+テーブル14567[[#This Row],[列7]]/60)*$C$5,"")</f>
        <v>0</v>
      </c>
      <c r="K25" s="127" t="s">
        <v>7</v>
      </c>
      <c r="L25" s="132"/>
      <c r="M25" s="129"/>
      <c r="N25" s="153"/>
      <c r="O25" s="116"/>
    </row>
    <row r="26" spans="1:15" ht="22.5" customHeight="1">
      <c r="A26" s="92"/>
      <c r="B26" s="130" t="str">
        <f>IF(テーブル14567[[#This Row],[列1]]="",
    "",
    TEXT(テーブル14567[[#This Row],[列1]],"(aaa)"))</f>
        <v/>
      </c>
      <c r="C26" s="87" t="s">
        <v>33</v>
      </c>
      <c r="D26" s="120" t="s">
        <v>34</v>
      </c>
      <c r="E26" s="88" t="s">
        <v>33</v>
      </c>
      <c r="F26" s="122">
        <f>IFERROR(HOUR(テーブル14567[[#This Row],[列4]]-テーブル14567[[#This Row],[列13]]-テーブル14567[[#This Row],[列2]]),
              0)</f>
        <v>0</v>
      </c>
      <c r="G26" s="123" t="s">
        <v>35</v>
      </c>
      <c r="H26" s="131" t="str">
        <f>IFERROR(IF(MINUTE(テーブル14567[[#This Row],[列4]]-テーブル14567[[#This Row],[列13]]-テーブル14567[[#This Row],[列2]])&lt;30,
                  "00",
                  30),
              "00")</f>
        <v>00</v>
      </c>
      <c r="I26" s="125" t="s">
        <v>36</v>
      </c>
      <c r="J26" s="126">
        <f>IFERROR((テーブル14567[[#This Row],[列5]]+テーブル14567[[#This Row],[列7]]/60)*$C$5,"")</f>
        <v>0</v>
      </c>
      <c r="K26" s="127" t="s">
        <v>7</v>
      </c>
      <c r="L26" s="132"/>
      <c r="M26" s="129"/>
      <c r="N26" s="153"/>
      <c r="O26" s="116"/>
    </row>
    <row r="27" spans="1:15" ht="22.5" customHeight="1">
      <c r="A27" s="92"/>
      <c r="B27" s="130" t="str">
        <f>IF(テーブル14567[[#This Row],[列1]]="",
    "",
    TEXT(テーブル14567[[#This Row],[列1]],"(aaa)"))</f>
        <v/>
      </c>
      <c r="C27" s="87" t="s">
        <v>33</v>
      </c>
      <c r="D27" s="120" t="s">
        <v>34</v>
      </c>
      <c r="E27" s="88" t="s">
        <v>33</v>
      </c>
      <c r="F27" s="122">
        <f>IFERROR(HOUR(テーブル14567[[#This Row],[列4]]-テーブル14567[[#This Row],[列13]]-テーブル14567[[#This Row],[列2]]),
              0)</f>
        <v>0</v>
      </c>
      <c r="G27" s="123" t="s">
        <v>35</v>
      </c>
      <c r="H27" s="131" t="str">
        <f>IFERROR(IF(MINUTE(テーブル14567[[#This Row],[列4]]-テーブル14567[[#This Row],[列13]]-テーブル14567[[#This Row],[列2]])&lt;30,
                  "00",
                  30),
              "00")</f>
        <v>00</v>
      </c>
      <c r="I27" s="125" t="s">
        <v>36</v>
      </c>
      <c r="J27" s="126">
        <f>IFERROR((テーブル14567[[#This Row],[列5]]+テーブル14567[[#This Row],[列7]]/60)*$C$5,"")</f>
        <v>0</v>
      </c>
      <c r="K27" s="127" t="s">
        <v>7</v>
      </c>
      <c r="L27" s="132"/>
      <c r="M27" s="129"/>
      <c r="N27" s="153"/>
      <c r="O27" s="116"/>
    </row>
    <row r="28" spans="1:15" ht="22.5" customHeight="1">
      <c r="A28" s="92"/>
      <c r="B28" s="130" t="str">
        <f>IF(テーブル14567[[#This Row],[列1]]="",
    "",
    TEXT(テーブル14567[[#This Row],[列1]],"(aaa)"))</f>
        <v/>
      </c>
      <c r="C28" s="87" t="s">
        <v>33</v>
      </c>
      <c r="D28" s="120" t="s">
        <v>34</v>
      </c>
      <c r="E28" s="88" t="s">
        <v>33</v>
      </c>
      <c r="F28" s="122">
        <f>IFERROR(HOUR(テーブル14567[[#This Row],[列4]]-テーブル14567[[#This Row],[列13]]-テーブル14567[[#This Row],[列2]]),
              0)</f>
        <v>0</v>
      </c>
      <c r="G28" s="123" t="s">
        <v>35</v>
      </c>
      <c r="H28" s="131" t="str">
        <f>IFERROR(IF(MINUTE(テーブル14567[[#This Row],[列4]]-テーブル14567[[#This Row],[列13]]-テーブル14567[[#This Row],[列2]])&lt;30,
                  "00",
                  30),
              "00")</f>
        <v>00</v>
      </c>
      <c r="I28" s="125" t="s">
        <v>36</v>
      </c>
      <c r="J28" s="126">
        <f>IFERROR((テーブル14567[[#This Row],[列5]]+テーブル14567[[#This Row],[列7]]/60)*$C$5,"")</f>
        <v>0</v>
      </c>
      <c r="K28" s="127" t="s">
        <v>7</v>
      </c>
      <c r="L28" s="132"/>
      <c r="M28" s="129"/>
      <c r="N28" s="153"/>
      <c r="O28" s="116"/>
    </row>
    <row r="29" spans="1:15" ht="22.5" customHeight="1">
      <c r="A29" s="92"/>
      <c r="B29" s="130" t="str">
        <f>IF(テーブル14567[[#This Row],[列1]]="",
    "",
    TEXT(テーブル14567[[#This Row],[列1]],"(aaa)"))</f>
        <v/>
      </c>
      <c r="C29" s="87" t="s">
        <v>33</v>
      </c>
      <c r="D29" s="120" t="s">
        <v>34</v>
      </c>
      <c r="E29" s="88" t="s">
        <v>33</v>
      </c>
      <c r="F29" s="122">
        <f>IFERROR(HOUR(テーブル14567[[#This Row],[列4]]-テーブル14567[[#This Row],[列13]]-テーブル14567[[#This Row],[列2]]),
              0)</f>
        <v>0</v>
      </c>
      <c r="G29" s="123" t="s">
        <v>35</v>
      </c>
      <c r="H29" s="131" t="str">
        <f>IFERROR(IF(MINUTE(テーブル14567[[#This Row],[列4]]-テーブル14567[[#This Row],[列13]]-テーブル14567[[#This Row],[列2]])&lt;30,
                  "00",
                  30),
              "00")</f>
        <v>00</v>
      </c>
      <c r="I29" s="125" t="s">
        <v>36</v>
      </c>
      <c r="J29" s="126">
        <f>IFERROR((テーブル14567[[#This Row],[列5]]+テーブル14567[[#This Row],[列7]]/60)*$C$5,"")</f>
        <v>0</v>
      </c>
      <c r="K29" s="127" t="s">
        <v>7</v>
      </c>
      <c r="L29" s="132"/>
      <c r="M29" s="129"/>
      <c r="N29" s="153"/>
      <c r="O29" s="116"/>
    </row>
    <row r="30" spans="1:15" ht="22.5" customHeight="1" thickBot="1">
      <c r="A30" s="93"/>
      <c r="B30" s="134" t="str">
        <f>IF(テーブル14567[[#This Row],[列1]]="",
    "",
    TEXT(テーブル14567[[#This Row],[列1]],"(aaa)"))</f>
        <v/>
      </c>
      <c r="C30" s="89" t="s">
        <v>33</v>
      </c>
      <c r="D30" s="136" t="s">
        <v>34</v>
      </c>
      <c r="E30" s="90" t="s">
        <v>33</v>
      </c>
      <c r="F30" s="138">
        <f>IFERROR(HOUR(テーブル14567[[#This Row],[列4]]-テーブル14567[[#This Row],[列13]]-テーブル14567[[#This Row],[列2]]),
              0)</f>
        <v>0</v>
      </c>
      <c r="G30" s="139" t="s">
        <v>35</v>
      </c>
      <c r="H30" s="140" t="str">
        <f>IFERROR(IF(MINUTE(テーブル14567[[#This Row],[列4]]-テーブル14567[[#This Row],[列13]]-テーブル14567[[#This Row],[列2]])&lt;30,
                  "00",
                  30),
              "00")</f>
        <v>00</v>
      </c>
      <c r="I30" s="141" t="s">
        <v>36</v>
      </c>
      <c r="J30" s="142">
        <f>IFERROR((テーブル14567[[#This Row],[列5]]+テーブル14567[[#This Row],[列7]]/60)*$C$5,"")</f>
        <v>0</v>
      </c>
      <c r="K30" s="143" t="s">
        <v>7</v>
      </c>
      <c r="L30" s="144"/>
      <c r="M30" s="145"/>
      <c r="N30" s="153"/>
      <c r="O30" s="116"/>
    </row>
    <row r="31" spans="1:15" ht="22.5" customHeight="1" thickBot="1">
      <c r="A31" s="250" t="s">
        <v>41</v>
      </c>
      <c r="B31" s="251"/>
      <c r="C31" s="252"/>
      <c r="D31" s="253"/>
      <c r="E31" s="254"/>
      <c r="F31" s="255">
        <f>SUM(テーブル14567[[#All],[列5]])+SUM(テーブル14567[[#All],[列7]])/60</f>
        <v>0</v>
      </c>
      <c r="G31" s="256"/>
      <c r="H31" s="257" t="s">
        <v>37</v>
      </c>
      <c r="I31" s="258"/>
      <c r="J31" s="146">
        <f>SUM(テーブル14567[[#All],[列9]])</f>
        <v>0</v>
      </c>
      <c r="K31" s="147" t="s">
        <v>7</v>
      </c>
      <c r="L31" s="259"/>
      <c r="M31" s="260"/>
    </row>
    <row r="32" spans="1:15">
      <c r="A32" s="148"/>
      <c r="B32" s="148"/>
      <c r="C32" s="149"/>
      <c r="D32" s="149"/>
      <c r="E32" s="149"/>
      <c r="F32" s="150"/>
      <c r="G32" s="150"/>
      <c r="H32" s="149"/>
      <c r="I32" s="149"/>
      <c r="J32" s="151"/>
      <c r="K32" s="98"/>
      <c r="L32" s="152"/>
    </row>
  </sheetData>
  <sheetProtection selectLockedCells="1"/>
  <mergeCells count="17">
    <mergeCell ref="J7:K7"/>
    <mergeCell ref="D1:L1"/>
    <mergeCell ref="A2:L2"/>
    <mergeCell ref="A3:B3"/>
    <mergeCell ref="C3:E3"/>
    <mergeCell ref="A4:B4"/>
    <mergeCell ref="C4:E4"/>
    <mergeCell ref="A5:B5"/>
    <mergeCell ref="C5:E5"/>
    <mergeCell ref="A7:B7"/>
    <mergeCell ref="C7:E7"/>
    <mergeCell ref="F7:I7"/>
    <mergeCell ref="A31:B31"/>
    <mergeCell ref="C31:E31"/>
    <mergeCell ref="F31:G31"/>
    <mergeCell ref="H31:I31"/>
    <mergeCell ref="L31:M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32"/>
  <sheetViews>
    <sheetView zoomScaleNormal="100" workbookViewId="0">
      <selection activeCell="A8" sqref="A8"/>
    </sheetView>
  </sheetViews>
  <sheetFormatPr defaultColWidth="11.375" defaultRowHeight="10.5"/>
  <cols>
    <col min="1" max="1" width="6.875" style="96" customWidth="1"/>
    <col min="2" max="2" width="3.125" style="96" customWidth="1"/>
    <col min="3" max="3" width="6.25" style="96" customWidth="1"/>
    <col min="4" max="4" width="3.125" style="101" customWidth="1"/>
    <col min="5" max="5" width="6.25" style="96" customWidth="1"/>
    <col min="6" max="9" width="3.125" style="96" customWidth="1"/>
    <col min="10" max="10" width="6.25" style="96" customWidth="1"/>
    <col min="11" max="11" width="3.125" style="96" customWidth="1"/>
    <col min="12" max="12" width="37.5" style="99" customWidth="1"/>
    <col min="13" max="13" width="9.375" style="96" customWidth="1"/>
    <col min="14" max="14" width="6.25" style="96" customWidth="1"/>
    <col min="15" max="255" width="11.375" style="96"/>
    <col min="256" max="256" width="16.75" style="96" customWidth="1"/>
    <col min="257" max="257" width="11.125" style="96" customWidth="1"/>
    <col min="258" max="258" width="3.75" style="96" bestFit="1" customWidth="1"/>
    <col min="259" max="259" width="11.125" style="96" customWidth="1"/>
    <col min="260" max="260" width="6" style="96" customWidth="1"/>
    <col min="261" max="261" width="5.125" style="96" customWidth="1"/>
    <col min="262" max="262" width="5.75" style="96" customWidth="1"/>
    <col min="263" max="263" width="3.125" style="96" customWidth="1"/>
    <col min="264" max="264" width="12.875" style="96" customWidth="1"/>
    <col min="265" max="265" width="2.875" style="96" customWidth="1"/>
    <col min="266" max="266" width="83.875" style="96" customWidth="1"/>
    <col min="267" max="511" width="11.375" style="96"/>
    <col min="512" max="512" width="16.75" style="96" customWidth="1"/>
    <col min="513" max="513" width="11.125" style="96" customWidth="1"/>
    <col min="514" max="514" width="3.75" style="96" bestFit="1" customWidth="1"/>
    <col min="515" max="515" width="11.125" style="96" customWidth="1"/>
    <col min="516" max="516" width="6" style="96" customWidth="1"/>
    <col min="517" max="517" width="5.125" style="96" customWidth="1"/>
    <col min="518" max="518" width="5.75" style="96" customWidth="1"/>
    <col min="519" max="519" width="3.125" style="96" customWidth="1"/>
    <col min="520" max="520" width="12.875" style="96" customWidth="1"/>
    <col min="521" max="521" width="2.875" style="96" customWidth="1"/>
    <col min="522" max="522" width="83.875" style="96" customWidth="1"/>
    <col min="523" max="767" width="11.375" style="96"/>
    <col min="768" max="768" width="16.75" style="96" customWidth="1"/>
    <col min="769" max="769" width="11.125" style="96" customWidth="1"/>
    <col min="770" max="770" width="3.75" style="96" bestFit="1" customWidth="1"/>
    <col min="771" max="771" width="11.125" style="96" customWidth="1"/>
    <col min="772" max="772" width="6" style="96" customWidth="1"/>
    <col min="773" max="773" width="5.125" style="96" customWidth="1"/>
    <col min="774" max="774" width="5.75" style="96" customWidth="1"/>
    <col min="775" max="775" width="3.125" style="96" customWidth="1"/>
    <col min="776" max="776" width="12.875" style="96" customWidth="1"/>
    <col min="777" max="777" width="2.875" style="96" customWidth="1"/>
    <col min="778" max="778" width="83.875" style="96" customWidth="1"/>
    <col min="779" max="1023" width="11.375" style="96"/>
    <col min="1024" max="1024" width="16.75" style="96" customWidth="1"/>
    <col min="1025" max="1025" width="11.125" style="96" customWidth="1"/>
    <col min="1026" max="1026" width="3.75" style="96" bestFit="1" customWidth="1"/>
    <col min="1027" max="1027" width="11.125" style="96" customWidth="1"/>
    <col min="1028" max="1028" width="6" style="96" customWidth="1"/>
    <col min="1029" max="1029" width="5.125" style="96" customWidth="1"/>
    <col min="1030" max="1030" width="5.75" style="96" customWidth="1"/>
    <col min="1031" max="1031" width="3.125" style="96" customWidth="1"/>
    <col min="1032" max="1032" width="12.875" style="96" customWidth="1"/>
    <col min="1033" max="1033" width="2.875" style="96" customWidth="1"/>
    <col min="1034" max="1034" width="83.875" style="96" customWidth="1"/>
    <col min="1035" max="1279" width="11.375" style="96"/>
    <col min="1280" max="1280" width="16.75" style="96" customWidth="1"/>
    <col min="1281" max="1281" width="11.125" style="96" customWidth="1"/>
    <col min="1282" max="1282" width="3.75" style="96" bestFit="1" customWidth="1"/>
    <col min="1283" max="1283" width="11.125" style="96" customWidth="1"/>
    <col min="1284" max="1284" width="6" style="96" customWidth="1"/>
    <col min="1285" max="1285" width="5.125" style="96" customWidth="1"/>
    <col min="1286" max="1286" width="5.75" style="96" customWidth="1"/>
    <col min="1287" max="1287" width="3.125" style="96" customWidth="1"/>
    <col min="1288" max="1288" width="12.875" style="96" customWidth="1"/>
    <col min="1289" max="1289" width="2.875" style="96" customWidth="1"/>
    <col min="1290" max="1290" width="83.875" style="96" customWidth="1"/>
    <col min="1291" max="1535" width="11.375" style="96"/>
    <col min="1536" max="1536" width="16.75" style="96" customWidth="1"/>
    <col min="1537" max="1537" width="11.125" style="96" customWidth="1"/>
    <col min="1538" max="1538" width="3.75" style="96" bestFit="1" customWidth="1"/>
    <col min="1539" max="1539" width="11.125" style="96" customWidth="1"/>
    <col min="1540" max="1540" width="6" style="96" customWidth="1"/>
    <col min="1541" max="1541" width="5.125" style="96" customWidth="1"/>
    <col min="1542" max="1542" width="5.75" style="96" customWidth="1"/>
    <col min="1543" max="1543" width="3.125" style="96" customWidth="1"/>
    <col min="1544" max="1544" width="12.875" style="96" customWidth="1"/>
    <col min="1545" max="1545" width="2.875" style="96" customWidth="1"/>
    <col min="1546" max="1546" width="83.875" style="96" customWidth="1"/>
    <col min="1547" max="1791" width="11.375" style="96"/>
    <col min="1792" max="1792" width="16.75" style="96" customWidth="1"/>
    <col min="1793" max="1793" width="11.125" style="96" customWidth="1"/>
    <col min="1794" max="1794" width="3.75" style="96" bestFit="1" customWidth="1"/>
    <col min="1795" max="1795" width="11.125" style="96" customWidth="1"/>
    <col min="1796" max="1796" width="6" style="96" customWidth="1"/>
    <col min="1797" max="1797" width="5.125" style="96" customWidth="1"/>
    <col min="1798" max="1798" width="5.75" style="96" customWidth="1"/>
    <col min="1799" max="1799" width="3.125" style="96" customWidth="1"/>
    <col min="1800" max="1800" width="12.875" style="96" customWidth="1"/>
    <col min="1801" max="1801" width="2.875" style="96" customWidth="1"/>
    <col min="1802" max="1802" width="83.875" style="96" customWidth="1"/>
    <col min="1803" max="2047" width="11.375" style="96"/>
    <col min="2048" max="2048" width="16.75" style="96" customWidth="1"/>
    <col min="2049" max="2049" width="11.125" style="96" customWidth="1"/>
    <col min="2050" max="2050" width="3.75" style="96" bestFit="1" customWidth="1"/>
    <col min="2051" max="2051" width="11.125" style="96" customWidth="1"/>
    <col min="2052" max="2052" width="6" style="96" customWidth="1"/>
    <col min="2053" max="2053" width="5.125" style="96" customWidth="1"/>
    <col min="2054" max="2054" width="5.75" style="96" customWidth="1"/>
    <col min="2055" max="2055" width="3.125" style="96" customWidth="1"/>
    <col min="2056" max="2056" width="12.875" style="96" customWidth="1"/>
    <col min="2057" max="2057" width="2.875" style="96" customWidth="1"/>
    <col min="2058" max="2058" width="83.875" style="96" customWidth="1"/>
    <col min="2059" max="2303" width="11.375" style="96"/>
    <col min="2304" max="2304" width="16.75" style="96" customWidth="1"/>
    <col min="2305" max="2305" width="11.125" style="96" customWidth="1"/>
    <col min="2306" max="2306" width="3.75" style="96" bestFit="1" customWidth="1"/>
    <col min="2307" max="2307" width="11.125" style="96" customWidth="1"/>
    <col min="2308" max="2308" width="6" style="96" customWidth="1"/>
    <col min="2309" max="2309" width="5.125" style="96" customWidth="1"/>
    <col min="2310" max="2310" width="5.75" style="96" customWidth="1"/>
    <col min="2311" max="2311" width="3.125" style="96" customWidth="1"/>
    <col min="2312" max="2312" width="12.875" style="96" customWidth="1"/>
    <col min="2313" max="2313" width="2.875" style="96" customWidth="1"/>
    <col min="2314" max="2314" width="83.875" style="96" customWidth="1"/>
    <col min="2315" max="2559" width="11.375" style="96"/>
    <col min="2560" max="2560" width="16.75" style="96" customWidth="1"/>
    <col min="2561" max="2561" width="11.125" style="96" customWidth="1"/>
    <col min="2562" max="2562" width="3.75" style="96" bestFit="1" customWidth="1"/>
    <col min="2563" max="2563" width="11.125" style="96" customWidth="1"/>
    <col min="2564" max="2564" width="6" style="96" customWidth="1"/>
    <col min="2565" max="2565" width="5.125" style="96" customWidth="1"/>
    <col min="2566" max="2566" width="5.75" style="96" customWidth="1"/>
    <col min="2567" max="2567" width="3.125" style="96" customWidth="1"/>
    <col min="2568" max="2568" width="12.875" style="96" customWidth="1"/>
    <col min="2569" max="2569" width="2.875" style="96" customWidth="1"/>
    <col min="2570" max="2570" width="83.875" style="96" customWidth="1"/>
    <col min="2571" max="2815" width="11.375" style="96"/>
    <col min="2816" max="2816" width="16.75" style="96" customWidth="1"/>
    <col min="2817" max="2817" width="11.125" style="96" customWidth="1"/>
    <col min="2818" max="2818" width="3.75" style="96" bestFit="1" customWidth="1"/>
    <col min="2819" max="2819" width="11.125" style="96" customWidth="1"/>
    <col min="2820" max="2820" width="6" style="96" customWidth="1"/>
    <col min="2821" max="2821" width="5.125" style="96" customWidth="1"/>
    <col min="2822" max="2822" width="5.75" style="96" customWidth="1"/>
    <col min="2823" max="2823" width="3.125" style="96" customWidth="1"/>
    <col min="2824" max="2824" width="12.875" style="96" customWidth="1"/>
    <col min="2825" max="2825" width="2.875" style="96" customWidth="1"/>
    <col min="2826" max="2826" width="83.875" style="96" customWidth="1"/>
    <col min="2827" max="3071" width="11.375" style="96"/>
    <col min="3072" max="3072" width="16.75" style="96" customWidth="1"/>
    <col min="3073" max="3073" width="11.125" style="96" customWidth="1"/>
    <col min="3074" max="3074" width="3.75" style="96" bestFit="1" customWidth="1"/>
    <col min="3075" max="3075" width="11.125" style="96" customWidth="1"/>
    <col min="3076" max="3076" width="6" style="96" customWidth="1"/>
    <col min="3077" max="3077" width="5.125" style="96" customWidth="1"/>
    <col min="3078" max="3078" width="5.75" style="96" customWidth="1"/>
    <col min="3079" max="3079" width="3.125" style="96" customWidth="1"/>
    <col min="3080" max="3080" width="12.875" style="96" customWidth="1"/>
    <col min="3081" max="3081" width="2.875" style="96" customWidth="1"/>
    <col min="3082" max="3082" width="83.875" style="96" customWidth="1"/>
    <col min="3083" max="3327" width="11.375" style="96"/>
    <col min="3328" max="3328" width="16.75" style="96" customWidth="1"/>
    <col min="3329" max="3329" width="11.125" style="96" customWidth="1"/>
    <col min="3330" max="3330" width="3.75" style="96" bestFit="1" customWidth="1"/>
    <col min="3331" max="3331" width="11.125" style="96" customWidth="1"/>
    <col min="3332" max="3332" width="6" style="96" customWidth="1"/>
    <col min="3333" max="3333" width="5.125" style="96" customWidth="1"/>
    <col min="3334" max="3334" width="5.75" style="96" customWidth="1"/>
    <col min="3335" max="3335" width="3.125" style="96" customWidth="1"/>
    <col min="3336" max="3336" width="12.875" style="96" customWidth="1"/>
    <col min="3337" max="3337" width="2.875" style="96" customWidth="1"/>
    <col min="3338" max="3338" width="83.875" style="96" customWidth="1"/>
    <col min="3339" max="3583" width="11.375" style="96"/>
    <col min="3584" max="3584" width="16.75" style="96" customWidth="1"/>
    <col min="3585" max="3585" width="11.125" style="96" customWidth="1"/>
    <col min="3586" max="3586" width="3.75" style="96" bestFit="1" customWidth="1"/>
    <col min="3587" max="3587" width="11.125" style="96" customWidth="1"/>
    <col min="3588" max="3588" width="6" style="96" customWidth="1"/>
    <col min="3589" max="3589" width="5.125" style="96" customWidth="1"/>
    <col min="3590" max="3590" width="5.75" style="96" customWidth="1"/>
    <col min="3591" max="3591" width="3.125" style="96" customWidth="1"/>
    <col min="3592" max="3592" width="12.875" style="96" customWidth="1"/>
    <col min="3593" max="3593" width="2.875" style="96" customWidth="1"/>
    <col min="3594" max="3594" width="83.875" style="96" customWidth="1"/>
    <col min="3595" max="3839" width="11.375" style="96"/>
    <col min="3840" max="3840" width="16.75" style="96" customWidth="1"/>
    <col min="3841" max="3841" width="11.125" style="96" customWidth="1"/>
    <col min="3842" max="3842" width="3.75" style="96" bestFit="1" customWidth="1"/>
    <col min="3843" max="3843" width="11.125" style="96" customWidth="1"/>
    <col min="3844" max="3844" width="6" style="96" customWidth="1"/>
    <col min="3845" max="3845" width="5.125" style="96" customWidth="1"/>
    <col min="3846" max="3846" width="5.75" style="96" customWidth="1"/>
    <col min="3847" max="3847" width="3.125" style="96" customWidth="1"/>
    <col min="3848" max="3848" width="12.875" style="96" customWidth="1"/>
    <col min="3849" max="3849" width="2.875" style="96" customWidth="1"/>
    <col min="3850" max="3850" width="83.875" style="96" customWidth="1"/>
    <col min="3851" max="4095" width="11.375" style="96"/>
    <col min="4096" max="4096" width="16.75" style="96" customWidth="1"/>
    <col min="4097" max="4097" width="11.125" style="96" customWidth="1"/>
    <col min="4098" max="4098" width="3.75" style="96" bestFit="1" customWidth="1"/>
    <col min="4099" max="4099" width="11.125" style="96" customWidth="1"/>
    <col min="4100" max="4100" width="6" style="96" customWidth="1"/>
    <col min="4101" max="4101" width="5.125" style="96" customWidth="1"/>
    <col min="4102" max="4102" width="5.75" style="96" customWidth="1"/>
    <col min="4103" max="4103" width="3.125" style="96" customWidth="1"/>
    <col min="4104" max="4104" width="12.875" style="96" customWidth="1"/>
    <col min="4105" max="4105" width="2.875" style="96" customWidth="1"/>
    <col min="4106" max="4106" width="83.875" style="96" customWidth="1"/>
    <col min="4107" max="4351" width="11.375" style="96"/>
    <col min="4352" max="4352" width="16.75" style="96" customWidth="1"/>
    <col min="4353" max="4353" width="11.125" style="96" customWidth="1"/>
    <col min="4354" max="4354" width="3.75" style="96" bestFit="1" customWidth="1"/>
    <col min="4355" max="4355" width="11.125" style="96" customWidth="1"/>
    <col min="4356" max="4356" width="6" style="96" customWidth="1"/>
    <col min="4357" max="4357" width="5.125" style="96" customWidth="1"/>
    <col min="4358" max="4358" width="5.75" style="96" customWidth="1"/>
    <col min="4359" max="4359" width="3.125" style="96" customWidth="1"/>
    <col min="4360" max="4360" width="12.875" style="96" customWidth="1"/>
    <col min="4361" max="4361" width="2.875" style="96" customWidth="1"/>
    <col min="4362" max="4362" width="83.875" style="96" customWidth="1"/>
    <col min="4363" max="4607" width="11.375" style="96"/>
    <col min="4608" max="4608" width="16.75" style="96" customWidth="1"/>
    <col min="4609" max="4609" width="11.125" style="96" customWidth="1"/>
    <col min="4610" max="4610" width="3.75" style="96" bestFit="1" customWidth="1"/>
    <col min="4611" max="4611" width="11.125" style="96" customWidth="1"/>
    <col min="4612" max="4612" width="6" style="96" customWidth="1"/>
    <col min="4613" max="4613" width="5.125" style="96" customWidth="1"/>
    <col min="4614" max="4614" width="5.75" style="96" customWidth="1"/>
    <col min="4615" max="4615" width="3.125" style="96" customWidth="1"/>
    <col min="4616" max="4616" width="12.875" style="96" customWidth="1"/>
    <col min="4617" max="4617" width="2.875" style="96" customWidth="1"/>
    <col min="4618" max="4618" width="83.875" style="96" customWidth="1"/>
    <col min="4619" max="4863" width="11.375" style="96"/>
    <col min="4864" max="4864" width="16.75" style="96" customWidth="1"/>
    <col min="4865" max="4865" width="11.125" style="96" customWidth="1"/>
    <col min="4866" max="4866" width="3.75" style="96" bestFit="1" customWidth="1"/>
    <col min="4867" max="4867" width="11.125" style="96" customWidth="1"/>
    <col min="4868" max="4868" width="6" style="96" customWidth="1"/>
    <col min="4869" max="4869" width="5.125" style="96" customWidth="1"/>
    <col min="4870" max="4870" width="5.75" style="96" customWidth="1"/>
    <col min="4871" max="4871" width="3.125" style="96" customWidth="1"/>
    <col min="4872" max="4872" width="12.875" style="96" customWidth="1"/>
    <col min="4873" max="4873" width="2.875" style="96" customWidth="1"/>
    <col min="4874" max="4874" width="83.875" style="96" customWidth="1"/>
    <col min="4875" max="5119" width="11.375" style="96"/>
    <col min="5120" max="5120" width="16.75" style="96" customWidth="1"/>
    <col min="5121" max="5121" width="11.125" style="96" customWidth="1"/>
    <col min="5122" max="5122" width="3.75" style="96" bestFit="1" customWidth="1"/>
    <col min="5123" max="5123" width="11.125" style="96" customWidth="1"/>
    <col min="5124" max="5124" width="6" style="96" customWidth="1"/>
    <col min="5125" max="5125" width="5.125" style="96" customWidth="1"/>
    <col min="5126" max="5126" width="5.75" style="96" customWidth="1"/>
    <col min="5127" max="5127" width="3.125" style="96" customWidth="1"/>
    <col min="5128" max="5128" width="12.875" style="96" customWidth="1"/>
    <col min="5129" max="5129" width="2.875" style="96" customWidth="1"/>
    <col min="5130" max="5130" width="83.875" style="96" customWidth="1"/>
    <col min="5131" max="5375" width="11.375" style="96"/>
    <col min="5376" max="5376" width="16.75" style="96" customWidth="1"/>
    <col min="5377" max="5377" width="11.125" style="96" customWidth="1"/>
    <col min="5378" max="5378" width="3.75" style="96" bestFit="1" customWidth="1"/>
    <col min="5379" max="5379" width="11.125" style="96" customWidth="1"/>
    <col min="5380" max="5380" width="6" style="96" customWidth="1"/>
    <col min="5381" max="5381" width="5.125" style="96" customWidth="1"/>
    <col min="5382" max="5382" width="5.75" style="96" customWidth="1"/>
    <col min="5383" max="5383" width="3.125" style="96" customWidth="1"/>
    <col min="5384" max="5384" width="12.875" style="96" customWidth="1"/>
    <col min="5385" max="5385" width="2.875" style="96" customWidth="1"/>
    <col min="5386" max="5386" width="83.875" style="96" customWidth="1"/>
    <col min="5387" max="5631" width="11.375" style="96"/>
    <col min="5632" max="5632" width="16.75" style="96" customWidth="1"/>
    <col min="5633" max="5633" width="11.125" style="96" customWidth="1"/>
    <col min="5634" max="5634" width="3.75" style="96" bestFit="1" customWidth="1"/>
    <col min="5635" max="5635" width="11.125" style="96" customWidth="1"/>
    <col min="5636" max="5636" width="6" style="96" customWidth="1"/>
    <col min="5637" max="5637" width="5.125" style="96" customWidth="1"/>
    <col min="5638" max="5638" width="5.75" style="96" customWidth="1"/>
    <col min="5639" max="5639" width="3.125" style="96" customWidth="1"/>
    <col min="5640" max="5640" width="12.875" style="96" customWidth="1"/>
    <col min="5641" max="5641" width="2.875" style="96" customWidth="1"/>
    <col min="5642" max="5642" width="83.875" style="96" customWidth="1"/>
    <col min="5643" max="5887" width="11.375" style="96"/>
    <col min="5888" max="5888" width="16.75" style="96" customWidth="1"/>
    <col min="5889" max="5889" width="11.125" style="96" customWidth="1"/>
    <col min="5890" max="5890" width="3.75" style="96" bestFit="1" customWidth="1"/>
    <col min="5891" max="5891" width="11.125" style="96" customWidth="1"/>
    <col min="5892" max="5892" width="6" style="96" customWidth="1"/>
    <col min="5893" max="5893" width="5.125" style="96" customWidth="1"/>
    <col min="5894" max="5894" width="5.75" style="96" customWidth="1"/>
    <col min="5895" max="5895" width="3.125" style="96" customWidth="1"/>
    <col min="5896" max="5896" width="12.875" style="96" customWidth="1"/>
    <col min="5897" max="5897" width="2.875" style="96" customWidth="1"/>
    <col min="5898" max="5898" width="83.875" style="96" customWidth="1"/>
    <col min="5899" max="6143" width="11.375" style="96"/>
    <col min="6144" max="6144" width="16.75" style="96" customWidth="1"/>
    <col min="6145" max="6145" width="11.125" style="96" customWidth="1"/>
    <col min="6146" max="6146" width="3.75" style="96" bestFit="1" customWidth="1"/>
    <col min="6147" max="6147" width="11.125" style="96" customWidth="1"/>
    <col min="6148" max="6148" width="6" style="96" customWidth="1"/>
    <col min="6149" max="6149" width="5.125" style="96" customWidth="1"/>
    <col min="6150" max="6150" width="5.75" style="96" customWidth="1"/>
    <col min="6151" max="6151" width="3.125" style="96" customWidth="1"/>
    <col min="6152" max="6152" width="12.875" style="96" customWidth="1"/>
    <col min="6153" max="6153" width="2.875" style="96" customWidth="1"/>
    <col min="6154" max="6154" width="83.875" style="96" customWidth="1"/>
    <col min="6155" max="6399" width="11.375" style="96"/>
    <col min="6400" max="6400" width="16.75" style="96" customWidth="1"/>
    <col min="6401" max="6401" width="11.125" style="96" customWidth="1"/>
    <col min="6402" max="6402" width="3.75" style="96" bestFit="1" customWidth="1"/>
    <col min="6403" max="6403" width="11.125" style="96" customWidth="1"/>
    <col min="6404" max="6404" width="6" style="96" customWidth="1"/>
    <col min="6405" max="6405" width="5.125" style="96" customWidth="1"/>
    <col min="6406" max="6406" width="5.75" style="96" customWidth="1"/>
    <col min="6407" max="6407" width="3.125" style="96" customWidth="1"/>
    <col min="6408" max="6408" width="12.875" style="96" customWidth="1"/>
    <col min="6409" max="6409" width="2.875" style="96" customWidth="1"/>
    <col min="6410" max="6410" width="83.875" style="96" customWidth="1"/>
    <col min="6411" max="6655" width="11.375" style="96"/>
    <col min="6656" max="6656" width="16.75" style="96" customWidth="1"/>
    <col min="6657" max="6657" width="11.125" style="96" customWidth="1"/>
    <col min="6658" max="6658" width="3.75" style="96" bestFit="1" customWidth="1"/>
    <col min="6659" max="6659" width="11.125" style="96" customWidth="1"/>
    <col min="6660" max="6660" width="6" style="96" customWidth="1"/>
    <col min="6661" max="6661" width="5.125" style="96" customWidth="1"/>
    <col min="6662" max="6662" width="5.75" style="96" customWidth="1"/>
    <col min="6663" max="6663" width="3.125" style="96" customWidth="1"/>
    <col min="6664" max="6664" width="12.875" style="96" customWidth="1"/>
    <col min="6665" max="6665" width="2.875" style="96" customWidth="1"/>
    <col min="6666" max="6666" width="83.875" style="96" customWidth="1"/>
    <col min="6667" max="6911" width="11.375" style="96"/>
    <col min="6912" max="6912" width="16.75" style="96" customWidth="1"/>
    <col min="6913" max="6913" width="11.125" style="96" customWidth="1"/>
    <col min="6914" max="6914" width="3.75" style="96" bestFit="1" customWidth="1"/>
    <col min="6915" max="6915" width="11.125" style="96" customWidth="1"/>
    <col min="6916" max="6916" width="6" style="96" customWidth="1"/>
    <col min="6917" max="6917" width="5.125" style="96" customWidth="1"/>
    <col min="6918" max="6918" width="5.75" style="96" customWidth="1"/>
    <col min="6919" max="6919" width="3.125" style="96" customWidth="1"/>
    <col min="6920" max="6920" width="12.875" style="96" customWidth="1"/>
    <col min="6921" max="6921" width="2.875" style="96" customWidth="1"/>
    <col min="6922" max="6922" width="83.875" style="96" customWidth="1"/>
    <col min="6923" max="7167" width="11.375" style="96"/>
    <col min="7168" max="7168" width="16.75" style="96" customWidth="1"/>
    <col min="7169" max="7169" width="11.125" style="96" customWidth="1"/>
    <col min="7170" max="7170" width="3.75" style="96" bestFit="1" customWidth="1"/>
    <col min="7171" max="7171" width="11.125" style="96" customWidth="1"/>
    <col min="7172" max="7172" width="6" style="96" customWidth="1"/>
    <col min="7173" max="7173" width="5.125" style="96" customWidth="1"/>
    <col min="7174" max="7174" width="5.75" style="96" customWidth="1"/>
    <col min="7175" max="7175" width="3.125" style="96" customWidth="1"/>
    <col min="7176" max="7176" width="12.875" style="96" customWidth="1"/>
    <col min="7177" max="7177" width="2.875" style="96" customWidth="1"/>
    <col min="7178" max="7178" width="83.875" style="96" customWidth="1"/>
    <col min="7179" max="7423" width="11.375" style="96"/>
    <col min="7424" max="7424" width="16.75" style="96" customWidth="1"/>
    <col min="7425" max="7425" width="11.125" style="96" customWidth="1"/>
    <col min="7426" max="7426" width="3.75" style="96" bestFit="1" customWidth="1"/>
    <col min="7427" max="7427" width="11.125" style="96" customWidth="1"/>
    <col min="7428" max="7428" width="6" style="96" customWidth="1"/>
    <col min="7429" max="7429" width="5.125" style="96" customWidth="1"/>
    <col min="7430" max="7430" width="5.75" style="96" customWidth="1"/>
    <col min="7431" max="7431" width="3.125" style="96" customWidth="1"/>
    <col min="7432" max="7432" width="12.875" style="96" customWidth="1"/>
    <col min="7433" max="7433" width="2.875" style="96" customWidth="1"/>
    <col min="7434" max="7434" width="83.875" style="96" customWidth="1"/>
    <col min="7435" max="7679" width="11.375" style="96"/>
    <col min="7680" max="7680" width="16.75" style="96" customWidth="1"/>
    <col min="7681" max="7681" width="11.125" style="96" customWidth="1"/>
    <col min="7682" max="7682" width="3.75" style="96" bestFit="1" customWidth="1"/>
    <col min="7683" max="7683" width="11.125" style="96" customWidth="1"/>
    <col min="7684" max="7684" width="6" style="96" customWidth="1"/>
    <col min="7685" max="7685" width="5.125" style="96" customWidth="1"/>
    <col min="7686" max="7686" width="5.75" style="96" customWidth="1"/>
    <col min="7687" max="7687" width="3.125" style="96" customWidth="1"/>
    <col min="7688" max="7688" width="12.875" style="96" customWidth="1"/>
    <col min="7689" max="7689" width="2.875" style="96" customWidth="1"/>
    <col min="7690" max="7690" width="83.875" style="96" customWidth="1"/>
    <col min="7691" max="7935" width="11.375" style="96"/>
    <col min="7936" max="7936" width="16.75" style="96" customWidth="1"/>
    <col min="7937" max="7937" width="11.125" style="96" customWidth="1"/>
    <col min="7938" max="7938" width="3.75" style="96" bestFit="1" customWidth="1"/>
    <col min="7939" max="7939" width="11.125" style="96" customWidth="1"/>
    <col min="7940" max="7940" width="6" style="96" customWidth="1"/>
    <col min="7941" max="7941" width="5.125" style="96" customWidth="1"/>
    <col min="7942" max="7942" width="5.75" style="96" customWidth="1"/>
    <col min="7943" max="7943" width="3.125" style="96" customWidth="1"/>
    <col min="7944" max="7944" width="12.875" style="96" customWidth="1"/>
    <col min="7945" max="7945" width="2.875" style="96" customWidth="1"/>
    <col min="7946" max="7946" width="83.875" style="96" customWidth="1"/>
    <col min="7947" max="8191" width="11.375" style="96"/>
    <col min="8192" max="8192" width="16.75" style="96" customWidth="1"/>
    <col min="8193" max="8193" width="11.125" style="96" customWidth="1"/>
    <col min="8194" max="8194" width="3.75" style="96" bestFit="1" customWidth="1"/>
    <col min="8195" max="8195" width="11.125" style="96" customWidth="1"/>
    <col min="8196" max="8196" width="6" style="96" customWidth="1"/>
    <col min="8197" max="8197" width="5.125" style="96" customWidth="1"/>
    <col min="8198" max="8198" width="5.75" style="96" customWidth="1"/>
    <col min="8199" max="8199" width="3.125" style="96" customWidth="1"/>
    <col min="8200" max="8200" width="12.875" style="96" customWidth="1"/>
    <col min="8201" max="8201" width="2.875" style="96" customWidth="1"/>
    <col min="8202" max="8202" width="83.875" style="96" customWidth="1"/>
    <col min="8203" max="8447" width="11.375" style="96"/>
    <col min="8448" max="8448" width="16.75" style="96" customWidth="1"/>
    <col min="8449" max="8449" width="11.125" style="96" customWidth="1"/>
    <col min="8450" max="8450" width="3.75" style="96" bestFit="1" customWidth="1"/>
    <col min="8451" max="8451" width="11.125" style="96" customWidth="1"/>
    <col min="8452" max="8452" width="6" style="96" customWidth="1"/>
    <col min="8453" max="8453" width="5.125" style="96" customWidth="1"/>
    <col min="8454" max="8454" width="5.75" style="96" customWidth="1"/>
    <col min="8455" max="8455" width="3.125" style="96" customWidth="1"/>
    <col min="8456" max="8456" width="12.875" style="96" customWidth="1"/>
    <col min="8457" max="8457" width="2.875" style="96" customWidth="1"/>
    <col min="8458" max="8458" width="83.875" style="96" customWidth="1"/>
    <col min="8459" max="8703" width="11.375" style="96"/>
    <col min="8704" max="8704" width="16.75" style="96" customWidth="1"/>
    <col min="8705" max="8705" width="11.125" style="96" customWidth="1"/>
    <col min="8706" max="8706" width="3.75" style="96" bestFit="1" customWidth="1"/>
    <col min="8707" max="8707" width="11.125" style="96" customWidth="1"/>
    <col min="8708" max="8708" width="6" style="96" customWidth="1"/>
    <col min="8709" max="8709" width="5.125" style="96" customWidth="1"/>
    <col min="8710" max="8710" width="5.75" style="96" customWidth="1"/>
    <col min="8711" max="8711" width="3.125" style="96" customWidth="1"/>
    <col min="8712" max="8712" width="12.875" style="96" customWidth="1"/>
    <col min="8713" max="8713" width="2.875" style="96" customWidth="1"/>
    <col min="8714" max="8714" width="83.875" style="96" customWidth="1"/>
    <col min="8715" max="8959" width="11.375" style="96"/>
    <col min="8960" max="8960" width="16.75" style="96" customWidth="1"/>
    <col min="8961" max="8961" width="11.125" style="96" customWidth="1"/>
    <col min="8962" max="8962" width="3.75" style="96" bestFit="1" customWidth="1"/>
    <col min="8963" max="8963" width="11.125" style="96" customWidth="1"/>
    <col min="8964" max="8964" width="6" style="96" customWidth="1"/>
    <col min="8965" max="8965" width="5.125" style="96" customWidth="1"/>
    <col min="8966" max="8966" width="5.75" style="96" customWidth="1"/>
    <col min="8967" max="8967" width="3.125" style="96" customWidth="1"/>
    <col min="8968" max="8968" width="12.875" style="96" customWidth="1"/>
    <col min="8969" max="8969" width="2.875" style="96" customWidth="1"/>
    <col min="8970" max="8970" width="83.875" style="96" customWidth="1"/>
    <col min="8971" max="9215" width="11.375" style="96"/>
    <col min="9216" max="9216" width="16.75" style="96" customWidth="1"/>
    <col min="9217" max="9217" width="11.125" style="96" customWidth="1"/>
    <col min="9218" max="9218" width="3.75" style="96" bestFit="1" customWidth="1"/>
    <col min="9219" max="9219" width="11.125" style="96" customWidth="1"/>
    <col min="9220" max="9220" width="6" style="96" customWidth="1"/>
    <col min="9221" max="9221" width="5.125" style="96" customWidth="1"/>
    <col min="9222" max="9222" width="5.75" style="96" customWidth="1"/>
    <col min="9223" max="9223" width="3.125" style="96" customWidth="1"/>
    <col min="9224" max="9224" width="12.875" style="96" customWidth="1"/>
    <col min="9225" max="9225" width="2.875" style="96" customWidth="1"/>
    <col min="9226" max="9226" width="83.875" style="96" customWidth="1"/>
    <col min="9227" max="9471" width="11.375" style="96"/>
    <col min="9472" max="9472" width="16.75" style="96" customWidth="1"/>
    <col min="9473" max="9473" width="11.125" style="96" customWidth="1"/>
    <col min="9474" max="9474" width="3.75" style="96" bestFit="1" customWidth="1"/>
    <col min="9475" max="9475" width="11.125" style="96" customWidth="1"/>
    <col min="9476" max="9476" width="6" style="96" customWidth="1"/>
    <col min="9477" max="9477" width="5.125" style="96" customWidth="1"/>
    <col min="9478" max="9478" width="5.75" style="96" customWidth="1"/>
    <col min="9479" max="9479" width="3.125" style="96" customWidth="1"/>
    <col min="9480" max="9480" width="12.875" style="96" customWidth="1"/>
    <col min="9481" max="9481" width="2.875" style="96" customWidth="1"/>
    <col min="9482" max="9482" width="83.875" style="96" customWidth="1"/>
    <col min="9483" max="9727" width="11.375" style="96"/>
    <col min="9728" max="9728" width="16.75" style="96" customWidth="1"/>
    <col min="9729" max="9729" width="11.125" style="96" customWidth="1"/>
    <col min="9730" max="9730" width="3.75" style="96" bestFit="1" customWidth="1"/>
    <col min="9731" max="9731" width="11.125" style="96" customWidth="1"/>
    <col min="9732" max="9732" width="6" style="96" customWidth="1"/>
    <col min="9733" max="9733" width="5.125" style="96" customWidth="1"/>
    <col min="9734" max="9734" width="5.75" style="96" customWidth="1"/>
    <col min="9735" max="9735" width="3.125" style="96" customWidth="1"/>
    <col min="9736" max="9736" width="12.875" style="96" customWidth="1"/>
    <col min="9737" max="9737" width="2.875" style="96" customWidth="1"/>
    <col min="9738" max="9738" width="83.875" style="96" customWidth="1"/>
    <col min="9739" max="9983" width="11.375" style="96"/>
    <col min="9984" max="9984" width="16.75" style="96" customWidth="1"/>
    <col min="9985" max="9985" width="11.125" style="96" customWidth="1"/>
    <col min="9986" max="9986" width="3.75" style="96" bestFit="1" customWidth="1"/>
    <col min="9987" max="9987" width="11.125" style="96" customWidth="1"/>
    <col min="9988" max="9988" width="6" style="96" customWidth="1"/>
    <col min="9989" max="9989" width="5.125" style="96" customWidth="1"/>
    <col min="9990" max="9990" width="5.75" style="96" customWidth="1"/>
    <col min="9991" max="9991" width="3.125" style="96" customWidth="1"/>
    <col min="9992" max="9992" width="12.875" style="96" customWidth="1"/>
    <col min="9993" max="9993" width="2.875" style="96" customWidth="1"/>
    <col min="9994" max="9994" width="83.875" style="96" customWidth="1"/>
    <col min="9995" max="10239" width="11.375" style="96"/>
    <col min="10240" max="10240" width="16.75" style="96" customWidth="1"/>
    <col min="10241" max="10241" width="11.125" style="96" customWidth="1"/>
    <col min="10242" max="10242" width="3.75" style="96" bestFit="1" customWidth="1"/>
    <col min="10243" max="10243" width="11.125" style="96" customWidth="1"/>
    <col min="10244" max="10244" width="6" style="96" customWidth="1"/>
    <col min="10245" max="10245" width="5.125" style="96" customWidth="1"/>
    <col min="10246" max="10246" width="5.75" style="96" customWidth="1"/>
    <col min="10247" max="10247" width="3.125" style="96" customWidth="1"/>
    <col min="10248" max="10248" width="12.875" style="96" customWidth="1"/>
    <col min="10249" max="10249" width="2.875" style="96" customWidth="1"/>
    <col min="10250" max="10250" width="83.875" style="96" customWidth="1"/>
    <col min="10251" max="10495" width="11.375" style="96"/>
    <col min="10496" max="10496" width="16.75" style="96" customWidth="1"/>
    <col min="10497" max="10497" width="11.125" style="96" customWidth="1"/>
    <col min="10498" max="10498" width="3.75" style="96" bestFit="1" customWidth="1"/>
    <col min="10499" max="10499" width="11.125" style="96" customWidth="1"/>
    <col min="10500" max="10500" width="6" style="96" customWidth="1"/>
    <col min="10501" max="10501" width="5.125" style="96" customWidth="1"/>
    <col min="10502" max="10502" width="5.75" style="96" customWidth="1"/>
    <col min="10503" max="10503" width="3.125" style="96" customWidth="1"/>
    <col min="10504" max="10504" width="12.875" style="96" customWidth="1"/>
    <col min="10505" max="10505" width="2.875" style="96" customWidth="1"/>
    <col min="10506" max="10506" width="83.875" style="96" customWidth="1"/>
    <col min="10507" max="10751" width="11.375" style="96"/>
    <col min="10752" max="10752" width="16.75" style="96" customWidth="1"/>
    <col min="10753" max="10753" width="11.125" style="96" customWidth="1"/>
    <col min="10754" max="10754" width="3.75" style="96" bestFit="1" customWidth="1"/>
    <col min="10755" max="10755" width="11.125" style="96" customWidth="1"/>
    <col min="10756" max="10756" width="6" style="96" customWidth="1"/>
    <col min="10757" max="10757" width="5.125" style="96" customWidth="1"/>
    <col min="10758" max="10758" width="5.75" style="96" customWidth="1"/>
    <col min="10759" max="10759" width="3.125" style="96" customWidth="1"/>
    <col min="10760" max="10760" width="12.875" style="96" customWidth="1"/>
    <col min="10761" max="10761" width="2.875" style="96" customWidth="1"/>
    <col min="10762" max="10762" width="83.875" style="96" customWidth="1"/>
    <col min="10763" max="11007" width="11.375" style="96"/>
    <col min="11008" max="11008" width="16.75" style="96" customWidth="1"/>
    <col min="11009" max="11009" width="11.125" style="96" customWidth="1"/>
    <col min="11010" max="11010" width="3.75" style="96" bestFit="1" customWidth="1"/>
    <col min="11011" max="11011" width="11.125" style="96" customWidth="1"/>
    <col min="11012" max="11012" width="6" style="96" customWidth="1"/>
    <col min="11013" max="11013" width="5.125" style="96" customWidth="1"/>
    <col min="11014" max="11014" width="5.75" style="96" customWidth="1"/>
    <col min="11015" max="11015" width="3.125" style="96" customWidth="1"/>
    <col min="11016" max="11016" width="12.875" style="96" customWidth="1"/>
    <col min="11017" max="11017" width="2.875" style="96" customWidth="1"/>
    <col min="11018" max="11018" width="83.875" style="96" customWidth="1"/>
    <col min="11019" max="11263" width="11.375" style="96"/>
    <col min="11264" max="11264" width="16.75" style="96" customWidth="1"/>
    <col min="11265" max="11265" width="11.125" style="96" customWidth="1"/>
    <col min="11266" max="11266" width="3.75" style="96" bestFit="1" customWidth="1"/>
    <col min="11267" max="11267" width="11.125" style="96" customWidth="1"/>
    <col min="11268" max="11268" width="6" style="96" customWidth="1"/>
    <col min="11269" max="11269" width="5.125" style="96" customWidth="1"/>
    <col min="11270" max="11270" width="5.75" style="96" customWidth="1"/>
    <col min="11271" max="11271" width="3.125" style="96" customWidth="1"/>
    <col min="11272" max="11272" width="12.875" style="96" customWidth="1"/>
    <col min="11273" max="11273" width="2.875" style="96" customWidth="1"/>
    <col min="11274" max="11274" width="83.875" style="96" customWidth="1"/>
    <col min="11275" max="11519" width="11.375" style="96"/>
    <col min="11520" max="11520" width="16.75" style="96" customWidth="1"/>
    <col min="11521" max="11521" width="11.125" style="96" customWidth="1"/>
    <col min="11522" max="11522" width="3.75" style="96" bestFit="1" customWidth="1"/>
    <col min="11523" max="11523" width="11.125" style="96" customWidth="1"/>
    <col min="11524" max="11524" width="6" style="96" customWidth="1"/>
    <col min="11525" max="11525" width="5.125" style="96" customWidth="1"/>
    <col min="11526" max="11526" width="5.75" style="96" customWidth="1"/>
    <col min="11527" max="11527" width="3.125" style="96" customWidth="1"/>
    <col min="11528" max="11528" width="12.875" style="96" customWidth="1"/>
    <col min="11529" max="11529" width="2.875" style="96" customWidth="1"/>
    <col min="11530" max="11530" width="83.875" style="96" customWidth="1"/>
    <col min="11531" max="11775" width="11.375" style="96"/>
    <col min="11776" max="11776" width="16.75" style="96" customWidth="1"/>
    <col min="11777" max="11777" width="11.125" style="96" customWidth="1"/>
    <col min="11778" max="11778" width="3.75" style="96" bestFit="1" customWidth="1"/>
    <col min="11779" max="11779" width="11.125" style="96" customWidth="1"/>
    <col min="11780" max="11780" width="6" style="96" customWidth="1"/>
    <col min="11781" max="11781" width="5.125" style="96" customWidth="1"/>
    <col min="11782" max="11782" width="5.75" style="96" customWidth="1"/>
    <col min="11783" max="11783" width="3.125" style="96" customWidth="1"/>
    <col min="11784" max="11784" width="12.875" style="96" customWidth="1"/>
    <col min="11785" max="11785" width="2.875" style="96" customWidth="1"/>
    <col min="11786" max="11786" width="83.875" style="96" customWidth="1"/>
    <col min="11787" max="12031" width="11.375" style="96"/>
    <col min="12032" max="12032" width="16.75" style="96" customWidth="1"/>
    <col min="12033" max="12033" width="11.125" style="96" customWidth="1"/>
    <col min="12034" max="12034" width="3.75" style="96" bestFit="1" customWidth="1"/>
    <col min="12035" max="12035" width="11.125" style="96" customWidth="1"/>
    <col min="12036" max="12036" width="6" style="96" customWidth="1"/>
    <col min="12037" max="12037" width="5.125" style="96" customWidth="1"/>
    <col min="12038" max="12038" width="5.75" style="96" customWidth="1"/>
    <col min="12039" max="12039" width="3.125" style="96" customWidth="1"/>
    <col min="12040" max="12040" width="12.875" style="96" customWidth="1"/>
    <col min="12041" max="12041" width="2.875" style="96" customWidth="1"/>
    <col min="12042" max="12042" width="83.875" style="96" customWidth="1"/>
    <col min="12043" max="12287" width="11.375" style="96"/>
    <col min="12288" max="12288" width="16.75" style="96" customWidth="1"/>
    <col min="12289" max="12289" width="11.125" style="96" customWidth="1"/>
    <col min="12290" max="12290" width="3.75" style="96" bestFit="1" customWidth="1"/>
    <col min="12291" max="12291" width="11.125" style="96" customWidth="1"/>
    <col min="12292" max="12292" width="6" style="96" customWidth="1"/>
    <col min="12293" max="12293" width="5.125" style="96" customWidth="1"/>
    <col min="12294" max="12294" width="5.75" style="96" customWidth="1"/>
    <col min="12295" max="12295" width="3.125" style="96" customWidth="1"/>
    <col min="12296" max="12296" width="12.875" style="96" customWidth="1"/>
    <col min="12297" max="12297" width="2.875" style="96" customWidth="1"/>
    <col min="12298" max="12298" width="83.875" style="96" customWidth="1"/>
    <col min="12299" max="12543" width="11.375" style="96"/>
    <col min="12544" max="12544" width="16.75" style="96" customWidth="1"/>
    <col min="12545" max="12545" width="11.125" style="96" customWidth="1"/>
    <col min="12546" max="12546" width="3.75" style="96" bestFit="1" customWidth="1"/>
    <col min="12547" max="12547" width="11.125" style="96" customWidth="1"/>
    <col min="12548" max="12548" width="6" style="96" customWidth="1"/>
    <col min="12549" max="12549" width="5.125" style="96" customWidth="1"/>
    <col min="12550" max="12550" width="5.75" style="96" customWidth="1"/>
    <col min="12551" max="12551" width="3.125" style="96" customWidth="1"/>
    <col min="12552" max="12552" width="12.875" style="96" customWidth="1"/>
    <col min="12553" max="12553" width="2.875" style="96" customWidth="1"/>
    <col min="12554" max="12554" width="83.875" style="96" customWidth="1"/>
    <col min="12555" max="12799" width="11.375" style="96"/>
    <col min="12800" max="12800" width="16.75" style="96" customWidth="1"/>
    <col min="12801" max="12801" width="11.125" style="96" customWidth="1"/>
    <col min="12802" max="12802" width="3.75" style="96" bestFit="1" customWidth="1"/>
    <col min="12803" max="12803" width="11.125" style="96" customWidth="1"/>
    <col min="12804" max="12804" width="6" style="96" customWidth="1"/>
    <col min="12805" max="12805" width="5.125" style="96" customWidth="1"/>
    <col min="12806" max="12806" width="5.75" style="96" customWidth="1"/>
    <col min="12807" max="12807" width="3.125" style="96" customWidth="1"/>
    <col min="12808" max="12808" width="12.875" style="96" customWidth="1"/>
    <col min="12809" max="12809" width="2.875" style="96" customWidth="1"/>
    <col min="12810" max="12810" width="83.875" style="96" customWidth="1"/>
    <col min="12811" max="13055" width="11.375" style="96"/>
    <col min="13056" max="13056" width="16.75" style="96" customWidth="1"/>
    <col min="13057" max="13057" width="11.125" style="96" customWidth="1"/>
    <col min="13058" max="13058" width="3.75" style="96" bestFit="1" customWidth="1"/>
    <col min="13059" max="13059" width="11.125" style="96" customWidth="1"/>
    <col min="13060" max="13060" width="6" style="96" customWidth="1"/>
    <col min="13061" max="13061" width="5.125" style="96" customWidth="1"/>
    <col min="13062" max="13062" width="5.75" style="96" customWidth="1"/>
    <col min="13063" max="13063" width="3.125" style="96" customWidth="1"/>
    <col min="13064" max="13064" width="12.875" style="96" customWidth="1"/>
    <col min="13065" max="13065" width="2.875" style="96" customWidth="1"/>
    <col min="13066" max="13066" width="83.875" style="96" customWidth="1"/>
    <col min="13067" max="13311" width="11.375" style="96"/>
    <col min="13312" max="13312" width="16.75" style="96" customWidth="1"/>
    <col min="13313" max="13313" width="11.125" style="96" customWidth="1"/>
    <col min="13314" max="13314" width="3.75" style="96" bestFit="1" customWidth="1"/>
    <col min="13315" max="13315" width="11.125" style="96" customWidth="1"/>
    <col min="13316" max="13316" width="6" style="96" customWidth="1"/>
    <col min="13317" max="13317" width="5.125" style="96" customWidth="1"/>
    <col min="13318" max="13318" width="5.75" style="96" customWidth="1"/>
    <col min="13319" max="13319" width="3.125" style="96" customWidth="1"/>
    <col min="13320" max="13320" width="12.875" style="96" customWidth="1"/>
    <col min="13321" max="13321" width="2.875" style="96" customWidth="1"/>
    <col min="13322" max="13322" width="83.875" style="96" customWidth="1"/>
    <col min="13323" max="13567" width="11.375" style="96"/>
    <col min="13568" max="13568" width="16.75" style="96" customWidth="1"/>
    <col min="13569" max="13569" width="11.125" style="96" customWidth="1"/>
    <col min="13570" max="13570" width="3.75" style="96" bestFit="1" customWidth="1"/>
    <col min="13571" max="13571" width="11.125" style="96" customWidth="1"/>
    <col min="13572" max="13572" width="6" style="96" customWidth="1"/>
    <col min="13573" max="13573" width="5.125" style="96" customWidth="1"/>
    <col min="13574" max="13574" width="5.75" style="96" customWidth="1"/>
    <col min="13575" max="13575" width="3.125" style="96" customWidth="1"/>
    <col min="13576" max="13576" width="12.875" style="96" customWidth="1"/>
    <col min="13577" max="13577" width="2.875" style="96" customWidth="1"/>
    <col min="13578" max="13578" width="83.875" style="96" customWidth="1"/>
    <col min="13579" max="13823" width="11.375" style="96"/>
    <col min="13824" max="13824" width="16.75" style="96" customWidth="1"/>
    <col min="13825" max="13825" width="11.125" style="96" customWidth="1"/>
    <col min="13826" max="13826" width="3.75" style="96" bestFit="1" customWidth="1"/>
    <col min="13827" max="13827" width="11.125" style="96" customWidth="1"/>
    <col min="13828" max="13828" width="6" style="96" customWidth="1"/>
    <col min="13829" max="13829" width="5.125" style="96" customWidth="1"/>
    <col min="13830" max="13830" width="5.75" style="96" customWidth="1"/>
    <col min="13831" max="13831" width="3.125" style="96" customWidth="1"/>
    <col min="13832" max="13832" width="12.875" style="96" customWidth="1"/>
    <col min="13833" max="13833" width="2.875" style="96" customWidth="1"/>
    <col min="13834" max="13834" width="83.875" style="96" customWidth="1"/>
    <col min="13835" max="14079" width="11.375" style="96"/>
    <col min="14080" max="14080" width="16.75" style="96" customWidth="1"/>
    <col min="14081" max="14081" width="11.125" style="96" customWidth="1"/>
    <col min="14082" max="14082" width="3.75" style="96" bestFit="1" customWidth="1"/>
    <col min="14083" max="14083" width="11.125" style="96" customWidth="1"/>
    <col min="14084" max="14084" width="6" style="96" customWidth="1"/>
    <col min="14085" max="14085" width="5.125" style="96" customWidth="1"/>
    <col min="14086" max="14086" width="5.75" style="96" customWidth="1"/>
    <col min="14087" max="14087" width="3.125" style="96" customWidth="1"/>
    <col min="14088" max="14088" width="12.875" style="96" customWidth="1"/>
    <col min="14089" max="14089" width="2.875" style="96" customWidth="1"/>
    <col min="14090" max="14090" width="83.875" style="96" customWidth="1"/>
    <col min="14091" max="14335" width="11.375" style="96"/>
    <col min="14336" max="14336" width="16.75" style="96" customWidth="1"/>
    <col min="14337" max="14337" width="11.125" style="96" customWidth="1"/>
    <col min="14338" max="14338" width="3.75" style="96" bestFit="1" customWidth="1"/>
    <col min="14339" max="14339" width="11.125" style="96" customWidth="1"/>
    <col min="14340" max="14340" width="6" style="96" customWidth="1"/>
    <col min="14341" max="14341" width="5.125" style="96" customWidth="1"/>
    <col min="14342" max="14342" width="5.75" style="96" customWidth="1"/>
    <col min="14343" max="14343" width="3.125" style="96" customWidth="1"/>
    <col min="14344" max="14344" width="12.875" style="96" customWidth="1"/>
    <col min="14345" max="14345" width="2.875" style="96" customWidth="1"/>
    <col min="14346" max="14346" width="83.875" style="96" customWidth="1"/>
    <col min="14347" max="14591" width="11.375" style="96"/>
    <col min="14592" max="14592" width="16.75" style="96" customWidth="1"/>
    <col min="14593" max="14593" width="11.125" style="96" customWidth="1"/>
    <col min="14594" max="14594" width="3.75" style="96" bestFit="1" customWidth="1"/>
    <col min="14595" max="14595" width="11.125" style="96" customWidth="1"/>
    <col min="14596" max="14596" width="6" style="96" customWidth="1"/>
    <col min="14597" max="14597" width="5.125" style="96" customWidth="1"/>
    <col min="14598" max="14598" width="5.75" style="96" customWidth="1"/>
    <col min="14599" max="14599" width="3.125" style="96" customWidth="1"/>
    <col min="14600" max="14600" width="12.875" style="96" customWidth="1"/>
    <col min="14601" max="14601" width="2.875" style="96" customWidth="1"/>
    <col min="14602" max="14602" width="83.875" style="96" customWidth="1"/>
    <col min="14603" max="14847" width="11.375" style="96"/>
    <col min="14848" max="14848" width="16.75" style="96" customWidth="1"/>
    <col min="14849" max="14849" width="11.125" style="96" customWidth="1"/>
    <col min="14850" max="14850" width="3.75" style="96" bestFit="1" customWidth="1"/>
    <col min="14851" max="14851" width="11.125" style="96" customWidth="1"/>
    <col min="14852" max="14852" width="6" style="96" customWidth="1"/>
    <col min="14853" max="14853" width="5.125" style="96" customWidth="1"/>
    <col min="14854" max="14854" width="5.75" style="96" customWidth="1"/>
    <col min="14855" max="14855" width="3.125" style="96" customWidth="1"/>
    <col min="14856" max="14856" width="12.875" style="96" customWidth="1"/>
    <col min="14857" max="14857" width="2.875" style="96" customWidth="1"/>
    <col min="14858" max="14858" width="83.875" style="96" customWidth="1"/>
    <col min="14859" max="15103" width="11.375" style="96"/>
    <col min="15104" max="15104" width="16.75" style="96" customWidth="1"/>
    <col min="15105" max="15105" width="11.125" style="96" customWidth="1"/>
    <col min="15106" max="15106" width="3.75" style="96" bestFit="1" customWidth="1"/>
    <col min="15107" max="15107" width="11.125" style="96" customWidth="1"/>
    <col min="15108" max="15108" width="6" style="96" customWidth="1"/>
    <col min="15109" max="15109" width="5.125" style="96" customWidth="1"/>
    <col min="15110" max="15110" width="5.75" style="96" customWidth="1"/>
    <col min="15111" max="15111" width="3.125" style="96" customWidth="1"/>
    <col min="15112" max="15112" width="12.875" style="96" customWidth="1"/>
    <col min="15113" max="15113" width="2.875" style="96" customWidth="1"/>
    <col min="15114" max="15114" width="83.875" style="96" customWidth="1"/>
    <col min="15115" max="15359" width="11.375" style="96"/>
    <col min="15360" max="15360" width="16.75" style="96" customWidth="1"/>
    <col min="15361" max="15361" width="11.125" style="96" customWidth="1"/>
    <col min="15362" max="15362" width="3.75" style="96" bestFit="1" customWidth="1"/>
    <col min="15363" max="15363" width="11.125" style="96" customWidth="1"/>
    <col min="15364" max="15364" width="6" style="96" customWidth="1"/>
    <col min="15365" max="15365" width="5.125" style="96" customWidth="1"/>
    <col min="15366" max="15366" width="5.75" style="96" customWidth="1"/>
    <col min="15367" max="15367" width="3.125" style="96" customWidth="1"/>
    <col min="15368" max="15368" width="12.875" style="96" customWidth="1"/>
    <col min="15369" max="15369" width="2.875" style="96" customWidth="1"/>
    <col min="15370" max="15370" width="83.875" style="96" customWidth="1"/>
    <col min="15371" max="15615" width="11.375" style="96"/>
    <col min="15616" max="15616" width="16.75" style="96" customWidth="1"/>
    <col min="15617" max="15617" width="11.125" style="96" customWidth="1"/>
    <col min="15618" max="15618" width="3.75" style="96" bestFit="1" customWidth="1"/>
    <col min="15619" max="15619" width="11.125" style="96" customWidth="1"/>
    <col min="15620" max="15620" width="6" style="96" customWidth="1"/>
    <col min="15621" max="15621" width="5.125" style="96" customWidth="1"/>
    <col min="15622" max="15622" width="5.75" style="96" customWidth="1"/>
    <col min="15623" max="15623" width="3.125" style="96" customWidth="1"/>
    <col min="15624" max="15624" width="12.875" style="96" customWidth="1"/>
    <col min="15625" max="15625" width="2.875" style="96" customWidth="1"/>
    <col min="15626" max="15626" width="83.875" style="96" customWidth="1"/>
    <col min="15627" max="15871" width="11.375" style="96"/>
    <col min="15872" max="15872" width="16.75" style="96" customWidth="1"/>
    <col min="15873" max="15873" width="11.125" style="96" customWidth="1"/>
    <col min="15874" max="15874" width="3.75" style="96" bestFit="1" customWidth="1"/>
    <col min="15875" max="15875" width="11.125" style="96" customWidth="1"/>
    <col min="15876" max="15876" width="6" style="96" customWidth="1"/>
    <col min="15877" max="15877" width="5.125" style="96" customWidth="1"/>
    <col min="15878" max="15878" width="5.75" style="96" customWidth="1"/>
    <col min="15879" max="15879" width="3.125" style="96" customWidth="1"/>
    <col min="15880" max="15880" width="12.875" style="96" customWidth="1"/>
    <col min="15881" max="15881" width="2.875" style="96" customWidth="1"/>
    <col min="15882" max="15882" width="83.875" style="96" customWidth="1"/>
    <col min="15883" max="16127" width="11.375" style="96"/>
    <col min="16128" max="16128" width="16.75" style="96" customWidth="1"/>
    <col min="16129" max="16129" width="11.125" style="96" customWidth="1"/>
    <col min="16130" max="16130" width="3.75" style="96" bestFit="1" customWidth="1"/>
    <col min="16131" max="16131" width="11.125" style="96" customWidth="1"/>
    <col min="16132" max="16132" width="6" style="96" customWidth="1"/>
    <col min="16133" max="16133" width="5.125" style="96" customWidth="1"/>
    <col min="16134" max="16134" width="5.75" style="96" customWidth="1"/>
    <col min="16135" max="16135" width="3.125" style="96" customWidth="1"/>
    <col min="16136" max="16136" width="12.875" style="96" customWidth="1"/>
    <col min="16137" max="16137" width="2.875" style="96" customWidth="1"/>
    <col min="16138" max="16138" width="83.875" style="96" customWidth="1"/>
    <col min="16139" max="16384" width="11.375" style="96"/>
  </cols>
  <sheetData>
    <row r="1" spans="1:15" ht="30" customHeight="1">
      <c r="A1" s="95" t="s">
        <v>38</v>
      </c>
      <c r="B1" s="95"/>
      <c r="D1" s="263" t="s">
        <v>39</v>
      </c>
      <c r="E1" s="263"/>
      <c r="F1" s="263"/>
      <c r="G1" s="263"/>
      <c r="H1" s="263"/>
      <c r="I1" s="263"/>
      <c r="J1" s="263"/>
      <c r="K1" s="263"/>
      <c r="L1" s="263"/>
    </row>
    <row r="2" spans="1:15" ht="30" customHeight="1">
      <c r="A2" s="265" t="str">
        <f ca="1">RIGHT(CELL("filename",A2),
 LEN(CELL("filename",A2))
       -FIND("]",CELL("filename",A2)))</f>
        <v>⑧年月</v>
      </c>
      <c r="B2" s="265"/>
      <c r="C2" s="265"/>
      <c r="D2" s="265"/>
      <c r="E2" s="265"/>
      <c r="F2" s="265"/>
      <c r="G2" s="265"/>
      <c r="H2" s="265"/>
      <c r="I2" s="265"/>
      <c r="J2" s="265"/>
      <c r="K2" s="265"/>
      <c r="L2" s="265"/>
    </row>
    <row r="3" spans="1:15" ht="30" customHeight="1">
      <c r="A3" s="266" t="s">
        <v>47</v>
      </c>
      <c r="B3" s="266"/>
      <c r="C3" s="266" t="str">
        <f>IF('人件費総括表・実績（様式7号別紙2-1-1）'!$B$3:$F$3="",
     "",
     '人件費総括表・実績（様式7号別紙2-1-1）'!$B$3:$F$3)</f>
        <v/>
      </c>
      <c r="D3" s="266"/>
      <c r="E3" s="266"/>
      <c r="F3" s="97"/>
      <c r="G3" s="97"/>
      <c r="H3" s="97"/>
      <c r="I3" s="97"/>
      <c r="J3" s="97"/>
      <c r="K3" s="97"/>
      <c r="L3" s="97"/>
    </row>
    <row r="4" spans="1:15" ht="30" customHeight="1">
      <c r="A4" s="267" t="s">
        <v>27</v>
      </c>
      <c r="B4" s="267"/>
      <c r="C4" s="266" t="str">
        <f>IF(従業員別人件費総括表!D5="",
     "",
     従業員別人件費総括表!D5)</f>
        <v/>
      </c>
      <c r="D4" s="266"/>
      <c r="E4" s="266"/>
      <c r="F4" s="98"/>
      <c r="G4" s="98"/>
      <c r="H4" s="98"/>
    </row>
    <row r="5" spans="1:15" ht="30" customHeight="1">
      <c r="A5" s="267" t="s">
        <v>28</v>
      </c>
      <c r="B5" s="267"/>
      <c r="C5" s="268">
        <f>従業員別人件費総括表!F7</f>
        <v>0</v>
      </c>
      <c r="D5" s="268"/>
      <c r="E5" s="268"/>
      <c r="F5" s="98" t="s">
        <v>7</v>
      </c>
      <c r="G5" s="98"/>
      <c r="H5" s="98"/>
    </row>
    <row r="6" spans="1:15" ht="30" customHeight="1" thickBot="1">
      <c r="A6" s="100" t="s">
        <v>46</v>
      </c>
      <c r="B6" s="100"/>
    </row>
    <row r="7" spans="1:15" s="101" customFormat="1" ht="22.5" customHeight="1" thickBot="1">
      <c r="A7" s="273" t="s">
        <v>48</v>
      </c>
      <c r="B7" s="270"/>
      <c r="C7" s="271" t="s">
        <v>29</v>
      </c>
      <c r="D7" s="271"/>
      <c r="E7" s="271"/>
      <c r="F7" s="261" t="s">
        <v>30</v>
      </c>
      <c r="G7" s="272"/>
      <c r="H7" s="272"/>
      <c r="I7" s="262"/>
      <c r="J7" s="261" t="s">
        <v>31</v>
      </c>
      <c r="K7" s="262"/>
      <c r="L7" s="102" t="s">
        <v>45</v>
      </c>
      <c r="M7" s="103" t="s">
        <v>32</v>
      </c>
      <c r="N7" s="104" t="s">
        <v>44</v>
      </c>
    </row>
    <row r="8" spans="1:15" ht="22.5" customHeight="1">
      <c r="A8" s="91"/>
      <c r="B8" s="105" t="str">
        <f>IF(テーブル145678[[#This Row],[列1]]="",
    "",
    TEXT(テーブル145678[[#This Row],[列1]],"(aaa)"))</f>
        <v/>
      </c>
      <c r="C8" s="85" t="s">
        <v>49</v>
      </c>
      <c r="D8" s="106" t="s">
        <v>25</v>
      </c>
      <c r="E8" s="86" t="s">
        <v>49</v>
      </c>
      <c r="F8" s="107">
        <f>IFERROR(HOUR(テーブル145678[[#This Row],[列4]]-テーブル145678[[#This Row],[列13]]-テーブル145678[[#This Row],[列2]]),
              0)</f>
        <v>0</v>
      </c>
      <c r="G8" s="108" t="s">
        <v>35</v>
      </c>
      <c r="H8" s="109" t="str">
        <f>IFERROR(IF(MINUTE(テーブル145678[[#This Row],[列4]]-テーブル145678[[#This Row],[列13]]-テーブル145678[[#This Row],[列2]])&lt;30,
                  "00",
                  30),
              "00")</f>
        <v>00</v>
      </c>
      <c r="I8" s="110" t="s">
        <v>36</v>
      </c>
      <c r="J8" s="111">
        <f>IFERROR((テーブル145678[[#This Row],[列5]]+テーブル145678[[#This Row],[列7]]/60)*$C$5,"")</f>
        <v>0</v>
      </c>
      <c r="K8" s="112" t="s">
        <v>7</v>
      </c>
      <c r="L8" s="113"/>
      <c r="M8" s="114"/>
      <c r="N8" s="153"/>
      <c r="O8" s="116"/>
    </row>
    <row r="9" spans="1:15" ht="22.5" customHeight="1">
      <c r="A9" s="92"/>
      <c r="B9" s="118" t="str">
        <f>IF(テーブル145678[[#This Row],[列1]]="",
    "",
    TEXT(テーブル145678[[#This Row],[列1]],"(aaa)"))</f>
        <v/>
      </c>
      <c r="C9" s="87" t="s">
        <v>49</v>
      </c>
      <c r="D9" s="120" t="s">
        <v>25</v>
      </c>
      <c r="E9" s="88" t="s">
        <v>49</v>
      </c>
      <c r="F9" s="122">
        <f>IFERROR(HOUR(テーブル145678[[#This Row],[列4]]-テーブル145678[[#This Row],[列13]]-テーブル145678[[#This Row],[列2]]),
              0)</f>
        <v>0</v>
      </c>
      <c r="G9" s="123" t="s">
        <v>35</v>
      </c>
      <c r="H9" s="124" t="str">
        <f>IFERROR(IF(MINUTE(テーブル145678[[#This Row],[列4]]-テーブル145678[[#This Row],[列13]]-テーブル145678[[#This Row],[列2]])&lt;30,
                  "00",
                  30),
              "00")</f>
        <v>00</v>
      </c>
      <c r="I9" s="125" t="s">
        <v>36</v>
      </c>
      <c r="J9" s="126">
        <f>IFERROR((テーブル145678[[#This Row],[列5]]+テーブル145678[[#This Row],[列7]]/60)*$C$5,"")</f>
        <v>0</v>
      </c>
      <c r="K9" s="127" t="s">
        <v>7</v>
      </c>
      <c r="L9" s="128"/>
      <c r="M9" s="129"/>
      <c r="N9" s="153"/>
      <c r="O9" s="116"/>
    </row>
    <row r="10" spans="1:15" ht="22.5" customHeight="1">
      <c r="A10" s="92"/>
      <c r="B10" s="130" t="str">
        <f>IF(テーブル145678[[#This Row],[列1]]="",
    "",
    TEXT(テーブル145678[[#This Row],[列1]],"(aaa)"))</f>
        <v/>
      </c>
      <c r="C10" s="87" t="s">
        <v>49</v>
      </c>
      <c r="D10" s="120" t="s">
        <v>25</v>
      </c>
      <c r="E10" s="88" t="s">
        <v>49</v>
      </c>
      <c r="F10" s="122">
        <f>IFERROR(HOUR(テーブル145678[[#This Row],[列4]]-テーブル145678[[#This Row],[列13]]-テーブル145678[[#This Row],[列2]]),
              0)</f>
        <v>0</v>
      </c>
      <c r="G10" s="123" t="s">
        <v>35</v>
      </c>
      <c r="H10" s="131" t="str">
        <f>IFERROR(IF(MINUTE(テーブル145678[[#This Row],[列4]]-テーブル145678[[#This Row],[列13]]-テーブル145678[[#This Row],[列2]])&lt;30,
                  "00",
                  30),
              "00")</f>
        <v>00</v>
      </c>
      <c r="I10" s="125" t="s">
        <v>36</v>
      </c>
      <c r="J10" s="126">
        <f>IFERROR((テーブル145678[[#This Row],[列5]]+テーブル145678[[#This Row],[列7]]/60)*$C$5,"")</f>
        <v>0</v>
      </c>
      <c r="K10" s="127" t="s">
        <v>7</v>
      </c>
      <c r="L10" s="132"/>
      <c r="M10" s="129"/>
      <c r="N10" s="153"/>
      <c r="O10" s="116"/>
    </row>
    <row r="11" spans="1:15" ht="22.5" customHeight="1">
      <c r="A11" s="92"/>
      <c r="B11" s="130" t="str">
        <f>IF(テーブル145678[[#This Row],[列1]]="",
    "",
    TEXT(テーブル145678[[#This Row],[列1]],"(aaa)"))</f>
        <v/>
      </c>
      <c r="C11" s="87" t="s">
        <v>33</v>
      </c>
      <c r="D11" s="120" t="s">
        <v>34</v>
      </c>
      <c r="E11" s="88" t="s">
        <v>33</v>
      </c>
      <c r="F11" s="122">
        <f>IFERROR(HOUR(テーブル145678[[#This Row],[列4]]-テーブル145678[[#This Row],[列13]]-テーブル145678[[#This Row],[列2]]),
              0)</f>
        <v>0</v>
      </c>
      <c r="G11" s="123" t="s">
        <v>35</v>
      </c>
      <c r="H11" s="131" t="str">
        <f>IFERROR(IF(MINUTE(テーブル145678[[#This Row],[列4]]-テーブル145678[[#This Row],[列13]]-テーブル145678[[#This Row],[列2]])&lt;30,
                  "00",
                  30),
              "00")</f>
        <v>00</v>
      </c>
      <c r="I11" s="125" t="s">
        <v>36</v>
      </c>
      <c r="J11" s="126">
        <f>IFERROR((テーブル145678[[#This Row],[列5]]+テーブル145678[[#This Row],[列7]]/60)*$C$5,"")</f>
        <v>0</v>
      </c>
      <c r="K11" s="127" t="s">
        <v>7</v>
      </c>
      <c r="L11" s="132"/>
      <c r="M11" s="129"/>
      <c r="N11" s="153"/>
      <c r="O11" s="116"/>
    </row>
    <row r="12" spans="1:15" ht="22.5" customHeight="1">
      <c r="A12" s="92"/>
      <c r="B12" s="130" t="str">
        <f>IF(テーブル145678[[#This Row],[列1]]="",
    "",
    TEXT(テーブル145678[[#This Row],[列1]],"(aaa)"))</f>
        <v/>
      </c>
      <c r="C12" s="87" t="s">
        <v>33</v>
      </c>
      <c r="D12" s="120" t="s">
        <v>34</v>
      </c>
      <c r="E12" s="88" t="s">
        <v>33</v>
      </c>
      <c r="F12" s="122">
        <f>IFERROR(HOUR(テーブル145678[[#This Row],[列4]]-テーブル145678[[#This Row],[列13]]-テーブル145678[[#This Row],[列2]]),
              0)</f>
        <v>0</v>
      </c>
      <c r="G12" s="123" t="s">
        <v>35</v>
      </c>
      <c r="H12" s="131" t="str">
        <f>IFERROR(IF(MINUTE(テーブル145678[[#This Row],[列4]]-テーブル145678[[#This Row],[列13]]-テーブル145678[[#This Row],[列2]])&lt;30,
                  "00",
                  30),
              "00")</f>
        <v>00</v>
      </c>
      <c r="I12" s="125" t="s">
        <v>36</v>
      </c>
      <c r="J12" s="126">
        <f>IFERROR((テーブル145678[[#This Row],[列5]]+テーブル145678[[#This Row],[列7]]/60)*$C$5,"")</f>
        <v>0</v>
      </c>
      <c r="K12" s="127" t="s">
        <v>7</v>
      </c>
      <c r="L12" s="132"/>
      <c r="M12" s="129"/>
      <c r="N12" s="153"/>
      <c r="O12" s="116"/>
    </row>
    <row r="13" spans="1:15" ht="22.5" customHeight="1">
      <c r="A13" s="92"/>
      <c r="B13" s="130" t="str">
        <f>IF(テーブル145678[[#This Row],[列1]]="",
    "",
    TEXT(テーブル145678[[#This Row],[列1]],"(aaa)"))</f>
        <v/>
      </c>
      <c r="C13" s="87" t="s">
        <v>33</v>
      </c>
      <c r="D13" s="120" t="s">
        <v>34</v>
      </c>
      <c r="E13" s="88" t="s">
        <v>33</v>
      </c>
      <c r="F13" s="122">
        <f>IFERROR(HOUR(テーブル145678[[#This Row],[列4]]-テーブル145678[[#This Row],[列13]]-テーブル145678[[#This Row],[列2]]),
              0)</f>
        <v>0</v>
      </c>
      <c r="G13" s="123" t="s">
        <v>35</v>
      </c>
      <c r="H13" s="131" t="str">
        <f>IFERROR(IF(MINUTE(テーブル145678[[#This Row],[列4]]-テーブル145678[[#This Row],[列13]]-テーブル145678[[#This Row],[列2]])&lt;30,
                  "00",
                  30),
              "00")</f>
        <v>00</v>
      </c>
      <c r="I13" s="125" t="s">
        <v>36</v>
      </c>
      <c r="J13" s="126">
        <f>IFERROR((テーブル145678[[#This Row],[列5]]+テーブル145678[[#This Row],[列7]]/60)*$C$5,"")</f>
        <v>0</v>
      </c>
      <c r="K13" s="127" t="s">
        <v>7</v>
      </c>
      <c r="L13" s="132"/>
      <c r="M13" s="129"/>
      <c r="N13" s="153"/>
      <c r="O13" s="116"/>
    </row>
    <row r="14" spans="1:15" ht="22.5" customHeight="1">
      <c r="A14" s="92"/>
      <c r="B14" s="130" t="str">
        <f>IF(テーブル145678[[#This Row],[列1]]="",
    "",
    TEXT(テーブル145678[[#This Row],[列1]],"(aaa)"))</f>
        <v/>
      </c>
      <c r="C14" s="87" t="s">
        <v>33</v>
      </c>
      <c r="D14" s="120" t="s">
        <v>34</v>
      </c>
      <c r="E14" s="88" t="s">
        <v>33</v>
      </c>
      <c r="F14" s="122">
        <f>IFERROR(HOUR(テーブル145678[[#This Row],[列4]]-テーブル145678[[#This Row],[列13]]-テーブル145678[[#This Row],[列2]]),
              0)</f>
        <v>0</v>
      </c>
      <c r="G14" s="123" t="s">
        <v>35</v>
      </c>
      <c r="H14" s="131" t="str">
        <f>IFERROR(IF(MINUTE(テーブル145678[[#This Row],[列4]]-テーブル145678[[#This Row],[列13]]-テーブル145678[[#This Row],[列2]])&lt;30,
                  "00",
                  30),
              "00")</f>
        <v>00</v>
      </c>
      <c r="I14" s="125" t="s">
        <v>36</v>
      </c>
      <c r="J14" s="126">
        <f>IFERROR((テーブル145678[[#This Row],[列5]]+テーブル145678[[#This Row],[列7]]/60)*$C$5,"")</f>
        <v>0</v>
      </c>
      <c r="K14" s="127" t="s">
        <v>7</v>
      </c>
      <c r="L14" s="132"/>
      <c r="M14" s="129"/>
      <c r="N14" s="153"/>
      <c r="O14" s="116"/>
    </row>
    <row r="15" spans="1:15" ht="22.5" customHeight="1">
      <c r="A15" s="92"/>
      <c r="B15" s="130" t="str">
        <f>IF(テーブル145678[[#This Row],[列1]]="",
    "",
    TEXT(テーブル145678[[#This Row],[列1]],"(aaa)"))</f>
        <v/>
      </c>
      <c r="C15" s="87" t="s">
        <v>33</v>
      </c>
      <c r="D15" s="120" t="s">
        <v>34</v>
      </c>
      <c r="E15" s="88" t="s">
        <v>33</v>
      </c>
      <c r="F15" s="122">
        <f>IFERROR(HOUR(テーブル145678[[#This Row],[列4]]-テーブル145678[[#This Row],[列13]]-テーブル145678[[#This Row],[列2]]),
              0)</f>
        <v>0</v>
      </c>
      <c r="G15" s="123" t="s">
        <v>35</v>
      </c>
      <c r="H15" s="131" t="str">
        <f>IFERROR(IF(MINUTE(テーブル145678[[#This Row],[列4]]-テーブル145678[[#This Row],[列13]]-テーブル145678[[#This Row],[列2]])&lt;30,
                  "00",
                  30),
              "00")</f>
        <v>00</v>
      </c>
      <c r="I15" s="125" t="s">
        <v>36</v>
      </c>
      <c r="J15" s="126">
        <f>IFERROR((テーブル145678[[#This Row],[列5]]+テーブル145678[[#This Row],[列7]]/60)*$C$5,"")</f>
        <v>0</v>
      </c>
      <c r="K15" s="127" t="s">
        <v>7</v>
      </c>
      <c r="L15" s="132"/>
      <c r="M15" s="129"/>
      <c r="N15" s="153"/>
      <c r="O15" s="116"/>
    </row>
    <row r="16" spans="1:15" ht="22.5" customHeight="1">
      <c r="A16" s="92"/>
      <c r="B16" s="130" t="str">
        <f>IF(テーブル145678[[#This Row],[列1]]="",
    "",
    TEXT(テーブル145678[[#This Row],[列1]],"(aaa)"))</f>
        <v/>
      </c>
      <c r="C16" s="87" t="s">
        <v>33</v>
      </c>
      <c r="D16" s="120" t="s">
        <v>34</v>
      </c>
      <c r="E16" s="88" t="s">
        <v>33</v>
      </c>
      <c r="F16" s="122">
        <f>IFERROR(HOUR(テーブル145678[[#This Row],[列4]]-テーブル145678[[#This Row],[列13]]-テーブル145678[[#This Row],[列2]]),
              0)</f>
        <v>0</v>
      </c>
      <c r="G16" s="123" t="s">
        <v>35</v>
      </c>
      <c r="H16" s="131" t="str">
        <f>IFERROR(IF(MINUTE(テーブル145678[[#This Row],[列4]]-テーブル145678[[#This Row],[列13]]-テーブル145678[[#This Row],[列2]])&lt;30,
                  "00",
                  30),
              "00")</f>
        <v>00</v>
      </c>
      <c r="I16" s="125" t="s">
        <v>36</v>
      </c>
      <c r="J16" s="126">
        <f>IFERROR((テーブル145678[[#This Row],[列5]]+テーブル145678[[#This Row],[列7]]/60)*$C$5,"")</f>
        <v>0</v>
      </c>
      <c r="K16" s="127" t="s">
        <v>7</v>
      </c>
      <c r="L16" s="132"/>
      <c r="M16" s="129"/>
      <c r="N16" s="153"/>
      <c r="O16" s="116"/>
    </row>
    <row r="17" spans="1:15" ht="22.5" customHeight="1">
      <c r="A17" s="92"/>
      <c r="B17" s="130" t="str">
        <f>IF(テーブル145678[[#This Row],[列1]]="",
    "",
    TEXT(テーブル145678[[#This Row],[列1]],"(aaa)"))</f>
        <v/>
      </c>
      <c r="C17" s="87" t="s">
        <v>33</v>
      </c>
      <c r="D17" s="120" t="s">
        <v>34</v>
      </c>
      <c r="E17" s="88" t="s">
        <v>33</v>
      </c>
      <c r="F17" s="122">
        <f>IFERROR(HOUR(テーブル145678[[#This Row],[列4]]-テーブル145678[[#This Row],[列13]]-テーブル145678[[#This Row],[列2]]),
              0)</f>
        <v>0</v>
      </c>
      <c r="G17" s="123" t="s">
        <v>35</v>
      </c>
      <c r="H17" s="131" t="str">
        <f>IFERROR(IF(MINUTE(テーブル145678[[#This Row],[列4]]-テーブル145678[[#This Row],[列13]]-テーブル145678[[#This Row],[列2]])&lt;30,
                  "00",
                  30),
              "00")</f>
        <v>00</v>
      </c>
      <c r="I17" s="125" t="s">
        <v>36</v>
      </c>
      <c r="J17" s="126">
        <f>IFERROR((テーブル145678[[#This Row],[列5]]+テーブル145678[[#This Row],[列7]]/60)*$C$5,"")</f>
        <v>0</v>
      </c>
      <c r="K17" s="127" t="s">
        <v>7</v>
      </c>
      <c r="L17" s="132"/>
      <c r="M17" s="129"/>
      <c r="N17" s="153"/>
      <c r="O17" s="116"/>
    </row>
    <row r="18" spans="1:15" ht="22.5" customHeight="1">
      <c r="A18" s="92"/>
      <c r="B18" s="130" t="str">
        <f>IF(テーブル145678[[#This Row],[列1]]="",
    "",
    TEXT(テーブル145678[[#This Row],[列1]],"(aaa)"))</f>
        <v/>
      </c>
      <c r="C18" s="87" t="s">
        <v>33</v>
      </c>
      <c r="D18" s="120" t="s">
        <v>34</v>
      </c>
      <c r="E18" s="88" t="s">
        <v>33</v>
      </c>
      <c r="F18" s="122">
        <f>IFERROR(HOUR(テーブル145678[[#This Row],[列4]]-テーブル145678[[#This Row],[列13]]-テーブル145678[[#This Row],[列2]]),
              0)</f>
        <v>0</v>
      </c>
      <c r="G18" s="123" t="s">
        <v>35</v>
      </c>
      <c r="H18" s="131" t="str">
        <f>IFERROR(IF(MINUTE(テーブル145678[[#This Row],[列4]]-テーブル145678[[#This Row],[列13]]-テーブル145678[[#This Row],[列2]])&lt;30,
                  "00",
                  30),
              "00")</f>
        <v>00</v>
      </c>
      <c r="I18" s="125" t="s">
        <v>36</v>
      </c>
      <c r="J18" s="126">
        <f>IFERROR((テーブル145678[[#This Row],[列5]]+テーブル145678[[#This Row],[列7]]/60)*$C$5,"")</f>
        <v>0</v>
      </c>
      <c r="K18" s="127" t="s">
        <v>7</v>
      </c>
      <c r="L18" s="132"/>
      <c r="M18" s="129"/>
      <c r="N18" s="153"/>
      <c r="O18" s="116"/>
    </row>
    <row r="19" spans="1:15" ht="22.5" customHeight="1">
      <c r="A19" s="92"/>
      <c r="B19" s="130" t="str">
        <f>IF(テーブル145678[[#This Row],[列1]]="",
    "",
    TEXT(テーブル145678[[#This Row],[列1]],"(aaa)"))</f>
        <v/>
      </c>
      <c r="C19" s="87" t="s">
        <v>33</v>
      </c>
      <c r="D19" s="120" t="s">
        <v>34</v>
      </c>
      <c r="E19" s="88" t="s">
        <v>33</v>
      </c>
      <c r="F19" s="122">
        <f>IFERROR(HOUR(テーブル145678[[#This Row],[列4]]-テーブル145678[[#This Row],[列13]]-テーブル145678[[#This Row],[列2]]),
              0)</f>
        <v>0</v>
      </c>
      <c r="G19" s="123" t="s">
        <v>35</v>
      </c>
      <c r="H19" s="131" t="str">
        <f>IFERROR(IF(MINUTE(テーブル145678[[#This Row],[列4]]-テーブル145678[[#This Row],[列13]]-テーブル145678[[#This Row],[列2]])&lt;30,
                  "00",
                  30),
              "00")</f>
        <v>00</v>
      </c>
      <c r="I19" s="125" t="s">
        <v>36</v>
      </c>
      <c r="J19" s="126">
        <f>IFERROR((テーブル145678[[#This Row],[列5]]+テーブル145678[[#This Row],[列7]]/60)*$C$5,"")</f>
        <v>0</v>
      </c>
      <c r="K19" s="127" t="s">
        <v>7</v>
      </c>
      <c r="L19" s="132"/>
      <c r="M19" s="129"/>
      <c r="N19" s="153"/>
      <c r="O19" s="116"/>
    </row>
    <row r="20" spans="1:15" ht="22.5" customHeight="1">
      <c r="A20" s="92"/>
      <c r="B20" s="130" t="str">
        <f>IF(テーブル145678[[#This Row],[列1]]="",
    "",
    TEXT(テーブル145678[[#This Row],[列1]],"(aaa)"))</f>
        <v/>
      </c>
      <c r="C20" s="87" t="s">
        <v>33</v>
      </c>
      <c r="D20" s="120" t="s">
        <v>34</v>
      </c>
      <c r="E20" s="88" t="s">
        <v>33</v>
      </c>
      <c r="F20" s="122">
        <f>IFERROR(HOUR(テーブル145678[[#This Row],[列4]]-テーブル145678[[#This Row],[列13]]-テーブル145678[[#This Row],[列2]]),
              0)</f>
        <v>0</v>
      </c>
      <c r="G20" s="123" t="s">
        <v>35</v>
      </c>
      <c r="H20" s="131" t="str">
        <f>IFERROR(IF(MINUTE(テーブル145678[[#This Row],[列4]]-テーブル145678[[#This Row],[列13]]-テーブル145678[[#This Row],[列2]])&lt;30,
                  "00",
                  30),
              "00")</f>
        <v>00</v>
      </c>
      <c r="I20" s="125" t="s">
        <v>36</v>
      </c>
      <c r="J20" s="126">
        <f>IFERROR((テーブル145678[[#This Row],[列5]]+テーブル145678[[#This Row],[列7]]/60)*$C$5,"")</f>
        <v>0</v>
      </c>
      <c r="K20" s="127" t="s">
        <v>7</v>
      </c>
      <c r="L20" s="132"/>
      <c r="M20" s="129"/>
      <c r="N20" s="153"/>
      <c r="O20" s="116"/>
    </row>
    <row r="21" spans="1:15" ht="22.5" customHeight="1">
      <c r="A21" s="92"/>
      <c r="B21" s="130" t="str">
        <f>IF(テーブル145678[[#This Row],[列1]]="",
    "",
    TEXT(テーブル145678[[#This Row],[列1]],"(aaa)"))</f>
        <v/>
      </c>
      <c r="C21" s="87" t="s">
        <v>33</v>
      </c>
      <c r="D21" s="120" t="s">
        <v>34</v>
      </c>
      <c r="E21" s="88" t="s">
        <v>33</v>
      </c>
      <c r="F21" s="122">
        <f>IFERROR(HOUR(テーブル145678[[#This Row],[列4]]-テーブル145678[[#This Row],[列13]]-テーブル145678[[#This Row],[列2]]),
              0)</f>
        <v>0</v>
      </c>
      <c r="G21" s="123" t="s">
        <v>35</v>
      </c>
      <c r="H21" s="131" t="str">
        <f>IFERROR(IF(MINUTE(テーブル145678[[#This Row],[列4]]-テーブル145678[[#This Row],[列13]]-テーブル145678[[#This Row],[列2]])&lt;30,
                  "00",
                  30),
              "00")</f>
        <v>00</v>
      </c>
      <c r="I21" s="125" t="s">
        <v>36</v>
      </c>
      <c r="J21" s="126">
        <f>IFERROR((テーブル145678[[#This Row],[列5]]+テーブル145678[[#This Row],[列7]]/60)*$C$5,"")</f>
        <v>0</v>
      </c>
      <c r="K21" s="127" t="s">
        <v>7</v>
      </c>
      <c r="L21" s="132"/>
      <c r="M21" s="129"/>
      <c r="N21" s="153"/>
      <c r="O21" s="116"/>
    </row>
    <row r="22" spans="1:15" ht="22.5" customHeight="1">
      <c r="A22" s="92"/>
      <c r="B22" s="130" t="str">
        <f>IF(テーブル145678[[#This Row],[列1]]="",
    "",
    TEXT(テーブル145678[[#This Row],[列1]],"(aaa)"))</f>
        <v/>
      </c>
      <c r="C22" s="87" t="s">
        <v>33</v>
      </c>
      <c r="D22" s="120" t="s">
        <v>34</v>
      </c>
      <c r="E22" s="88" t="s">
        <v>33</v>
      </c>
      <c r="F22" s="122">
        <f>IFERROR(HOUR(テーブル145678[[#This Row],[列4]]-テーブル145678[[#This Row],[列13]]-テーブル145678[[#This Row],[列2]]),
              0)</f>
        <v>0</v>
      </c>
      <c r="G22" s="123" t="s">
        <v>35</v>
      </c>
      <c r="H22" s="131" t="str">
        <f>IFERROR(IF(MINUTE(テーブル145678[[#This Row],[列4]]-テーブル145678[[#This Row],[列13]]-テーブル145678[[#This Row],[列2]])&lt;30,
                  "00",
                  30),
              "00")</f>
        <v>00</v>
      </c>
      <c r="I22" s="125" t="s">
        <v>36</v>
      </c>
      <c r="J22" s="126">
        <f>IFERROR((テーブル145678[[#This Row],[列5]]+テーブル145678[[#This Row],[列7]]/60)*$C$5,"")</f>
        <v>0</v>
      </c>
      <c r="K22" s="127" t="s">
        <v>7</v>
      </c>
      <c r="L22" s="132"/>
      <c r="M22" s="129"/>
      <c r="N22" s="153"/>
      <c r="O22" s="116"/>
    </row>
    <row r="23" spans="1:15" ht="22.5" customHeight="1">
      <c r="A23" s="92"/>
      <c r="B23" s="130" t="str">
        <f>IF(テーブル145678[[#This Row],[列1]]="",
    "",
    TEXT(テーブル145678[[#This Row],[列1]],"(aaa)"))</f>
        <v/>
      </c>
      <c r="C23" s="87" t="s">
        <v>33</v>
      </c>
      <c r="D23" s="120" t="s">
        <v>34</v>
      </c>
      <c r="E23" s="88" t="s">
        <v>33</v>
      </c>
      <c r="F23" s="122">
        <f>IFERROR(HOUR(テーブル145678[[#This Row],[列4]]-テーブル145678[[#This Row],[列13]]-テーブル145678[[#This Row],[列2]]),
              0)</f>
        <v>0</v>
      </c>
      <c r="G23" s="123" t="s">
        <v>35</v>
      </c>
      <c r="H23" s="131" t="str">
        <f>IFERROR(IF(MINUTE(テーブル145678[[#This Row],[列4]]-テーブル145678[[#This Row],[列13]]-テーブル145678[[#This Row],[列2]])&lt;30,
                  "00",
                  30),
              "00")</f>
        <v>00</v>
      </c>
      <c r="I23" s="125" t="s">
        <v>36</v>
      </c>
      <c r="J23" s="126">
        <f>IFERROR((テーブル145678[[#This Row],[列5]]+テーブル145678[[#This Row],[列7]]/60)*$C$5,"")</f>
        <v>0</v>
      </c>
      <c r="K23" s="127" t="s">
        <v>7</v>
      </c>
      <c r="L23" s="132"/>
      <c r="M23" s="129"/>
      <c r="N23" s="153"/>
      <c r="O23" s="116"/>
    </row>
    <row r="24" spans="1:15" ht="22.5" customHeight="1">
      <c r="A24" s="92"/>
      <c r="B24" s="130" t="str">
        <f>IF(テーブル145678[[#This Row],[列1]]="",
    "",
    TEXT(テーブル145678[[#This Row],[列1]],"(aaa)"))</f>
        <v/>
      </c>
      <c r="C24" s="87" t="s">
        <v>33</v>
      </c>
      <c r="D24" s="120" t="s">
        <v>34</v>
      </c>
      <c r="E24" s="88" t="s">
        <v>33</v>
      </c>
      <c r="F24" s="122">
        <f>IFERROR(HOUR(テーブル145678[[#This Row],[列4]]-テーブル145678[[#This Row],[列13]]-テーブル145678[[#This Row],[列2]]),
              0)</f>
        <v>0</v>
      </c>
      <c r="G24" s="123" t="s">
        <v>35</v>
      </c>
      <c r="H24" s="131" t="str">
        <f>IFERROR(IF(MINUTE(テーブル145678[[#This Row],[列4]]-テーブル145678[[#This Row],[列13]]-テーブル145678[[#This Row],[列2]])&lt;30,
                  "00",
                  30),
              "00")</f>
        <v>00</v>
      </c>
      <c r="I24" s="125" t="s">
        <v>36</v>
      </c>
      <c r="J24" s="126">
        <f>IFERROR((テーブル145678[[#This Row],[列5]]+テーブル145678[[#This Row],[列7]]/60)*$C$5,"")</f>
        <v>0</v>
      </c>
      <c r="K24" s="127" t="s">
        <v>7</v>
      </c>
      <c r="L24" s="128"/>
      <c r="M24" s="129"/>
      <c r="N24" s="153"/>
      <c r="O24" s="116"/>
    </row>
    <row r="25" spans="1:15" ht="22.5" customHeight="1">
      <c r="A25" s="92"/>
      <c r="B25" s="130" t="str">
        <f>IF(テーブル145678[[#This Row],[列1]]="",
    "",
    TEXT(テーブル145678[[#This Row],[列1]],"(aaa)"))</f>
        <v/>
      </c>
      <c r="C25" s="87" t="s">
        <v>33</v>
      </c>
      <c r="D25" s="120" t="s">
        <v>34</v>
      </c>
      <c r="E25" s="88" t="s">
        <v>33</v>
      </c>
      <c r="F25" s="122">
        <f>IFERROR(HOUR(テーブル145678[[#This Row],[列4]]-テーブル145678[[#This Row],[列13]]-テーブル145678[[#This Row],[列2]]),
              0)</f>
        <v>0</v>
      </c>
      <c r="G25" s="123" t="s">
        <v>35</v>
      </c>
      <c r="H25" s="131" t="str">
        <f>IFERROR(IF(MINUTE(テーブル145678[[#This Row],[列4]]-テーブル145678[[#This Row],[列13]]-テーブル145678[[#This Row],[列2]])&lt;30,
                  "00",
                  30),
              "00")</f>
        <v>00</v>
      </c>
      <c r="I25" s="125" t="s">
        <v>36</v>
      </c>
      <c r="J25" s="126">
        <f>IFERROR((テーブル145678[[#This Row],[列5]]+テーブル145678[[#This Row],[列7]]/60)*$C$5,"")</f>
        <v>0</v>
      </c>
      <c r="K25" s="127" t="s">
        <v>7</v>
      </c>
      <c r="L25" s="132"/>
      <c r="M25" s="129"/>
      <c r="N25" s="153"/>
      <c r="O25" s="116"/>
    </row>
    <row r="26" spans="1:15" ht="22.5" customHeight="1">
      <c r="A26" s="92"/>
      <c r="B26" s="130" t="str">
        <f>IF(テーブル145678[[#This Row],[列1]]="",
    "",
    TEXT(テーブル145678[[#This Row],[列1]],"(aaa)"))</f>
        <v/>
      </c>
      <c r="C26" s="87" t="s">
        <v>33</v>
      </c>
      <c r="D26" s="120" t="s">
        <v>34</v>
      </c>
      <c r="E26" s="88" t="s">
        <v>33</v>
      </c>
      <c r="F26" s="122">
        <f>IFERROR(HOUR(テーブル145678[[#This Row],[列4]]-テーブル145678[[#This Row],[列13]]-テーブル145678[[#This Row],[列2]]),
              0)</f>
        <v>0</v>
      </c>
      <c r="G26" s="123" t="s">
        <v>35</v>
      </c>
      <c r="H26" s="131" t="str">
        <f>IFERROR(IF(MINUTE(テーブル145678[[#This Row],[列4]]-テーブル145678[[#This Row],[列13]]-テーブル145678[[#This Row],[列2]])&lt;30,
                  "00",
                  30),
              "00")</f>
        <v>00</v>
      </c>
      <c r="I26" s="125" t="s">
        <v>36</v>
      </c>
      <c r="J26" s="126">
        <f>IFERROR((テーブル145678[[#This Row],[列5]]+テーブル145678[[#This Row],[列7]]/60)*$C$5,"")</f>
        <v>0</v>
      </c>
      <c r="K26" s="127" t="s">
        <v>7</v>
      </c>
      <c r="L26" s="132"/>
      <c r="M26" s="129"/>
      <c r="N26" s="153"/>
      <c r="O26" s="116"/>
    </row>
    <row r="27" spans="1:15" ht="22.5" customHeight="1">
      <c r="A27" s="92"/>
      <c r="B27" s="130" t="str">
        <f>IF(テーブル145678[[#This Row],[列1]]="",
    "",
    TEXT(テーブル145678[[#This Row],[列1]],"(aaa)"))</f>
        <v/>
      </c>
      <c r="C27" s="87" t="s">
        <v>33</v>
      </c>
      <c r="D27" s="120" t="s">
        <v>34</v>
      </c>
      <c r="E27" s="88" t="s">
        <v>33</v>
      </c>
      <c r="F27" s="122">
        <f>IFERROR(HOUR(テーブル145678[[#This Row],[列4]]-テーブル145678[[#This Row],[列13]]-テーブル145678[[#This Row],[列2]]),
              0)</f>
        <v>0</v>
      </c>
      <c r="G27" s="123" t="s">
        <v>35</v>
      </c>
      <c r="H27" s="131" t="str">
        <f>IFERROR(IF(MINUTE(テーブル145678[[#This Row],[列4]]-テーブル145678[[#This Row],[列13]]-テーブル145678[[#This Row],[列2]])&lt;30,
                  "00",
                  30),
              "00")</f>
        <v>00</v>
      </c>
      <c r="I27" s="125" t="s">
        <v>36</v>
      </c>
      <c r="J27" s="126">
        <f>IFERROR((テーブル145678[[#This Row],[列5]]+テーブル145678[[#This Row],[列7]]/60)*$C$5,"")</f>
        <v>0</v>
      </c>
      <c r="K27" s="127" t="s">
        <v>7</v>
      </c>
      <c r="L27" s="132"/>
      <c r="M27" s="129"/>
      <c r="N27" s="153"/>
      <c r="O27" s="116"/>
    </row>
    <row r="28" spans="1:15" ht="22.5" customHeight="1">
      <c r="A28" s="92"/>
      <c r="B28" s="130" t="str">
        <f>IF(テーブル145678[[#This Row],[列1]]="",
    "",
    TEXT(テーブル145678[[#This Row],[列1]],"(aaa)"))</f>
        <v/>
      </c>
      <c r="C28" s="87" t="s">
        <v>33</v>
      </c>
      <c r="D28" s="120" t="s">
        <v>34</v>
      </c>
      <c r="E28" s="88" t="s">
        <v>33</v>
      </c>
      <c r="F28" s="122">
        <f>IFERROR(HOUR(テーブル145678[[#This Row],[列4]]-テーブル145678[[#This Row],[列13]]-テーブル145678[[#This Row],[列2]]),
              0)</f>
        <v>0</v>
      </c>
      <c r="G28" s="123" t="s">
        <v>35</v>
      </c>
      <c r="H28" s="131" t="str">
        <f>IFERROR(IF(MINUTE(テーブル145678[[#This Row],[列4]]-テーブル145678[[#This Row],[列13]]-テーブル145678[[#This Row],[列2]])&lt;30,
                  "00",
                  30),
              "00")</f>
        <v>00</v>
      </c>
      <c r="I28" s="125" t="s">
        <v>36</v>
      </c>
      <c r="J28" s="126">
        <f>IFERROR((テーブル145678[[#This Row],[列5]]+テーブル145678[[#This Row],[列7]]/60)*$C$5,"")</f>
        <v>0</v>
      </c>
      <c r="K28" s="127" t="s">
        <v>7</v>
      </c>
      <c r="L28" s="132"/>
      <c r="M28" s="129"/>
      <c r="N28" s="153"/>
      <c r="O28" s="116"/>
    </row>
    <row r="29" spans="1:15" ht="22.5" customHeight="1">
      <c r="A29" s="92"/>
      <c r="B29" s="130" t="str">
        <f>IF(テーブル145678[[#This Row],[列1]]="",
    "",
    TEXT(テーブル145678[[#This Row],[列1]],"(aaa)"))</f>
        <v/>
      </c>
      <c r="C29" s="87" t="s">
        <v>33</v>
      </c>
      <c r="D29" s="120" t="s">
        <v>34</v>
      </c>
      <c r="E29" s="88" t="s">
        <v>33</v>
      </c>
      <c r="F29" s="122">
        <f>IFERROR(HOUR(テーブル145678[[#This Row],[列4]]-テーブル145678[[#This Row],[列13]]-テーブル145678[[#This Row],[列2]]),
              0)</f>
        <v>0</v>
      </c>
      <c r="G29" s="123" t="s">
        <v>35</v>
      </c>
      <c r="H29" s="131" t="str">
        <f>IFERROR(IF(MINUTE(テーブル145678[[#This Row],[列4]]-テーブル145678[[#This Row],[列13]]-テーブル145678[[#This Row],[列2]])&lt;30,
                  "00",
                  30),
              "00")</f>
        <v>00</v>
      </c>
      <c r="I29" s="125" t="s">
        <v>36</v>
      </c>
      <c r="J29" s="126">
        <f>IFERROR((テーブル145678[[#This Row],[列5]]+テーブル145678[[#This Row],[列7]]/60)*$C$5,"")</f>
        <v>0</v>
      </c>
      <c r="K29" s="127" t="s">
        <v>7</v>
      </c>
      <c r="L29" s="132"/>
      <c r="M29" s="129"/>
      <c r="N29" s="153"/>
      <c r="O29" s="116"/>
    </row>
    <row r="30" spans="1:15" ht="22.5" customHeight="1" thickBot="1">
      <c r="A30" s="93"/>
      <c r="B30" s="134" t="str">
        <f>IF(テーブル145678[[#This Row],[列1]]="",
    "",
    TEXT(テーブル145678[[#This Row],[列1]],"(aaa)"))</f>
        <v/>
      </c>
      <c r="C30" s="89" t="s">
        <v>33</v>
      </c>
      <c r="D30" s="136" t="s">
        <v>34</v>
      </c>
      <c r="E30" s="90" t="s">
        <v>33</v>
      </c>
      <c r="F30" s="138">
        <f>IFERROR(HOUR(テーブル145678[[#This Row],[列4]]-テーブル145678[[#This Row],[列13]]-テーブル145678[[#This Row],[列2]]),
              0)</f>
        <v>0</v>
      </c>
      <c r="G30" s="139" t="s">
        <v>35</v>
      </c>
      <c r="H30" s="140" t="str">
        <f>IFERROR(IF(MINUTE(テーブル145678[[#This Row],[列4]]-テーブル145678[[#This Row],[列13]]-テーブル145678[[#This Row],[列2]])&lt;30,
                  "00",
                  30),
              "00")</f>
        <v>00</v>
      </c>
      <c r="I30" s="141" t="s">
        <v>36</v>
      </c>
      <c r="J30" s="142">
        <f>IFERROR((テーブル145678[[#This Row],[列5]]+テーブル145678[[#This Row],[列7]]/60)*$C$5,"")</f>
        <v>0</v>
      </c>
      <c r="K30" s="143" t="s">
        <v>7</v>
      </c>
      <c r="L30" s="144"/>
      <c r="M30" s="145"/>
      <c r="N30" s="153"/>
      <c r="O30" s="116"/>
    </row>
    <row r="31" spans="1:15" ht="22.5" customHeight="1" thickBot="1">
      <c r="A31" s="250" t="s">
        <v>41</v>
      </c>
      <c r="B31" s="251"/>
      <c r="C31" s="252"/>
      <c r="D31" s="253"/>
      <c r="E31" s="254"/>
      <c r="F31" s="255">
        <f>SUM(テーブル145678[[#All],[列5]])+SUM(テーブル145678[[#All],[列7]])/60</f>
        <v>0</v>
      </c>
      <c r="G31" s="256"/>
      <c r="H31" s="257" t="s">
        <v>37</v>
      </c>
      <c r="I31" s="258"/>
      <c r="J31" s="146">
        <f>SUM(テーブル145678[[#All],[列9]])</f>
        <v>0</v>
      </c>
      <c r="K31" s="147" t="s">
        <v>7</v>
      </c>
      <c r="L31" s="259"/>
      <c r="M31" s="260"/>
    </row>
    <row r="32" spans="1:15">
      <c r="A32" s="148"/>
      <c r="B32" s="148"/>
      <c r="C32" s="149"/>
      <c r="D32" s="149"/>
      <c r="E32" s="149"/>
      <c r="F32" s="150"/>
      <c r="G32" s="150"/>
      <c r="H32" s="149"/>
      <c r="I32" s="149"/>
      <c r="J32" s="151"/>
      <c r="K32" s="98"/>
      <c r="L32" s="152"/>
    </row>
  </sheetData>
  <sheetProtection selectLockedCells="1"/>
  <mergeCells count="17">
    <mergeCell ref="J7:K7"/>
    <mergeCell ref="D1:L1"/>
    <mergeCell ref="A2:L2"/>
    <mergeCell ref="A3:B3"/>
    <mergeCell ref="C3:E3"/>
    <mergeCell ref="A4:B4"/>
    <mergeCell ref="C4:E4"/>
    <mergeCell ref="A5:B5"/>
    <mergeCell ref="C5:E5"/>
    <mergeCell ref="A7:B7"/>
    <mergeCell ref="C7:E7"/>
    <mergeCell ref="F7:I7"/>
    <mergeCell ref="A31:B31"/>
    <mergeCell ref="C31:E31"/>
    <mergeCell ref="F31:G31"/>
    <mergeCell ref="H31:I31"/>
    <mergeCell ref="L31:M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32"/>
  <sheetViews>
    <sheetView zoomScaleNormal="100" workbookViewId="0">
      <selection activeCell="A8" sqref="A8"/>
    </sheetView>
  </sheetViews>
  <sheetFormatPr defaultColWidth="11.375" defaultRowHeight="10.5"/>
  <cols>
    <col min="1" max="1" width="6.875" style="96" customWidth="1"/>
    <col min="2" max="2" width="3.125" style="96" customWidth="1"/>
    <col min="3" max="3" width="6.25" style="96" customWidth="1"/>
    <col min="4" max="4" width="3.125" style="101" customWidth="1"/>
    <col min="5" max="5" width="6.25" style="96" customWidth="1"/>
    <col min="6" max="9" width="3.125" style="96" customWidth="1"/>
    <col min="10" max="10" width="6.25" style="96" customWidth="1"/>
    <col min="11" max="11" width="3.125" style="96" customWidth="1"/>
    <col min="12" max="12" width="37.5" style="99" customWidth="1"/>
    <col min="13" max="13" width="9.375" style="96" customWidth="1"/>
    <col min="14" max="14" width="6.25" style="96" customWidth="1"/>
    <col min="15" max="255" width="11.375" style="96"/>
    <col min="256" max="256" width="16.75" style="96" customWidth="1"/>
    <col min="257" max="257" width="11.125" style="96" customWidth="1"/>
    <col min="258" max="258" width="3.75" style="96" bestFit="1" customWidth="1"/>
    <col min="259" max="259" width="11.125" style="96" customWidth="1"/>
    <col min="260" max="260" width="6" style="96" customWidth="1"/>
    <col min="261" max="261" width="5.125" style="96" customWidth="1"/>
    <col min="262" max="262" width="5.75" style="96" customWidth="1"/>
    <col min="263" max="263" width="3.125" style="96" customWidth="1"/>
    <col min="264" max="264" width="12.875" style="96" customWidth="1"/>
    <col min="265" max="265" width="2.875" style="96" customWidth="1"/>
    <col min="266" max="266" width="83.875" style="96" customWidth="1"/>
    <col min="267" max="511" width="11.375" style="96"/>
    <col min="512" max="512" width="16.75" style="96" customWidth="1"/>
    <col min="513" max="513" width="11.125" style="96" customWidth="1"/>
    <col min="514" max="514" width="3.75" style="96" bestFit="1" customWidth="1"/>
    <col min="515" max="515" width="11.125" style="96" customWidth="1"/>
    <col min="516" max="516" width="6" style="96" customWidth="1"/>
    <col min="517" max="517" width="5.125" style="96" customWidth="1"/>
    <col min="518" max="518" width="5.75" style="96" customWidth="1"/>
    <col min="519" max="519" width="3.125" style="96" customWidth="1"/>
    <col min="520" max="520" width="12.875" style="96" customWidth="1"/>
    <col min="521" max="521" width="2.875" style="96" customWidth="1"/>
    <col min="522" max="522" width="83.875" style="96" customWidth="1"/>
    <col min="523" max="767" width="11.375" style="96"/>
    <col min="768" max="768" width="16.75" style="96" customWidth="1"/>
    <col min="769" max="769" width="11.125" style="96" customWidth="1"/>
    <col min="770" max="770" width="3.75" style="96" bestFit="1" customWidth="1"/>
    <col min="771" max="771" width="11.125" style="96" customWidth="1"/>
    <col min="772" max="772" width="6" style="96" customWidth="1"/>
    <col min="773" max="773" width="5.125" style="96" customWidth="1"/>
    <col min="774" max="774" width="5.75" style="96" customWidth="1"/>
    <col min="775" max="775" width="3.125" style="96" customWidth="1"/>
    <col min="776" max="776" width="12.875" style="96" customWidth="1"/>
    <col min="777" max="777" width="2.875" style="96" customWidth="1"/>
    <col min="778" max="778" width="83.875" style="96" customWidth="1"/>
    <col min="779" max="1023" width="11.375" style="96"/>
    <col min="1024" max="1024" width="16.75" style="96" customWidth="1"/>
    <col min="1025" max="1025" width="11.125" style="96" customWidth="1"/>
    <col min="1026" max="1026" width="3.75" style="96" bestFit="1" customWidth="1"/>
    <col min="1027" max="1027" width="11.125" style="96" customWidth="1"/>
    <col min="1028" max="1028" width="6" style="96" customWidth="1"/>
    <col min="1029" max="1029" width="5.125" style="96" customWidth="1"/>
    <col min="1030" max="1030" width="5.75" style="96" customWidth="1"/>
    <col min="1031" max="1031" width="3.125" style="96" customWidth="1"/>
    <col min="1032" max="1032" width="12.875" style="96" customWidth="1"/>
    <col min="1033" max="1033" width="2.875" style="96" customWidth="1"/>
    <col min="1034" max="1034" width="83.875" style="96" customWidth="1"/>
    <col min="1035" max="1279" width="11.375" style="96"/>
    <col min="1280" max="1280" width="16.75" style="96" customWidth="1"/>
    <col min="1281" max="1281" width="11.125" style="96" customWidth="1"/>
    <col min="1282" max="1282" width="3.75" style="96" bestFit="1" customWidth="1"/>
    <col min="1283" max="1283" width="11.125" style="96" customWidth="1"/>
    <col min="1284" max="1284" width="6" style="96" customWidth="1"/>
    <col min="1285" max="1285" width="5.125" style="96" customWidth="1"/>
    <col min="1286" max="1286" width="5.75" style="96" customWidth="1"/>
    <col min="1287" max="1287" width="3.125" style="96" customWidth="1"/>
    <col min="1288" max="1288" width="12.875" style="96" customWidth="1"/>
    <col min="1289" max="1289" width="2.875" style="96" customWidth="1"/>
    <col min="1290" max="1290" width="83.875" style="96" customWidth="1"/>
    <col min="1291" max="1535" width="11.375" style="96"/>
    <col min="1536" max="1536" width="16.75" style="96" customWidth="1"/>
    <col min="1537" max="1537" width="11.125" style="96" customWidth="1"/>
    <col min="1538" max="1538" width="3.75" style="96" bestFit="1" customWidth="1"/>
    <col min="1539" max="1539" width="11.125" style="96" customWidth="1"/>
    <col min="1540" max="1540" width="6" style="96" customWidth="1"/>
    <col min="1541" max="1541" width="5.125" style="96" customWidth="1"/>
    <col min="1542" max="1542" width="5.75" style="96" customWidth="1"/>
    <col min="1543" max="1543" width="3.125" style="96" customWidth="1"/>
    <col min="1544" max="1544" width="12.875" style="96" customWidth="1"/>
    <col min="1545" max="1545" width="2.875" style="96" customWidth="1"/>
    <col min="1546" max="1546" width="83.875" style="96" customWidth="1"/>
    <col min="1547" max="1791" width="11.375" style="96"/>
    <col min="1792" max="1792" width="16.75" style="96" customWidth="1"/>
    <col min="1793" max="1793" width="11.125" style="96" customWidth="1"/>
    <col min="1794" max="1794" width="3.75" style="96" bestFit="1" customWidth="1"/>
    <col min="1795" max="1795" width="11.125" style="96" customWidth="1"/>
    <col min="1796" max="1796" width="6" style="96" customWidth="1"/>
    <col min="1797" max="1797" width="5.125" style="96" customWidth="1"/>
    <col min="1798" max="1798" width="5.75" style="96" customWidth="1"/>
    <col min="1799" max="1799" width="3.125" style="96" customWidth="1"/>
    <col min="1800" max="1800" width="12.875" style="96" customWidth="1"/>
    <col min="1801" max="1801" width="2.875" style="96" customWidth="1"/>
    <col min="1802" max="1802" width="83.875" style="96" customWidth="1"/>
    <col min="1803" max="2047" width="11.375" style="96"/>
    <col min="2048" max="2048" width="16.75" style="96" customWidth="1"/>
    <col min="2049" max="2049" width="11.125" style="96" customWidth="1"/>
    <col min="2050" max="2050" width="3.75" style="96" bestFit="1" customWidth="1"/>
    <col min="2051" max="2051" width="11.125" style="96" customWidth="1"/>
    <col min="2052" max="2052" width="6" style="96" customWidth="1"/>
    <col min="2053" max="2053" width="5.125" style="96" customWidth="1"/>
    <col min="2054" max="2054" width="5.75" style="96" customWidth="1"/>
    <col min="2055" max="2055" width="3.125" style="96" customWidth="1"/>
    <col min="2056" max="2056" width="12.875" style="96" customWidth="1"/>
    <col min="2057" max="2057" width="2.875" style="96" customWidth="1"/>
    <col min="2058" max="2058" width="83.875" style="96" customWidth="1"/>
    <col min="2059" max="2303" width="11.375" style="96"/>
    <col min="2304" max="2304" width="16.75" style="96" customWidth="1"/>
    <col min="2305" max="2305" width="11.125" style="96" customWidth="1"/>
    <col min="2306" max="2306" width="3.75" style="96" bestFit="1" customWidth="1"/>
    <col min="2307" max="2307" width="11.125" style="96" customWidth="1"/>
    <col min="2308" max="2308" width="6" style="96" customWidth="1"/>
    <col min="2309" max="2309" width="5.125" style="96" customWidth="1"/>
    <col min="2310" max="2310" width="5.75" style="96" customWidth="1"/>
    <col min="2311" max="2311" width="3.125" style="96" customWidth="1"/>
    <col min="2312" max="2312" width="12.875" style="96" customWidth="1"/>
    <col min="2313" max="2313" width="2.875" style="96" customWidth="1"/>
    <col min="2314" max="2314" width="83.875" style="96" customWidth="1"/>
    <col min="2315" max="2559" width="11.375" style="96"/>
    <col min="2560" max="2560" width="16.75" style="96" customWidth="1"/>
    <col min="2561" max="2561" width="11.125" style="96" customWidth="1"/>
    <col min="2562" max="2562" width="3.75" style="96" bestFit="1" customWidth="1"/>
    <col min="2563" max="2563" width="11.125" style="96" customWidth="1"/>
    <col min="2564" max="2564" width="6" style="96" customWidth="1"/>
    <col min="2565" max="2565" width="5.125" style="96" customWidth="1"/>
    <col min="2566" max="2566" width="5.75" style="96" customWidth="1"/>
    <col min="2567" max="2567" width="3.125" style="96" customWidth="1"/>
    <col min="2568" max="2568" width="12.875" style="96" customWidth="1"/>
    <col min="2569" max="2569" width="2.875" style="96" customWidth="1"/>
    <col min="2570" max="2570" width="83.875" style="96" customWidth="1"/>
    <col min="2571" max="2815" width="11.375" style="96"/>
    <col min="2816" max="2816" width="16.75" style="96" customWidth="1"/>
    <col min="2817" max="2817" width="11.125" style="96" customWidth="1"/>
    <col min="2818" max="2818" width="3.75" style="96" bestFit="1" customWidth="1"/>
    <col min="2819" max="2819" width="11.125" style="96" customWidth="1"/>
    <col min="2820" max="2820" width="6" style="96" customWidth="1"/>
    <col min="2821" max="2821" width="5.125" style="96" customWidth="1"/>
    <col min="2822" max="2822" width="5.75" style="96" customWidth="1"/>
    <col min="2823" max="2823" width="3.125" style="96" customWidth="1"/>
    <col min="2824" max="2824" width="12.875" style="96" customWidth="1"/>
    <col min="2825" max="2825" width="2.875" style="96" customWidth="1"/>
    <col min="2826" max="2826" width="83.875" style="96" customWidth="1"/>
    <col min="2827" max="3071" width="11.375" style="96"/>
    <col min="3072" max="3072" width="16.75" style="96" customWidth="1"/>
    <col min="3073" max="3073" width="11.125" style="96" customWidth="1"/>
    <col min="3074" max="3074" width="3.75" style="96" bestFit="1" customWidth="1"/>
    <col min="3075" max="3075" width="11.125" style="96" customWidth="1"/>
    <col min="3076" max="3076" width="6" style="96" customWidth="1"/>
    <col min="3077" max="3077" width="5.125" style="96" customWidth="1"/>
    <col min="3078" max="3078" width="5.75" style="96" customWidth="1"/>
    <col min="3079" max="3079" width="3.125" style="96" customWidth="1"/>
    <col min="3080" max="3080" width="12.875" style="96" customWidth="1"/>
    <col min="3081" max="3081" width="2.875" style="96" customWidth="1"/>
    <col min="3082" max="3082" width="83.875" style="96" customWidth="1"/>
    <col min="3083" max="3327" width="11.375" style="96"/>
    <col min="3328" max="3328" width="16.75" style="96" customWidth="1"/>
    <col min="3329" max="3329" width="11.125" style="96" customWidth="1"/>
    <col min="3330" max="3330" width="3.75" style="96" bestFit="1" customWidth="1"/>
    <col min="3331" max="3331" width="11.125" style="96" customWidth="1"/>
    <col min="3332" max="3332" width="6" style="96" customWidth="1"/>
    <col min="3333" max="3333" width="5.125" style="96" customWidth="1"/>
    <col min="3334" max="3334" width="5.75" style="96" customWidth="1"/>
    <col min="3335" max="3335" width="3.125" style="96" customWidth="1"/>
    <col min="3336" max="3336" width="12.875" style="96" customWidth="1"/>
    <col min="3337" max="3337" width="2.875" style="96" customWidth="1"/>
    <col min="3338" max="3338" width="83.875" style="96" customWidth="1"/>
    <col min="3339" max="3583" width="11.375" style="96"/>
    <col min="3584" max="3584" width="16.75" style="96" customWidth="1"/>
    <col min="3585" max="3585" width="11.125" style="96" customWidth="1"/>
    <col min="3586" max="3586" width="3.75" style="96" bestFit="1" customWidth="1"/>
    <col min="3587" max="3587" width="11.125" style="96" customWidth="1"/>
    <col min="3588" max="3588" width="6" style="96" customWidth="1"/>
    <col min="3589" max="3589" width="5.125" style="96" customWidth="1"/>
    <col min="3590" max="3590" width="5.75" style="96" customWidth="1"/>
    <col min="3591" max="3591" width="3.125" style="96" customWidth="1"/>
    <col min="3592" max="3592" width="12.875" style="96" customWidth="1"/>
    <col min="3593" max="3593" width="2.875" style="96" customWidth="1"/>
    <col min="3594" max="3594" width="83.875" style="96" customWidth="1"/>
    <col min="3595" max="3839" width="11.375" style="96"/>
    <col min="3840" max="3840" width="16.75" style="96" customWidth="1"/>
    <col min="3841" max="3841" width="11.125" style="96" customWidth="1"/>
    <col min="3842" max="3842" width="3.75" style="96" bestFit="1" customWidth="1"/>
    <col min="3843" max="3843" width="11.125" style="96" customWidth="1"/>
    <col min="3844" max="3844" width="6" style="96" customWidth="1"/>
    <col min="3845" max="3845" width="5.125" style="96" customWidth="1"/>
    <col min="3846" max="3846" width="5.75" style="96" customWidth="1"/>
    <col min="3847" max="3847" width="3.125" style="96" customWidth="1"/>
    <col min="3848" max="3848" width="12.875" style="96" customWidth="1"/>
    <col min="3849" max="3849" width="2.875" style="96" customWidth="1"/>
    <col min="3850" max="3850" width="83.875" style="96" customWidth="1"/>
    <col min="3851" max="4095" width="11.375" style="96"/>
    <col min="4096" max="4096" width="16.75" style="96" customWidth="1"/>
    <col min="4097" max="4097" width="11.125" style="96" customWidth="1"/>
    <col min="4098" max="4098" width="3.75" style="96" bestFit="1" customWidth="1"/>
    <col min="4099" max="4099" width="11.125" style="96" customWidth="1"/>
    <col min="4100" max="4100" width="6" style="96" customWidth="1"/>
    <col min="4101" max="4101" width="5.125" style="96" customWidth="1"/>
    <col min="4102" max="4102" width="5.75" style="96" customWidth="1"/>
    <col min="4103" max="4103" width="3.125" style="96" customWidth="1"/>
    <col min="4104" max="4104" width="12.875" style="96" customWidth="1"/>
    <col min="4105" max="4105" width="2.875" style="96" customWidth="1"/>
    <col min="4106" max="4106" width="83.875" style="96" customWidth="1"/>
    <col min="4107" max="4351" width="11.375" style="96"/>
    <col min="4352" max="4352" width="16.75" style="96" customWidth="1"/>
    <col min="4353" max="4353" width="11.125" style="96" customWidth="1"/>
    <col min="4354" max="4354" width="3.75" style="96" bestFit="1" customWidth="1"/>
    <col min="4355" max="4355" width="11.125" style="96" customWidth="1"/>
    <col min="4356" max="4356" width="6" style="96" customWidth="1"/>
    <col min="4357" max="4357" width="5.125" style="96" customWidth="1"/>
    <col min="4358" max="4358" width="5.75" style="96" customWidth="1"/>
    <col min="4359" max="4359" width="3.125" style="96" customWidth="1"/>
    <col min="4360" max="4360" width="12.875" style="96" customWidth="1"/>
    <col min="4361" max="4361" width="2.875" style="96" customWidth="1"/>
    <col min="4362" max="4362" width="83.875" style="96" customWidth="1"/>
    <col min="4363" max="4607" width="11.375" style="96"/>
    <col min="4608" max="4608" width="16.75" style="96" customWidth="1"/>
    <col min="4609" max="4609" width="11.125" style="96" customWidth="1"/>
    <col min="4610" max="4610" width="3.75" style="96" bestFit="1" customWidth="1"/>
    <col min="4611" max="4611" width="11.125" style="96" customWidth="1"/>
    <col min="4612" max="4612" width="6" style="96" customWidth="1"/>
    <col min="4613" max="4613" width="5.125" style="96" customWidth="1"/>
    <col min="4614" max="4614" width="5.75" style="96" customWidth="1"/>
    <col min="4615" max="4615" width="3.125" style="96" customWidth="1"/>
    <col min="4616" max="4616" width="12.875" style="96" customWidth="1"/>
    <col min="4617" max="4617" width="2.875" style="96" customWidth="1"/>
    <col min="4618" max="4618" width="83.875" style="96" customWidth="1"/>
    <col min="4619" max="4863" width="11.375" style="96"/>
    <col min="4864" max="4864" width="16.75" style="96" customWidth="1"/>
    <col min="4865" max="4865" width="11.125" style="96" customWidth="1"/>
    <col min="4866" max="4866" width="3.75" style="96" bestFit="1" customWidth="1"/>
    <col min="4867" max="4867" width="11.125" style="96" customWidth="1"/>
    <col min="4868" max="4868" width="6" style="96" customWidth="1"/>
    <col min="4869" max="4869" width="5.125" style="96" customWidth="1"/>
    <col min="4870" max="4870" width="5.75" style="96" customWidth="1"/>
    <col min="4871" max="4871" width="3.125" style="96" customWidth="1"/>
    <col min="4872" max="4872" width="12.875" style="96" customWidth="1"/>
    <col min="4873" max="4873" width="2.875" style="96" customWidth="1"/>
    <col min="4874" max="4874" width="83.875" style="96" customWidth="1"/>
    <col min="4875" max="5119" width="11.375" style="96"/>
    <col min="5120" max="5120" width="16.75" style="96" customWidth="1"/>
    <col min="5121" max="5121" width="11.125" style="96" customWidth="1"/>
    <col min="5122" max="5122" width="3.75" style="96" bestFit="1" customWidth="1"/>
    <col min="5123" max="5123" width="11.125" style="96" customWidth="1"/>
    <col min="5124" max="5124" width="6" style="96" customWidth="1"/>
    <col min="5125" max="5125" width="5.125" style="96" customWidth="1"/>
    <col min="5126" max="5126" width="5.75" style="96" customWidth="1"/>
    <col min="5127" max="5127" width="3.125" style="96" customWidth="1"/>
    <col min="5128" max="5128" width="12.875" style="96" customWidth="1"/>
    <col min="5129" max="5129" width="2.875" style="96" customWidth="1"/>
    <col min="5130" max="5130" width="83.875" style="96" customWidth="1"/>
    <col min="5131" max="5375" width="11.375" style="96"/>
    <col min="5376" max="5376" width="16.75" style="96" customWidth="1"/>
    <col min="5377" max="5377" width="11.125" style="96" customWidth="1"/>
    <col min="5378" max="5378" width="3.75" style="96" bestFit="1" customWidth="1"/>
    <col min="5379" max="5379" width="11.125" style="96" customWidth="1"/>
    <col min="5380" max="5380" width="6" style="96" customWidth="1"/>
    <col min="5381" max="5381" width="5.125" style="96" customWidth="1"/>
    <col min="5382" max="5382" width="5.75" style="96" customWidth="1"/>
    <col min="5383" max="5383" width="3.125" style="96" customWidth="1"/>
    <col min="5384" max="5384" width="12.875" style="96" customWidth="1"/>
    <col min="5385" max="5385" width="2.875" style="96" customWidth="1"/>
    <col min="5386" max="5386" width="83.875" style="96" customWidth="1"/>
    <col min="5387" max="5631" width="11.375" style="96"/>
    <col min="5632" max="5632" width="16.75" style="96" customWidth="1"/>
    <col min="5633" max="5633" width="11.125" style="96" customWidth="1"/>
    <col min="5634" max="5634" width="3.75" style="96" bestFit="1" customWidth="1"/>
    <col min="5635" max="5635" width="11.125" style="96" customWidth="1"/>
    <col min="5636" max="5636" width="6" style="96" customWidth="1"/>
    <col min="5637" max="5637" width="5.125" style="96" customWidth="1"/>
    <col min="5638" max="5638" width="5.75" style="96" customWidth="1"/>
    <col min="5639" max="5639" width="3.125" style="96" customWidth="1"/>
    <col min="5640" max="5640" width="12.875" style="96" customWidth="1"/>
    <col min="5641" max="5641" width="2.875" style="96" customWidth="1"/>
    <col min="5642" max="5642" width="83.875" style="96" customWidth="1"/>
    <col min="5643" max="5887" width="11.375" style="96"/>
    <col min="5888" max="5888" width="16.75" style="96" customWidth="1"/>
    <col min="5889" max="5889" width="11.125" style="96" customWidth="1"/>
    <col min="5890" max="5890" width="3.75" style="96" bestFit="1" customWidth="1"/>
    <col min="5891" max="5891" width="11.125" style="96" customWidth="1"/>
    <col min="5892" max="5892" width="6" style="96" customWidth="1"/>
    <col min="5893" max="5893" width="5.125" style="96" customWidth="1"/>
    <col min="5894" max="5894" width="5.75" style="96" customWidth="1"/>
    <col min="5895" max="5895" width="3.125" style="96" customWidth="1"/>
    <col min="5896" max="5896" width="12.875" style="96" customWidth="1"/>
    <col min="5897" max="5897" width="2.875" style="96" customWidth="1"/>
    <col min="5898" max="5898" width="83.875" style="96" customWidth="1"/>
    <col min="5899" max="6143" width="11.375" style="96"/>
    <col min="6144" max="6144" width="16.75" style="96" customWidth="1"/>
    <col min="6145" max="6145" width="11.125" style="96" customWidth="1"/>
    <col min="6146" max="6146" width="3.75" style="96" bestFit="1" customWidth="1"/>
    <col min="6147" max="6147" width="11.125" style="96" customWidth="1"/>
    <col min="6148" max="6148" width="6" style="96" customWidth="1"/>
    <col min="6149" max="6149" width="5.125" style="96" customWidth="1"/>
    <col min="6150" max="6150" width="5.75" style="96" customWidth="1"/>
    <col min="6151" max="6151" width="3.125" style="96" customWidth="1"/>
    <col min="6152" max="6152" width="12.875" style="96" customWidth="1"/>
    <col min="6153" max="6153" width="2.875" style="96" customWidth="1"/>
    <col min="6154" max="6154" width="83.875" style="96" customWidth="1"/>
    <col min="6155" max="6399" width="11.375" style="96"/>
    <col min="6400" max="6400" width="16.75" style="96" customWidth="1"/>
    <col min="6401" max="6401" width="11.125" style="96" customWidth="1"/>
    <col min="6402" max="6402" width="3.75" style="96" bestFit="1" customWidth="1"/>
    <col min="6403" max="6403" width="11.125" style="96" customWidth="1"/>
    <col min="6404" max="6404" width="6" style="96" customWidth="1"/>
    <col min="6405" max="6405" width="5.125" style="96" customWidth="1"/>
    <col min="6406" max="6406" width="5.75" style="96" customWidth="1"/>
    <col min="6407" max="6407" width="3.125" style="96" customWidth="1"/>
    <col min="6408" max="6408" width="12.875" style="96" customWidth="1"/>
    <col min="6409" max="6409" width="2.875" style="96" customWidth="1"/>
    <col min="6410" max="6410" width="83.875" style="96" customWidth="1"/>
    <col min="6411" max="6655" width="11.375" style="96"/>
    <col min="6656" max="6656" width="16.75" style="96" customWidth="1"/>
    <col min="6657" max="6657" width="11.125" style="96" customWidth="1"/>
    <col min="6658" max="6658" width="3.75" style="96" bestFit="1" customWidth="1"/>
    <col min="6659" max="6659" width="11.125" style="96" customWidth="1"/>
    <col min="6660" max="6660" width="6" style="96" customWidth="1"/>
    <col min="6661" max="6661" width="5.125" style="96" customWidth="1"/>
    <col min="6662" max="6662" width="5.75" style="96" customWidth="1"/>
    <col min="6663" max="6663" width="3.125" style="96" customWidth="1"/>
    <col min="6664" max="6664" width="12.875" style="96" customWidth="1"/>
    <col min="6665" max="6665" width="2.875" style="96" customWidth="1"/>
    <col min="6666" max="6666" width="83.875" style="96" customWidth="1"/>
    <col min="6667" max="6911" width="11.375" style="96"/>
    <col min="6912" max="6912" width="16.75" style="96" customWidth="1"/>
    <col min="6913" max="6913" width="11.125" style="96" customWidth="1"/>
    <col min="6914" max="6914" width="3.75" style="96" bestFit="1" customWidth="1"/>
    <col min="6915" max="6915" width="11.125" style="96" customWidth="1"/>
    <col min="6916" max="6916" width="6" style="96" customWidth="1"/>
    <col min="6917" max="6917" width="5.125" style="96" customWidth="1"/>
    <col min="6918" max="6918" width="5.75" style="96" customWidth="1"/>
    <col min="6919" max="6919" width="3.125" style="96" customWidth="1"/>
    <col min="6920" max="6920" width="12.875" style="96" customWidth="1"/>
    <col min="6921" max="6921" width="2.875" style="96" customWidth="1"/>
    <col min="6922" max="6922" width="83.875" style="96" customWidth="1"/>
    <col min="6923" max="7167" width="11.375" style="96"/>
    <col min="7168" max="7168" width="16.75" style="96" customWidth="1"/>
    <col min="7169" max="7169" width="11.125" style="96" customWidth="1"/>
    <col min="7170" max="7170" width="3.75" style="96" bestFit="1" customWidth="1"/>
    <col min="7171" max="7171" width="11.125" style="96" customWidth="1"/>
    <col min="7172" max="7172" width="6" style="96" customWidth="1"/>
    <col min="7173" max="7173" width="5.125" style="96" customWidth="1"/>
    <col min="7174" max="7174" width="5.75" style="96" customWidth="1"/>
    <col min="7175" max="7175" width="3.125" style="96" customWidth="1"/>
    <col min="7176" max="7176" width="12.875" style="96" customWidth="1"/>
    <col min="7177" max="7177" width="2.875" style="96" customWidth="1"/>
    <col min="7178" max="7178" width="83.875" style="96" customWidth="1"/>
    <col min="7179" max="7423" width="11.375" style="96"/>
    <col min="7424" max="7424" width="16.75" style="96" customWidth="1"/>
    <col min="7425" max="7425" width="11.125" style="96" customWidth="1"/>
    <col min="7426" max="7426" width="3.75" style="96" bestFit="1" customWidth="1"/>
    <col min="7427" max="7427" width="11.125" style="96" customWidth="1"/>
    <col min="7428" max="7428" width="6" style="96" customWidth="1"/>
    <col min="7429" max="7429" width="5.125" style="96" customWidth="1"/>
    <col min="7430" max="7430" width="5.75" style="96" customWidth="1"/>
    <col min="7431" max="7431" width="3.125" style="96" customWidth="1"/>
    <col min="7432" max="7432" width="12.875" style="96" customWidth="1"/>
    <col min="7433" max="7433" width="2.875" style="96" customWidth="1"/>
    <col min="7434" max="7434" width="83.875" style="96" customWidth="1"/>
    <col min="7435" max="7679" width="11.375" style="96"/>
    <col min="7680" max="7680" width="16.75" style="96" customWidth="1"/>
    <col min="7681" max="7681" width="11.125" style="96" customWidth="1"/>
    <col min="7682" max="7682" width="3.75" style="96" bestFit="1" customWidth="1"/>
    <col min="7683" max="7683" width="11.125" style="96" customWidth="1"/>
    <col min="7684" max="7684" width="6" style="96" customWidth="1"/>
    <col min="7685" max="7685" width="5.125" style="96" customWidth="1"/>
    <col min="7686" max="7686" width="5.75" style="96" customWidth="1"/>
    <col min="7687" max="7687" width="3.125" style="96" customWidth="1"/>
    <col min="7688" max="7688" width="12.875" style="96" customWidth="1"/>
    <col min="7689" max="7689" width="2.875" style="96" customWidth="1"/>
    <col min="7690" max="7690" width="83.875" style="96" customWidth="1"/>
    <col min="7691" max="7935" width="11.375" style="96"/>
    <col min="7936" max="7936" width="16.75" style="96" customWidth="1"/>
    <col min="7937" max="7937" width="11.125" style="96" customWidth="1"/>
    <col min="7938" max="7938" width="3.75" style="96" bestFit="1" customWidth="1"/>
    <col min="7939" max="7939" width="11.125" style="96" customWidth="1"/>
    <col min="7940" max="7940" width="6" style="96" customWidth="1"/>
    <col min="7941" max="7941" width="5.125" style="96" customWidth="1"/>
    <col min="7942" max="7942" width="5.75" style="96" customWidth="1"/>
    <col min="7943" max="7943" width="3.125" style="96" customWidth="1"/>
    <col min="7944" max="7944" width="12.875" style="96" customWidth="1"/>
    <col min="7945" max="7945" width="2.875" style="96" customWidth="1"/>
    <col min="7946" max="7946" width="83.875" style="96" customWidth="1"/>
    <col min="7947" max="8191" width="11.375" style="96"/>
    <col min="8192" max="8192" width="16.75" style="96" customWidth="1"/>
    <col min="8193" max="8193" width="11.125" style="96" customWidth="1"/>
    <col min="8194" max="8194" width="3.75" style="96" bestFit="1" customWidth="1"/>
    <col min="8195" max="8195" width="11.125" style="96" customWidth="1"/>
    <col min="8196" max="8196" width="6" style="96" customWidth="1"/>
    <col min="8197" max="8197" width="5.125" style="96" customWidth="1"/>
    <col min="8198" max="8198" width="5.75" style="96" customWidth="1"/>
    <col min="8199" max="8199" width="3.125" style="96" customWidth="1"/>
    <col min="8200" max="8200" width="12.875" style="96" customWidth="1"/>
    <col min="8201" max="8201" width="2.875" style="96" customWidth="1"/>
    <col min="8202" max="8202" width="83.875" style="96" customWidth="1"/>
    <col min="8203" max="8447" width="11.375" style="96"/>
    <col min="8448" max="8448" width="16.75" style="96" customWidth="1"/>
    <col min="8449" max="8449" width="11.125" style="96" customWidth="1"/>
    <col min="8450" max="8450" width="3.75" style="96" bestFit="1" customWidth="1"/>
    <col min="8451" max="8451" width="11.125" style="96" customWidth="1"/>
    <col min="8452" max="8452" width="6" style="96" customWidth="1"/>
    <col min="8453" max="8453" width="5.125" style="96" customWidth="1"/>
    <col min="8454" max="8454" width="5.75" style="96" customWidth="1"/>
    <col min="8455" max="8455" width="3.125" style="96" customWidth="1"/>
    <col min="8456" max="8456" width="12.875" style="96" customWidth="1"/>
    <col min="8457" max="8457" width="2.875" style="96" customWidth="1"/>
    <col min="8458" max="8458" width="83.875" style="96" customWidth="1"/>
    <col min="8459" max="8703" width="11.375" style="96"/>
    <col min="8704" max="8704" width="16.75" style="96" customWidth="1"/>
    <col min="8705" max="8705" width="11.125" style="96" customWidth="1"/>
    <col min="8706" max="8706" width="3.75" style="96" bestFit="1" customWidth="1"/>
    <col min="8707" max="8707" width="11.125" style="96" customWidth="1"/>
    <col min="8708" max="8708" width="6" style="96" customWidth="1"/>
    <col min="8709" max="8709" width="5.125" style="96" customWidth="1"/>
    <col min="8710" max="8710" width="5.75" style="96" customWidth="1"/>
    <col min="8711" max="8711" width="3.125" style="96" customWidth="1"/>
    <col min="8712" max="8712" width="12.875" style="96" customWidth="1"/>
    <col min="8713" max="8713" width="2.875" style="96" customWidth="1"/>
    <col min="8714" max="8714" width="83.875" style="96" customWidth="1"/>
    <col min="8715" max="8959" width="11.375" style="96"/>
    <col min="8960" max="8960" width="16.75" style="96" customWidth="1"/>
    <col min="8961" max="8961" width="11.125" style="96" customWidth="1"/>
    <col min="8962" max="8962" width="3.75" style="96" bestFit="1" customWidth="1"/>
    <col min="8963" max="8963" width="11.125" style="96" customWidth="1"/>
    <col min="8964" max="8964" width="6" style="96" customWidth="1"/>
    <col min="8965" max="8965" width="5.125" style="96" customWidth="1"/>
    <col min="8966" max="8966" width="5.75" style="96" customWidth="1"/>
    <col min="8967" max="8967" width="3.125" style="96" customWidth="1"/>
    <col min="8968" max="8968" width="12.875" style="96" customWidth="1"/>
    <col min="8969" max="8969" width="2.875" style="96" customWidth="1"/>
    <col min="8970" max="8970" width="83.875" style="96" customWidth="1"/>
    <col min="8971" max="9215" width="11.375" style="96"/>
    <col min="9216" max="9216" width="16.75" style="96" customWidth="1"/>
    <col min="9217" max="9217" width="11.125" style="96" customWidth="1"/>
    <col min="9218" max="9218" width="3.75" style="96" bestFit="1" customWidth="1"/>
    <col min="9219" max="9219" width="11.125" style="96" customWidth="1"/>
    <col min="9220" max="9220" width="6" style="96" customWidth="1"/>
    <col min="9221" max="9221" width="5.125" style="96" customWidth="1"/>
    <col min="9222" max="9222" width="5.75" style="96" customWidth="1"/>
    <col min="9223" max="9223" width="3.125" style="96" customWidth="1"/>
    <col min="9224" max="9224" width="12.875" style="96" customWidth="1"/>
    <col min="9225" max="9225" width="2.875" style="96" customWidth="1"/>
    <col min="9226" max="9226" width="83.875" style="96" customWidth="1"/>
    <col min="9227" max="9471" width="11.375" style="96"/>
    <col min="9472" max="9472" width="16.75" style="96" customWidth="1"/>
    <col min="9473" max="9473" width="11.125" style="96" customWidth="1"/>
    <col min="9474" max="9474" width="3.75" style="96" bestFit="1" customWidth="1"/>
    <col min="9475" max="9475" width="11.125" style="96" customWidth="1"/>
    <col min="9476" max="9476" width="6" style="96" customWidth="1"/>
    <col min="9477" max="9477" width="5.125" style="96" customWidth="1"/>
    <col min="9478" max="9478" width="5.75" style="96" customWidth="1"/>
    <col min="9479" max="9479" width="3.125" style="96" customWidth="1"/>
    <col min="9480" max="9480" width="12.875" style="96" customWidth="1"/>
    <col min="9481" max="9481" width="2.875" style="96" customWidth="1"/>
    <col min="9482" max="9482" width="83.875" style="96" customWidth="1"/>
    <col min="9483" max="9727" width="11.375" style="96"/>
    <col min="9728" max="9728" width="16.75" style="96" customWidth="1"/>
    <col min="9729" max="9729" width="11.125" style="96" customWidth="1"/>
    <col min="9730" max="9730" width="3.75" style="96" bestFit="1" customWidth="1"/>
    <col min="9731" max="9731" width="11.125" style="96" customWidth="1"/>
    <col min="9732" max="9732" width="6" style="96" customWidth="1"/>
    <col min="9733" max="9733" width="5.125" style="96" customWidth="1"/>
    <col min="9734" max="9734" width="5.75" style="96" customWidth="1"/>
    <col min="9735" max="9735" width="3.125" style="96" customWidth="1"/>
    <col min="9736" max="9736" width="12.875" style="96" customWidth="1"/>
    <col min="9737" max="9737" width="2.875" style="96" customWidth="1"/>
    <col min="9738" max="9738" width="83.875" style="96" customWidth="1"/>
    <col min="9739" max="9983" width="11.375" style="96"/>
    <col min="9984" max="9984" width="16.75" style="96" customWidth="1"/>
    <col min="9985" max="9985" width="11.125" style="96" customWidth="1"/>
    <col min="9986" max="9986" width="3.75" style="96" bestFit="1" customWidth="1"/>
    <col min="9987" max="9987" width="11.125" style="96" customWidth="1"/>
    <col min="9988" max="9988" width="6" style="96" customWidth="1"/>
    <col min="9989" max="9989" width="5.125" style="96" customWidth="1"/>
    <col min="9990" max="9990" width="5.75" style="96" customWidth="1"/>
    <col min="9991" max="9991" width="3.125" style="96" customWidth="1"/>
    <col min="9992" max="9992" width="12.875" style="96" customWidth="1"/>
    <col min="9993" max="9993" width="2.875" style="96" customWidth="1"/>
    <col min="9994" max="9994" width="83.875" style="96" customWidth="1"/>
    <col min="9995" max="10239" width="11.375" style="96"/>
    <col min="10240" max="10240" width="16.75" style="96" customWidth="1"/>
    <col min="10241" max="10241" width="11.125" style="96" customWidth="1"/>
    <col min="10242" max="10242" width="3.75" style="96" bestFit="1" customWidth="1"/>
    <col min="10243" max="10243" width="11.125" style="96" customWidth="1"/>
    <col min="10244" max="10244" width="6" style="96" customWidth="1"/>
    <col min="10245" max="10245" width="5.125" style="96" customWidth="1"/>
    <col min="10246" max="10246" width="5.75" style="96" customWidth="1"/>
    <col min="10247" max="10247" width="3.125" style="96" customWidth="1"/>
    <col min="10248" max="10248" width="12.875" style="96" customWidth="1"/>
    <col min="10249" max="10249" width="2.875" style="96" customWidth="1"/>
    <col min="10250" max="10250" width="83.875" style="96" customWidth="1"/>
    <col min="10251" max="10495" width="11.375" style="96"/>
    <col min="10496" max="10496" width="16.75" style="96" customWidth="1"/>
    <col min="10497" max="10497" width="11.125" style="96" customWidth="1"/>
    <col min="10498" max="10498" width="3.75" style="96" bestFit="1" customWidth="1"/>
    <col min="10499" max="10499" width="11.125" style="96" customWidth="1"/>
    <col min="10500" max="10500" width="6" style="96" customWidth="1"/>
    <col min="10501" max="10501" width="5.125" style="96" customWidth="1"/>
    <col min="10502" max="10502" width="5.75" style="96" customWidth="1"/>
    <col min="10503" max="10503" width="3.125" style="96" customWidth="1"/>
    <col min="10504" max="10504" width="12.875" style="96" customWidth="1"/>
    <col min="10505" max="10505" width="2.875" style="96" customWidth="1"/>
    <col min="10506" max="10506" width="83.875" style="96" customWidth="1"/>
    <col min="10507" max="10751" width="11.375" style="96"/>
    <col min="10752" max="10752" width="16.75" style="96" customWidth="1"/>
    <col min="10753" max="10753" width="11.125" style="96" customWidth="1"/>
    <col min="10754" max="10754" width="3.75" style="96" bestFit="1" customWidth="1"/>
    <col min="10755" max="10755" width="11.125" style="96" customWidth="1"/>
    <col min="10756" max="10756" width="6" style="96" customWidth="1"/>
    <col min="10757" max="10757" width="5.125" style="96" customWidth="1"/>
    <col min="10758" max="10758" width="5.75" style="96" customWidth="1"/>
    <col min="10759" max="10759" width="3.125" style="96" customWidth="1"/>
    <col min="10760" max="10760" width="12.875" style="96" customWidth="1"/>
    <col min="10761" max="10761" width="2.875" style="96" customWidth="1"/>
    <col min="10762" max="10762" width="83.875" style="96" customWidth="1"/>
    <col min="10763" max="11007" width="11.375" style="96"/>
    <col min="11008" max="11008" width="16.75" style="96" customWidth="1"/>
    <col min="11009" max="11009" width="11.125" style="96" customWidth="1"/>
    <col min="11010" max="11010" width="3.75" style="96" bestFit="1" customWidth="1"/>
    <col min="11011" max="11011" width="11.125" style="96" customWidth="1"/>
    <col min="11012" max="11012" width="6" style="96" customWidth="1"/>
    <col min="11013" max="11013" width="5.125" style="96" customWidth="1"/>
    <col min="11014" max="11014" width="5.75" style="96" customWidth="1"/>
    <col min="11015" max="11015" width="3.125" style="96" customWidth="1"/>
    <col min="11016" max="11016" width="12.875" style="96" customWidth="1"/>
    <col min="11017" max="11017" width="2.875" style="96" customWidth="1"/>
    <col min="11018" max="11018" width="83.875" style="96" customWidth="1"/>
    <col min="11019" max="11263" width="11.375" style="96"/>
    <col min="11264" max="11264" width="16.75" style="96" customWidth="1"/>
    <col min="11265" max="11265" width="11.125" style="96" customWidth="1"/>
    <col min="11266" max="11266" width="3.75" style="96" bestFit="1" customWidth="1"/>
    <col min="11267" max="11267" width="11.125" style="96" customWidth="1"/>
    <col min="11268" max="11268" width="6" style="96" customWidth="1"/>
    <col min="11269" max="11269" width="5.125" style="96" customWidth="1"/>
    <col min="11270" max="11270" width="5.75" style="96" customWidth="1"/>
    <col min="11271" max="11271" width="3.125" style="96" customWidth="1"/>
    <col min="11272" max="11272" width="12.875" style="96" customWidth="1"/>
    <col min="11273" max="11273" width="2.875" style="96" customWidth="1"/>
    <col min="11274" max="11274" width="83.875" style="96" customWidth="1"/>
    <col min="11275" max="11519" width="11.375" style="96"/>
    <col min="11520" max="11520" width="16.75" style="96" customWidth="1"/>
    <col min="11521" max="11521" width="11.125" style="96" customWidth="1"/>
    <col min="11522" max="11522" width="3.75" style="96" bestFit="1" customWidth="1"/>
    <col min="11523" max="11523" width="11.125" style="96" customWidth="1"/>
    <col min="11524" max="11524" width="6" style="96" customWidth="1"/>
    <col min="11525" max="11525" width="5.125" style="96" customWidth="1"/>
    <col min="11526" max="11526" width="5.75" style="96" customWidth="1"/>
    <col min="11527" max="11527" width="3.125" style="96" customWidth="1"/>
    <col min="11528" max="11528" width="12.875" style="96" customWidth="1"/>
    <col min="11529" max="11529" width="2.875" style="96" customWidth="1"/>
    <col min="11530" max="11530" width="83.875" style="96" customWidth="1"/>
    <col min="11531" max="11775" width="11.375" style="96"/>
    <col min="11776" max="11776" width="16.75" style="96" customWidth="1"/>
    <col min="11777" max="11777" width="11.125" style="96" customWidth="1"/>
    <col min="11778" max="11778" width="3.75" style="96" bestFit="1" customWidth="1"/>
    <col min="11779" max="11779" width="11.125" style="96" customWidth="1"/>
    <col min="11780" max="11780" width="6" style="96" customWidth="1"/>
    <col min="11781" max="11781" width="5.125" style="96" customWidth="1"/>
    <col min="11782" max="11782" width="5.75" style="96" customWidth="1"/>
    <col min="11783" max="11783" width="3.125" style="96" customWidth="1"/>
    <col min="11784" max="11784" width="12.875" style="96" customWidth="1"/>
    <col min="11785" max="11785" width="2.875" style="96" customWidth="1"/>
    <col min="11786" max="11786" width="83.875" style="96" customWidth="1"/>
    <col min="11787" max="12031" width="11.375" style="96"/>
    <col min="12032" max="12032" width="16.75" style="96" customWidth="1"/>
    <col min="12033" max="12033" width="11.125" style="96" customWidth="1"/>
    <col min="12034" max="12034" width="3.75" style="96" bestFit="1" customWidth="1"/>
    <col min="12035" max="12035" width="11.125" style="96" customWidth="1"/>
    <col min="12036" max="12036" width="6" style="96" customWidth="1"/>
    <col min="12037" max="12037" width="5.125" style="96" customWidth="1"/>
    <col min="12038" max="12038" width="5.75" style="96" customWidth="1"/>
    <col min="12039" max="12039" width="3.125" style="96" customWidth="1"/>
    <col min="12040" max="12040" width="12.875" style="96" customWidth="1"/>
    <col min="12041" max="12041" width="2.875" style="96" customWidth="1"/>
    <col min="12042" max="12042" width="83.875" style="96" customWidth="1"/>
    <col min="12043" max="12287" width="11.375" style="96"/>
    <col min="12288" max="12288" width="16.75" style="96" customWidth="1"/>
    <col min="12289" max="12289" width="11.125" style="96" customWidth="1"/>
    <col min="12290" max="12290" width="3.75" style="96" bestFit="1" customWidth="1"/>
    <col min="12291" max="12291" width="11.125" style="96" customWidth="1"/>
    <col min="12292" max="12292" width="6" style="96" customWidth="1"/>
    <col min="12293" max="12293" width="5.125" style="96" customWidth="1"/>
    <col min="12294" max="12294" width="5.75" style="96" customWidth="1"/>
    <col min="12295" max="12295" width="3.125" style="96" customWidth="1"/>
    <col min="12296" max="12296" width="12.875" style="96" customWidth="1"/>
    <col min="12297" max="12297" width="2.875" style="96" customWidth="1"/>
    <col min="12298" max="12298" width="83.875" style="96" customWidth="1"/>
    <col min="12299" max="12543" width="11.375" style="96"/>
    <col min="12544" max="12544" width="16.75" style="96" customWidth="1"/>
    <col min="12545" max="12545" width="11.125" style="96" customWidth="1"/>
    <col min="12546" max="12546" width="3.75" style="96" bestFit="1" customWidth="1"/>
    <col min="12547" max="12547" width="11.125" style="96" customWidth="1"/>
    <col min="12548" max="12548" width="6" style="96" customWidth="1"/>
    <col min="12549" max="12549" width="5.125" style="96" customWidth="1"/>
    <col min="12550" max="12550" width="5.75" style="96" customWidth="1"/>
    <col min="12551" max="12551" width="3.125" style="96" customWidth="1"/>
    <col min="12552" max="12552" width="12.875" style="96" customWidth="1"/>
    <col min="12553" max="12553" width="2.875" style="96" customWidth="1"/>
    <col min="12554" max="12554" width="83.875" style="96" customWidth="1"/>
    <col min="12555" max="12799" width="11.375" style="96"/>
    <col min="12800" max="12800" width="16.75" style="96" customWidth="1"/>
    <col min="12801" max="12801" width="11.125" style="96" customWidth="1"/>
    <col min="12802" max="12802" width="3.75" style="96" bestFit="1" customWidth="1"/>
    <col min="12803" max="12803" width="11.125" style="96" customWidth="1"/>
    <col min="12804" max="12804" width="6" style="96" customWidth="1"/>
    <col min="12805" max="12805" width="5.125" style="96" customWidth="1"/>
    <col min="12806" max="12806" width="5.75" style="96" customWidth="1"/>
    <col min="12807" max="12807" width="3.125" style="96" customWidth="1"/>
    <col min="12808" max="12808" width="12.875" style="96" customWidth="1"/>
    <col min="12809" max="12809" width="2.875" style="96" customWidth="1"/>
    <col min="12810" max="12810" width="83.875" style="96" customWidth="1"/>
    <col min="12811" max="13055" width="11.375" style="96"/>
    <col min="13056" max="13056" width="16.75" style="96" customWidth="1"/>
    <col min="13057" max="13057" width="11.125" style="96" customWidth="1"/>
    <col min="13058" max="13058" width="3.75" style="96" bestFit="1" customWidth="1"/>
    <col min="13059" max="13059" width="11.125" style="96" customWidth="1"/>
    <col min="13060" max="13060" width="6" style="96" customWidth="1"/>
    <col min="13061" max="13061" width="5.125" style="96" customWidth="1"/>
    <col min="13062" max="13062" width="5.75" style="96" customWidth="1"/>
    <col min="13063" max="13063" width="3.125" style="96" customWidth="1"/>
    <col min="13064" max="13064" width="12.875" style="96" customWidth="1"/>
    <col min="13065" max="13065" width="2.875" style="96" customWidth="1"/>
    <col min="13066" max="13066" width="83.875" style="96" customWidth="1"/>
    <col min="13067" max="13311" width="11.375" style="96"/>
    <col min="13312" max="13312" width="16.75" style="96" customWidth="1"/>
    <col min="13313" max="13313" width="11.125" style="96" customWidth="1"/>
    <col min="13314" max="13314" width="3.75" style="96" bestFit="1" customWidth="1"/>
    <col min="13315" max="13315" width="11.125" style="96" customWidth="1"/>
    <col min="13316" max="13316" width="6" style="96" customWidth="1"/>
    <col min="13317" max="13317" width="5.125" style="96" customWidth="1"/>
    <col min="13318" max="13318" width="5.75" style="96" customWidth="1"/>
    <col min="13319" max="13319" width="3.125" style="96" customWidth="1"/>
    <col min="13320" max="13320" width="12.875" style="96" customWidth="1"/>
    <col min="13321" max="13321" width="2.875" style="96" customWidth="1"/>
    <col min="13322" max="13322" width="83.875" style="96" customWidth="1"/>
    <col min="13323" max="13567" width="11.375" style="96"/>
    <col min="13568" max="13568" width="16.75" style="96" customWidth="1"/>
    <col min="13569" max="13569" width="11.125" style="96" customWidth="1"/>
    <col min="13570" max="13570" width="3.75" style="96" bestFit="1" customWidth="1"/>
    <col min="13571" max="13571" width="11.125" style="96" customWidth="1"/>
    <col min="13572" max="13572" width="6" style="96" customWidth="1"/>
    <col min="13573" max="13573" width="5.125" style="96" customWidth="1"/>
    <col min="13574" max="13574" width="5.75" style="96" customWidth="1"/>
    <col min="13575" max="13575" width="3.125" style="96" customWidth="1"/>
    <col min="13576" max="13576" width="12.875" style="96" customWidth="1"/>
    <col min="13577" max="13577" width="2.875" style="96" customWidth="1"/>
    <col min="13578" max="13578" width="83.875" style="96" customWidth="1"/>
    <col min="13579" max="13823" width="11.375" style="96"/>
    <col min="13824" max="13824" width="16.75" style="96" customWidth="1"/>
    <col min="13825" max="13825" width="11.125" style="96" customWidth="1"/>
    <col min="13826" max="13826" width="3.75" style="96" bestFit="1" customWidth="1"/>
    <col min="13827" max="13827" width="11.125" style="96" customWidth="1"/>
    <col min="13828" max="13828" width="6" style="96" customWidth="1"/>
    <col min="13829" max="13829" width="5.125" style="96" customWidth="1"/>
    <col min="13830" max="13830" width="5.75" style="96" customWidth="1"/>
    <col min="13831" max="13831" width="3.125" style="96" customWidth="1"/>
    <col min="13832" max="13832" width="12.875" style="96" customWidth="1"/>
    <col min="13833" max="13833" width="2.875" style="96" customWidth="1"/>
    <col min="13834" max="13834" width="83.875" style="96" customWidth="1"/>
    <col min="13835" max="14079" width="11.375" style="96"/>
    <col min="14080" max="14080" width="16.75" style="96" customWidth="1"/>
    <col min="14081" max="14081" width="11.125" style="96" customWidth="1"/>
    <col min="14082" max="14082" width="3.75" style="96" bestFit="1" customWidth="1"/>
    <col min="14083" max="14083" width="11.125" style="96" customWidth="1"/>
    <col min="14084" max="14084" width="6" style="96" customWidth="1"/>
    <col min="14085" max="14085" width="5.125" style="96" customWidth="1"/>
    <col min="14086" max="14086" width="5.75" style="96" customWidth="1"/>
    <col min="14087" max="14087" width="3.125" style="96" customWidth="1"/>
    <col min="14088" max="14088" width="12.875" style="96" customWidth="1"/>
    <col min="14089" max="14089" width="2.875" style="96" customWidth="1"/>
    <col min="14090" max="14090" width="83.875" style="96" customWidth="1"/>
    <col min="14091" max="14335" width="11.375" style="96"/>
    <col min="14336" max="14336" width="16.75" style="96" customWidth="1"/>
    <col min="14337" max="14337" width="11.125" style="96" customWidth="1"/>
    <col min="14338" max="14338" width="3.75" style="96" bestFit="1" customWidth="1"/>
    <col min="14339" max="14339" width="11.125" style="96" customWidth="1"/>
    <col min="14340" max="14340" width="6" style="96" customWidth="1"/>
    <col min="14341" max="14341" width="5.125" style="96" customWidth="1"/>
    <col min="14342" max="14342" width="5.75" style="96" customWidth="1"/>
    <col min="14343" max="14343" width="3.125" style="96" customWidth="1"/>
    <col min="14344" max="14344" width="12.875" style="96" customWidth="1"/>
    <col min="14345" max="14345" width="2.875" style="96" customWidth="1"/>
    <col min="14346" max="14346" width="83.875" style="96" customWidth="1"/>
    <col min="14347" max="14591" width="11.375" style="96"/>
    <col min="14592" max="14592" width="16.75" style="96" customWidth="1"/>
    <col min="14593" max="14593" width="11.125" style="96" customWidth="1"/>
    <col min="14594" max="14594" width="3.75" style="96" bestFit="1" customWidth="1"/>
    <col min="14595" max="14595" width="11.125" style="96" customWidth="1"/>
    <col min="14596" max="14596" width="6" style="96" customWidth="1"/>
    <col min="14597" max="14597" width="5.125" style="96" customWidth="1"/>
    <col min="14598" max="14598" width="5.75" style="96" customWidth="1"/>
    <col min="14599" max="14599" width="3.125" style="96" customWidth="1"/>
    <col min="14600" max="14600" width="12.875" style="96" customWidth="1"/>
    <col min="14601" max="14601" width="2.875" style="96" customWidth="1"/>
    <col min="14602" max="14602" width="83.875" style="96" customWidth="1"/>
    <col min="14603" max="14847" width="11.375" style="96"/>
    <col min="14848" max="14848" width="16.75" style="96" customWidth="1"/>
    <col min="14849" max="14849" width="11.125" style="96" customWidth="1"/>
    <col min="14850" max="14850" width="3.75" style="96" bestFit="1" customWidth="1"/>
    <col min="14851" max="14851" width="11.125" style="96" customWidth="1"/>
    <col min="14852" max="14852" width="6" style="96" customWidth="1"/>
    <col min="14853" max="14853" width="5.125" style="96" customWidth="1"/>
    <col min="14854" max="14854" width="5.75" style="96" customWidth="1"/>
    <col min="14855" max="14855" width="3.125" style="96" customWidth="1"/>
    <col min="14856" max="14856" width="12.875" style="96" customWidth="1"/>
    <col min="14857" max="14857" width="2.875" style="96" customWidth="1"/>
    <col min="14858" max="14858" width="83.875" style="96" customWidth="1"/>
    <col min="14859" max="15103" width="11.375" style="96"/>
    <col min="15104" max="15104" width="16.75" style="96" customWidth="1"/>
    <col min="15105" max="15105" width="11.125" style="96" customWidth="1"/>
    <col min="15106" max="15106" width="3.75" style="96" bestFit="1" customWidth="1"/>
    <col min="15107" max="15107" width="11.125" style="96" customWidth="1"/>
    <col min="15108" max="15108" width="6" style="96" customWidth="1"/>
    <col min="15109" max="15109" width="5.125" style="96" customWidth="1"/>
    <col min="15110" max="15110" width="5.75" style="96" customWidth="1"/>
    <col min="15111" max="15111" width="3.125" style="96" customWidth="1"/>
    <col min="15112" max="15112" width="12.875" style="96" customWidth="1"/>
    <col min="15113" max="15113" width="2.875" style="96" customWidth="1"/>
    <col min="15114" max="15114" width="83.875" style="96" customWidth="1"/>
    <col min="15115" max="15359" width="11.375" style="96"/>
    <col min="15360" max="15360" width="16.75" style="96" customWidth="1"/>
    <col min="15361" max="15361" width="11.125" style="96" customWidth="1"/>
    <col min="15362" max="15362" width="3.75" style="96" bestFit="1" customWidth="1"/>
    <col min="15363" max="15363" width="11.125" style="96" customWidth="1"/>
    <col min="15364" max="15364" width="6" style="96" customWidth="1"/>
    <col min="15365" max="15365" width="5.125" style="96" customWidth="1"/>
    <col min="15366" max="15366" width="5.75" style="96" customWidth="1"/>
    <col min="15367" max="15367" width="3.125" style="96" customWidth="1"/>
    <col min="15368" max="15368" width="12.875" style="96" customWidth="1"/>
    <col min="15369" max="15369" width="2.875" style="96" customWidth="1"/>
    <col min="15370" max="15370" width="83.875" style="96" customWidth="1"/>
    <col min="15371" max="15615" width="11.375" style="96"/>
    <col min="15616" max="15616" width="16.75" style="96" customWidth="1"/>
    <col min="15617" max="15617" width="11.125" style="96" customWidth="1"/>
    <col min="15618" max="15618" width="3.75" style="96" bestFit="1" customWidth="1"/>
    <col min="15619" max="15619" width="11.125" style="96" customWidth="1"/>
    <col min="15620" max="15620" width="6" style="96" customWidth="1"/>
    <col min="15621" max="15621" width="5.125" style="96" customWidth="1"/>
    <col min="15622" max="15622" width="5.75" style="96" customWidth="1"/>
    <col min="15623" max="15623" width="3.125" style="96" customWidth="1"/>
    <col min="15624" max="15624" width="12.875" style="96" customWidth="1"/>
    <col min="15625" max="15625" width="2.875" style="96" customWidth="1"/>
    <col min="15626" max="15626" width="83.875" style="96" customWidth="1"/>
    <col min="15627" max="15871" width="11.375" style="96"/>
    <col min="15872" max="15872" width="16.75" style="96" customWidth="1"/>
    <col min="15873" max="15873" width="11.125" style="96" customWidth="1"/>
    <col min="15874" max="15874" width="3.75" style="96" bestFit="1" customWidth="1"/>
    <col min="15875" max="15875" width="11.125" style="96" customWidth="1"/>
    <col min="15876" max="15876" width="6" style="96" customWidth="1"/>
    <col min="15877" max="15877" width="5.125" style="96" customWidth="1"/>
    <col min="15878" max="15878" width="5.75" style="96" customWidth="1"/>
    <col min="15879" max="15879" width="3.125" style="96" customWidth="1"/>
    <col min="15880" max="15880" width="12.875" style="96" customWidth="1"/>
    <col min="15881" max="15881" width="2.875" style="96" customWidth="1"/>
    <col min="15882" max="15882" width="83.875" style="96" customWidth="1"/>
    <col min="15883" max="16127" width="11.375" style="96"/>
    <col min="16128" max="16128" width="16.75" style="96" customWidth="1"/>
    <col min="16129" max="16129" width="11.125" style="96" customWidth="1"/>
    <col min="16130" max="16130" width="3.75" style="96" bestFit="1" customWidth="1"/>
    <col min="16131" max="16131" width="11.125" style="96" customWidth="1"/>
    <col min="16132" max="16132" width="6" style="96" customWidth="1"/>
    <col min="16133" max="16133" width="5.125" style="96" customWidth="1"/>
    <col min="16134" max="16134" width="5.75" style="96" customWidth="1"/>
    <col min="16135" max="16135" width="3.125" style="96" customWidth="1"/>
    <col min="16136" max="16136" width="12.875" style="96" customWidth="1"/>
    <col min="16137" max="16137" width="2.875" style="96" customWidth="1"/>
    <col min="16138" max="16138" width="83.875" style="96" customWidth="1"/>
    <col min="16139" max="16384" width="11.375" style="96"/>
  </cols>
  <sheetData>
    <row r="1" spans="1:15" ht="30" customHeight="1">
      <c r="A1" s="95" t="s">
        <v>38</v>
      </c>
      <c r="B1" s="95"/>
      <c r="D1" s="263" t="s">
        <v>39</v>
      </c>
      <c r="E1" s="263"/>
      <c r="F1" s="263"/>
      <c r="G1" s="263"/>
      <c r="H1" s="263"/>
      <c r="I1" s="263"/>
      <c r="J1" s="263"/>
      <c r="K1" s="263"/>
      <c r="L1" s="263"/>
    </row>
    <row r="2" spans="1:15" ht="30" customHeight="1">
      <c r="A2" s="265" t="str">
        <f ca="1">RIGHT(CELL("filename",A2),
 LEN(CELL("filename",A2))
       -FIND("]",CELL("filename",A2)))</f>
        <v>⑨年月</v>
      </c>
      <c r="B2" s="265"/>
      <c r="C2" s="265"/>
      <c r="D2" s="265"/>
      <c r="E2" s="265"/>
      <c r="F2" s="265"/>
      <c r="G2" s="265"/>
      <c r="H2" s="265"/>
      <c r="I2" s="265"/>
      <c r="J2" s="265"/>
      <c r="K2" s="265"/>
      <c r="L2" s="265"/>
    </row>
    <row r="3" spans="1:15" ht="30" customHeight="1">
      <c r="A3" s="266" t="s">
        <v>47</v>
      </c>
      <c r="B3" s="266"/>
      <c r="C3" s="266" t="str">
        <f>IF('人件費総括表・実績（様式7号別紙2-1-1）'!$B$3:$F$3="",
     "",
     '人件費総括表・実績（様式7号別紙2-1-1）'!$B$3:$F$3)</f>
        <v/>
      </c>
      <c r="D3" s="266"/>
      <c r="E3" s="266"/>
      <c r="F3" s="97"/>
      <c r="G3" s="97"/>
      <c r="H3" s="97"/>
      <c r="I3" s="97"/>
      <c r="J3" s="97"/>
      <c r="K3" s="97"/>
      <c r="L3" s="97"/>
    </row>
    <row r="4" spans="1:15" ht="30" customHeight="1">
      <c r="A4" s="267" t="s">
        <v>27</v>
      </c>
      <c r="B4" s="267"/>
      <c r="C4" s="266" t="str">
        <f>IF(従業員別人件費総括表!D5="",
     "",
     従業員別人件費総括表!D5)</f>
        <v/>
      </c>
      <c r="D4" s="266"/>
      <c r="E4" s="266"/>
      <c r="F4" s="98"/>
      <c r="G4" s="98"/>
      <c r="H4" s="98"/>
    </row>
    <row r="5" spans="1:15" ht="30" customHeight="1">
      <c r="A5" s="267" t="s">
        <v>28</v>
      </c>
      <c r="B5" s="267"/>
      <c r="C5" s="268">
        <f>従業員別人件費総括表!F7</f>
        <v>0</v>
      </c>
      <c r="D5" s="268"/>
      <c r="E5" s="268"/>
      <c r="F5" s="98" t="s">
        <v>7</v>
      </c>
      <c r="G5" s="98"/>
      <c r="H5" s="98"/>
    </row>
    <row r="6" spans="1:15" ht="30" customHeight="1" thickBot="1">
      <c r="A6" s="100" t="s">
        <v>46</v>
      </c>
      <c r="B6" s="100"/>
    </row>
    <row r="7" spans="1:15" s="101" customFormat="1" ht="22.5" customHeight="1" thickBot="1">
      <c r="A7" s="273" t="s">
        <v>48</v>
      </c>
      <c r="B7" s="270"/>
      <c r="C7" s="271" t="s">
        <v>29</v>
      </c>
      <c r="D7" s="271"/>
      <c r="E7" s="271"/>
      <c r="F7" s="261" t="s">
        <v>30</v>
      </c>
      <c r="G7" s="272"/>
      <c r="H7" s="272"/>
      <c r="I7" s="262"/>
      <c r="J7" s="261" t="s">
        <v>31</v>
      </c>
      <c r="K7" s="262"/>
      <c r="L7" s="102" t="s">
        <v>45</v>
      </c>
      <c r="M7" s="103" t="s">
        <v>32</v>
      </c>
      <c r="N7" s="104" t="s">
        <v>44</v>
      </c>
    </row>
    <row r="8" spans="1:15" ht="22.5" customHeight="1">
      <c r="A8" s="91"/>
      <c r="B8" s="105" t="str">
        <f>IF(テーブル1456789[[#This Row],[列1]]="",
    "",
    TEXT(テーブル1456789[[#This Row],[列1]],"(aaa)"))</f>
        <v/>
      </c>
      <c r="C8" s="85" t="s">
        <v>49</v>
      </c>
      <c r="D8" s="106" t="s">
        <v>25</v>
      </c>
      <c r="E8" s="86" t="s">
        <v>49</v>
      </c>
      <c r="F8" s="107">
        <f>IFERROR(HOUR(テーブル1456789[[#This Row],[列4]]-テーブル1456789[[#This Row],[列13]]-テーブル1456789[[#This Row],[列2]]),
              0)</f>
        <v>0</v>
      </c>
      <c r="G8" s="108" t="s">
        <v>35</v>
      </c>
      <c r="H8" s="109" t="str">
        <f>IFERROR(IF(MINUTE(テーブル1456789[[#This Row],[列4]]-テーブル1456789[[#This Row],[列13]]-テーブル1456789[[#This Row],[列2]])&lt;30,
                  "00",
                  30),
              "00")</f>
        <v>00</v>
      </c>
      <c r="I8" s="110" t="s">
        <v>36</v>
      </c>
      <c r="J8" s="111">
        <f>IFERROR((テーブル1456789[[#This Row],[列5]]+テーブル1456789[[#This Row],[列7]]/60)*$C$5,"")</f>
        <v>0</v>
      </c>
      <c r="K8" s="112" t="s">
        <v>7</v>
      </c>
      <c r="L8" s="113"/>
      <c r="M8" s="114"/>
      <c r="N8" s="153"/>
      <c r="O8" s="116"/>
    </row>
    <row r="9" spans="1:15" ht="22.5" customHeight="1">
      <c r="A9" s="92"/>
      <c r="B9" s="118" t="str">
        <f>IF(テーブル1456789[[#This Row],[列1]]="",
    "",
    TEXT(テーブル1456789[[#This Row],[列1]],"(aaa)"))</f>
        <v/>
      </c>
      <c r="C9" s="87" t="s">
        <v>49</v>
      </c>
      <c r="D9" s="120" t="s">
        <v>25</v>
      </c>
      <c r="E9" s="88" t="s">
        <v>49</v>
      </c>
      <c r="F9" s="122">
        <f>IFERROR(HOUR(テーブル1456789[[#This Row],[列4]]-テーブル1456789[[#This Row],[列13]]-テーブル1456789[[#This Row],[列2]]),
              0)</f>
        <v>0</v>
      </c>
      <c r="G9" s="123" t="s">
        <v>35</v>
      </c>
      <c r="H9" s="124" t="str">
        <f>IFERROR(IF(MINUTE(テーブル1456789[[#This Row],[列4]]-テーブル1456789[[#This Row],[列13]]-テーブル1456789[[#This Row],[列2]])&lt;30,
                  "00",
                  30),
              "00")</f>
        <v>00</v>
      </c>
      <c r="I9" s="125" t="s">
        <v>36</v>
      </c>
      <c r="J9" s="126">
        <f>IFERROR((テーブル1456789[[#This Row],[列5]]+テーブル1456789[[#This Row],[列7]]/60)*$C$5,"")</f>
        <v>0</v>
      </c>
      <c r="K9" s="127" t="s">
        <v>7</v>
      </c>
      <c r="L9" s="128"/>
      <c r="M9" s="129"/>
      <c r="N9" s="153"/>
      <c r="O9" s="116"/>
    </row>
    <row r="10" spans="1:15" ht="22.5" customHeight="1">
      <c r="A10" s="92"/>
      <c r="B10" s="130" t="str">
        <f>IF(テーブル1456789[[#This Row],[列1]]="",
    "",
    TEXT(テーブル1456789[[#This Row],[列1]],"(aaa)"))</f>
        <v/>
      </c>
      <c r="C10" s="87" t="s">
        <v>49</v>
      </c>
      <c r="D10" s="120" t="s">
        <v>25</v>
      </c>
      <c r="E10" s="88" t="s">
        <v>49</v>
      </c>
      <c r="F10" s="122">
        <f>IFERROR(HOUR(テーブル1456789[[#This Row],[列4]]-テーブル1456789[[#This Row],[列13]]-テーブル1456789[[#This Row],[列2]]),
              0)</f>
        <v>0</v>
      </c>
      <c r="G10" s="123" t="s">
        <v>35</v>
      </c>
      <c r="H10" s="131" t="str">
        <f>IFERROR(IF(MINUTE(テーブル1456789[[#This Row],[列4]]-テーブル1456789[[#This Row],[列13]]-テーブル1456789[[#This Row],[列2]])&lt;30,
                  "00",
                  30),
              "00")</f>
        <v>00</v>
      </c>
      <c r="I10" s="125" t="s">
        <v>36</v>
      </c>
      <c r="J10" s="126">
        <f>IFERROR((テーブル1456789[[#This Row],[列5]]+テーブル1456789[[#This Row],[列7]]/60)*$C$5,"")</f>
        <v>0</v>
      </c>
      <c r="K10" s="127" t="s">
        <v>7</v>
      </c>
      <c r="L10" s="132"/>
      <c r="M10" s="129"/>
      <c r="N10" s="153"/>
      <c r="O10" s="116"/>
    </row>
    <row r="11" spans="1:15" ht="22.5" customHeight="1">
      <c r="A11" s="92"/>
      <c r="B11" s="130" t="str">
        <f>IF(テーブル1456789[[#This Row],[列1]]="",
    "",
    TEXT(テーブル1456789[[#This Row],[列1]],"(aaa)"))</f>
        <v/>
      </c>
      <c r="C11" s="87" t="s">
        <v>33</v>
      </c>
      <c r="D11" s="120" t="s">
        <v>34</v>
      </c>
      <c r="E11" s="88" t="s">
        <v>33</v>
      </c>
      <c r="F11" s="122">
        <f>IFERROR(HOUR(テーブル1456789[[#This Row],[列4]]-テーブル1456789[[#This Row],[列13]]-テーブル1456789[[#This Row],[列2]]),
              0)</f>
        <v>0</v>
      </c>
      <c r="G11" s="123" t="s">
        <v>35</v>
      </c>
      <c r="H11" s="131" t="str">
        <f>IFERROR(IF(MINUTE(テーブル1456789[[#This Row],[列4]]-テーブル1456789[[#This Row],[列13]]-テーブル1456789[[#This Row],[列2]])&lt;30,
                  "00",
                  30),
              "00")</f>
        <v>00</v>
      </c>
      <c r="I11" s="125" t="s">
        <v>36</v>
      </c>
      <c r="J11" s="126">
        <f>IFERROR((テーブル1456789[[#This Row],[列5]]+テーブル1456789[[#This Row],[列7]]/60)*$C$5,"")</f>
        <v>0</v>
      </c>
      <c r="K11" s="127" t="s">
        <v>7</v>
      </c>
      <c r="L11" s="132"/>
      <c r="M11" s="129"/>
      <c r="N11" s="153"/>
      <c r="O11" s="116"/>
    </row>
    <row r="12" spans="1:15" ht="22.5" customHeight="1">
      <c r="A12" s="92"/>
      <c r="B12" s="130" t="str">
        <f>IF(テーブル1456789[[#This Row],[列1]]="",
    "",
    TEXT(テーブル1456789[[#This Row],[列1]],"(aaa)"))</f>
        <v/>
      </c>
      <c r="C12" s="87" t="s">
        <v>33</v>
      </c>
      <c r="D12" s="120" t="s">
        <v>34</v>
      </c>
      <c r="E12" s="88" t="s">
        <v>33</v>
      </c>
      <c r="F12" s="122">
        <f>IFERROR(HOUR(テーブル1456789[[#This Row],[列4]]-テーブル1456789[[#This Row],[列13]]-テーブル1456789[[#This Row],[列2]]),
              0)</f>
        <v>0</v>
      </c>
      <c r="G12" s="123" t="s">
        <v>35</v>
      </c>
      <c r="H12" s="131" t="str">
        <f>IFERROR(IF(MINUTE(テーブル1456789[[#This Row],[列4]]-テーブル1456789[[#This Row],[列13]]-テーブル1456789[[#This Row],[列2]])&lt;30,
                  "00",
                  30),
              "00")</f>
        <v>00</v>
      </c>
      <c r="I12" s="125" t="s">
        <v>36</v>
      </c>
      <c r="J12" s="126">
        <f>IFERROR((テーブル1456789[[#This Row],[列5]]+テーブル1456789[[#This Row],[列7]]/60)*$C$5,"")</f>
        <v>0</v>
      </c>
      <c r="K12" s="127" t="s">
        <v>7</v>
      </c>
      <c r="L12" s="132"/>
      <c r="M12" s="129"/>
      <c r="N12" s="153"/>
      <c r="O12" s="116"/>
    </row>
    <row r="13" spans="1:15" ht="22.5" customHeight="1">
      <c r="A13" s="92"/>
      <c r="B13" s="130" t="str">
        <f>IF(テーブル1456789[[#This Row],[列1]]="",
    "",
    TEXT(テーブル1456789[[#This Row],[列1]],"(aaa)"))</f>
        <v/>
      </c>
      <c r="C13" s="87" t="s">
        <v>33</v>
      </c>
      <c r="D13" s="120" t="s">
        <v>34</v>
      </c>
      <c r="E13" s="88" t="s">
        <v>33</v>
      </c>
      <c r="F13" s="122">
        <f>IFERROR(HOUR(テーブル1456789[[#This Row],[列4]]-テーブル1456789[[#This Row],[列13]]-テーブル1456789[[#This Row],[列2]]),
              0)</f>
        <v>0</v>
      </c>
      <c r="G13" s="123" t="s">
        <v>35</v>
      </c>
      <c r="H13" s="131" t="str">
        <f>IFERROR(IF(MINUTE(テーブル1456789[[#This Row],[列4]]-テーブル1456789[[#This Row],[列13]]-テーブル1456789[[#This Row],[列2]])&lt;30,
                  "00",
                  30),
              "00")</f>
        <v>00</v>
      </c>
      <c r="I13" s="125" t="s">
        <v>36</v>
      </c>
      <c r="J13" s="126">
        <f>IFERROR((テーブル1456789[[#This Row],[列5]]+テーブル1456789[[#This Row],[列7]]/60)*$C$5,"")</f>
        <v>0</v>
      </c>
      <c r="K13" s="127" t="s">
        <v>7</v>
      </c>
      <c r="L13" s="132"/>
      <c r="M13" s="129"/>
      <c r="N13" s="153"/>
      <c r="O13" s="116"/>
    </row>
    <row r="14" spans="1:15" ht="22.5" customHeight="1">
      <c r="A14" s="92"/>
      <c r="B14" s="130" t="str">
        <f>IF(テーブル1456789[[#This Row],[列1]]="",
    "",
    TEXT(テーブル1456789[[#This Row],[列1]],"(aaa)"))</f>
        <v/>
      </c>
      <c r="C14" s="87" t="s">
        <v>33</v>
      </c>
      <c r="D14" s="120" t="s">
        <v>34</v>
      </c>
      <c r="E14" s="88" t="s">
        <v>33</v>
      </c>
      <c r="F14" s="122">
        <f>IFERROR(HOUR(テーブル1456789[[#This Row],[列4]]-テーブル1456789[[#This Row],[列13]]-テーブル1456789[[#This Row],[列2]]),
              0)</f>
        <v>0</v>
      </c>
      <c r="G14" s="123" t="s">
        <v>35</v>
      </c>
      <c r="H14" s="131" t="str">
        <f>IFERROR(IF(MINUTE(テーブル1456789[[#This Row],[列4]]-テーブル1456789[[#This Row],[列13]]-テーブル1456789[[#This Row],[列2]])&lt;30,
                  "00",
                  30),
              "00")</f>
        <v>00</v>
      </c>
      <c r="I14" s="125" t="s">
        <v>36</v>
      </c>
      <c r="J14" s="126">
        <f>IFERROR((テーブル1456789[[#This Row],[列5]]+テーブル1456789[[#This Row],[列7]]/60)*$C$5,"")</f>
        <v>0</v>
      </c>
      <c r="K14" s="127" t="s">
        <v>7</v>
      </c>
      <c r="L14" s="132"/>
      <c r="M14" s="129"/>
      <c r="N14" s="153"/>
      <c r="O14" s="116"/>
    </row>
    <row r="15" spans="1:15" ht="22.5" customHeight="1">
      <c r="A15" s="92"/>
      <c r="B15" s="130" t="str">
        <f>IF(テーブル1456789[[#This Row],[列1]]="",
    "",
    TEXT(テーブル1456789[[#This Row],[列1]],"(aaa)"))</f>
        <v/>
      </c>
      <c r="C15" s="87" t="s">
        <v>33</v>
      </c>
      <c r="D15" s="120" t="s">
        <v>34</v>
      </c>
      <c r="E15" s="88" t="s">
        <v>33</v>
      </c>
      <c r="F15" s="122">
        <f>IFERROR(HOUR(テーブル1456789[[#This Row],[列4]]-テーブル1456789[[#This Row],[列13]]-テーブル1456789[[#This Row],[列2]]),
              0)</f>
        <v>0</v>
      </c>
      <c r="G15" s="123" t="s">
        <v>35</v>
      </c>
      <c r="H15" s="131" t="str">
        <f>IFERROR(IF(MINUTE(テーブル1456789[[#This Row],[列4]]-テーブル1456789[[#This Row],[列13]]-テーブル1456789[[#This Row],[列2]])&lt;30,
                  "00",
                  30),
              "00")</f>
        <v>00</v>
      </c>
      <c r="I15" s="125" t="s">
        <v>36</v>
      </c>
      <c r="J15" s="126">
        <f>IFERROR((テーブル1456789[[#This Row],[列5]]+テーブル1456789[[#This Row],[列7]]/60)*$C$5,"")</f>
        <v>0</v>
      </c>
      <c r="K15" s="127" t="s">
        <v>7</v>
      </c>
      <c r="L15" s="132"/>
      <c r="M15" s="129"/>
      <c r="N15" s="153"/>
      <c r="O15" s="116"/>
    </row>
    <row r="16" spans="1:15" ht="22.5" customHeight="1">
      <c r="A16" s="92"/>
      <c r="B16" s="130" t="str">
        <f>IF(テーブル1456789[[#This Row],[列1]]="",
    "",
    TEXT(テーブル1456789[[#This Row],[列1]],"(aaa)"))</f>
        <v/>
      </c>
      <c r="C16" s="87" t="s">
        <v>33</v>
      </c>
      <c r="D16" s="120" t="s">
        <v>34</v>
      </c>
      <c r="E16" s="88" t="s">
        <v>33</v>
      </c>
      <c r="F16" s="122">
        <f>IFERROR(HOUR(テーブル1456789[[#This Row],[列4]]-テーブル1456789[[#This Row],[列13]]-テーブル1456789[[#This Row],[列2]]),
              0)</f>
        <v>0</v>
      </c>
      <c r="G16" s="123" t="s">
        <v>35</v>
      </c>
      <c r="H16" s="131" t="str">
        <f>IFERROR(IF(MINUTE(テーブル1456789[[#This Row],[列4]]-テーブル1456789[[#This Row],[列13]]-テーブル1456789[[#This Row],[列2]])&lt;30,
                  "00",
                  30),
              "00")</f>
        <v>00</v>
      </c>
      <c r="I16" s="125" t="s">
        <v>36</v>
      </c>
      <c r="J16" s="126">
        <f>IFERROR((テーブル1456789[[#This Row],[列5]]+テーブル1456789[[#This Row],[列7]]/60)*$C$5,"")</f>
        <v>0</v>
      </c>
      <c r="K16" s="127" t="s">
        <v>7</v>
      </c>
      <c r="L16" s="132"/>
      <c r="M16" s="129"/>
      <c r="N16" s="153"/>
      <c r="O16" s="116"/>
    </row>
    <row r="17" spans="1:15" ht="22.5" customHeight="1">
      <c r="A17" s="92"/>
      <c r="B17" s="130" t="str">
        <f>IF(テーブル1456789[[#This Row],[列1]]="",
    "",
    TEXT(テーブル1456789[[#This Row],[列1]],"(aaa)"))</f>
        <v/>
      </c>
      <c r="C17" s="87" t="s">
        <v>33</v>
      </c>
      <c r="D17" s="120" t="s">
        <v>34</v>
      </c>
      <c r="E17" s="88" t="s">
        <v>33</v>
      </c>
      <c r="F17" s="122">
        <f>IFERROR(HOUR(テーブル1456789[[#This Row],[列4]]-テーブル1456789[[#This Row],[列13]]-テーブル1456789[[#This Row],[列2]]),
              0)</f>
        <v>0</v>
      </c>
      <c r="G17" s="123" t="s">
        <v>35</v>
      </c>
      <c r="H17" s="131" t="str">
        <f>IFERROR(IF(MINUTE(テーブル1456789[[#This Row],[列4]]-テーブル1456789[[#This Row],[列13]]-テーブル1456789[[#This Row],[列2]])&lt;30,
                  "00",
                  30),
              "00")</f>
        <v>00</v>
      </c>
      <c r="I17" s="125" t="s">
        <v>36</v>
      </c>
      <c r="J17" s="126">
        <f>IFERROR((テーブル1456789[[#This Row],[列5]]+テーブル1456789[[#This Row],[列7]]/60)*$C$5,"")</f>
        <v>0</v>
      </c>
      <c r="K17" s="127" t="s">
        <v>7</v>
      </c>
      <c r="L17" s="132"/>
      <c r="M17" s="129"/>
      <c r="N17" s="153"/>
      <c r="O17" s="116"/>
    </row>
    <row r="18" spans="1:15" ht="22.5" customHeight="1">
      <c r="A18" s="92"/>
      <c r="B18" s="130" t="str">
        <f>IF(テーブル1456789[[#This Row],[列1]]="",
    "",
    TEXT(テーブル1456789[[#This Row],[列1]],"(aaa)"))</f>
        <v/>
      </c>
      <c r="C18" s="87" t="s">
        <v>33</v>
      </c>
      <c r="D18" s="120" t="s">
        <v>34</v>
      </c>
      <c r="E18" s="88" t="s">
        <v>33</v>
      </c>
      <c r="F18" s="122">
        <f>IFERROR(HOUR(テーブル1456789[[#This Row],[列4]]-テーブル1456789[[#This Row],[列13]]-テーブル1456789[[#This Row],[列2]]),
              0)</f>
        <v>0</v>
      </c>
      <c r="G18" s="123" t="s">
        <v>35</v>
      </c>
      <c r="H18" s="131" t="str">
        <f>IFERROR(IF(MINUTE(テーブル1456789[[#This Row],[列4]]-テーブル1456789[[#This Row],[列13]]-テーブル1456789[[#This Row],[列2]])&lt;30,
                  "00",
                  30),
              "00")</f>
        <v>00</v>
      </c>
      <c r="I18" s="125" t="s">
        <v>36</v>
      </c>
      <c r="J18" s="126">
        <f>IFERROR((テーブル1456789[[#This Row],[列5]]+テーブル1456789[[#This Row],[列7]]/60)*$C$5,"")</f>
        <v>0</v>
      </c>
      <c r="K18" s="127" t="s">
        <v>7</v>
      </c>
      <c r="L18" s="132"/>
      <c r="M18" s="129"/>
      <c r="N18" s="153"/>
      <c r="O18" s="116"/>
    </row>
    <row r="19" spans="1:15" ht="22.5" customHeight="1">
      <c r="A19" s="92"/>
      <c r="B19" s="130" t="str">
        <f>IF(テーブル1456789[[#This Row],[列1]]="",
    "",
    TEXT(テーブル1456789[[#This Row],[列1]],"(aaa)"))</f>
        <v/>
      </c>
      <c r="C19" s="87" t="s">
        <v>33</v>
      </c>
      <c r="D19" s="120" t="s">
        <v>34</v>
      </c>
      <c r="E19" s="88" t="s">
        <v>33</v>
      </c>
      <c r="F19" s="122">
        <f>IFERROR(HOUR(テーブル1456789[[#This Row],[列4]]-テーブル1456789[[#This Row],[列13]]-テーブル1456789[[#This Row],[列2]]),
              0)</f>
        <v>0</v>
      </c>
      <c r="G19" s="123" t="s">
        <v>35</v>
      </c>
      <c r="H19" s="131" t="str">
        <f>IFERROR(IF(MINUTE(テーブル1456789[[#This Row],[列4]]-テーブル1456789[[#This Row],[列13]]-テーブル1456789[[#This Row],[列2]])&lt;30,
                  "00",
                  30),
              "00")</f>
        <v>00</v>
      </c>
      <c r="I19" s="125" t="s">
        <v>36</v>
      </c>
      <c r="J19" s="126">
        <f>IFERROR((テーブル1456789[[#This Row],[列5]]+テーブル1456789[[#This Row],[列7]]/60)*$C$5,"")</f>
        <v>0</v>
      </c>
      <c r="K19" s="127" t="s">
        <v>7</v>
      </c>
      <c r="L19" s="132"/>
      <c r="M19" s="129"/>
      <c r="N19" s="153"/>
      <c r="O19" s="116"/>
    </row>
    <row r="20" spans="1:15" ht="22.5" customHeight="1">
      <c r="A20" s="92"/>
      <c r="B20" s="130" t="str">
        <f>IF(テーブル1456789[[#This Row],[列1]]="",
    "",
    TEXT(テーブル1456789[[#This Row],[列1]],"(aaa)"))</f>
        <v/>
      </c>
      <c r="C20" s="87" t="s">
        <v>33</v>
      </c>
      <c r="D20" s="120" t="s">
        <v>34</v>
      </c>
      <c r="E20" s="88" t="s">
        <v>33</v>
      </c>
      <c r="F20" s="122">
        <f>IFERROR(HOUR(テーブル1456789[[#This Row],[列4]]-テーブル1456789[[#This Row],[列13]]-テーブル1456789[[#This Row],[列2]]),
              0)</f>
        <v>0</v>
      </c>
      <c r="G20" s="123" t="s">
        <v>35</v>
      </c>
      <c r="H20" s="131" t="str">
        <f>IFERROR(IF(MINUTE(テーブル1456789[[#This Row],[列4]]-テーブル1456789[[#This Row],[列13]]-テーブル1456789[[#This Row],[列2]])&lt;30,
                  "00",
                  30),
              "00")</f>
        <v>00</v>
      </c>
      <c r="I20" s="125" t="s">
        <v>36</v>
      </c>
      <c r="J20" s="126">
        <f>IFERROR((テーブル1456789[[#This Row],[列5]]+テーブル1456789[[#This Row],[列7]]/60)*$C$5,"")</f>
        <v>0</v>
      </c>
      <c r="K20" s="127" t="s">
        <v>7</v>
      </c>
      <c r="L20" s="132"/>
      <c r="M20" s="129"/>
      <c r="N20" s="153"/>
      <c r="O20" s="116"/>
    </row>
    <row r="21" spans="1:15" ht="22.5" customHeight="1">
      <c r="A21" s="92"/>
      <c r="B21" s="130" t="str">
        <f>IF(テーブル1456789[[#This Row],[列1]]="",
    "",
    TEXT(テーブル1456789[[#This Row],[列1]],"(aaa)"))</f>
        <v/>
      </c>
      <c r="C21" s="87" t="s">
        <v>33</v>
      </c>
      <c r="D21" s="120" t="s">
        <v>34</v>
      </c>
      <c r="E21" s="88" t="s">
        <v>33</v>
      </c>
      <c r="F21" s="122">
        <f>IFERROR(HOUR(テーブル1456789[[#This Row],[列4]]-テーブル1456789[[#This Row],[列13]]-テーブル1456789[[#This Row],[列2]]),
              0)</f>
        <v>0</v>
      </c>
      <c r="G21" s="123" t="s">
        <v>35</v>
      </c>
      <c r="H21" s="131" t="str">
        <f>IFERROR(IF(MINUTE(テーブル1456789[[#This Row],[列4]]-テーブル1456789[[#This Row],[列13]]-テーブル1456789[[#This Row],[列2]])&lt;30,
                  "00",
                  30),
              "00")</f>
        <v>00</v>
      </c>
      <c r="I21" s="125" t="s">
        <v>36</v>
      </c>
      <c r="J21" s="126">
        <f>IFERROR((テーブル1456789[[#This Row],[列5]]+テーブル1456789[[#This Row],[列7]]/60)*$C$5,"")</f>
        <v>0</v>
      </c>
      <c r="K21" s="127" t="s">
        <v>7</v>
      </c>
      <c r="L21" s="132"/>
      <c r="M21" s="129"/>
      <c r="N21" s="153"/>
      <c r="O21" s="116"/>
    </row>
    <row r="22" spans="1:15" ht="22.5" customHeight="1">
      <c r="A22" s="92"/>
      <c r="B22" s="130" t="str">
        <f>IF(テーブル1456789[[#This Row],[列1]]="",
    "",
    TEXT(テーブル1456789[[#This Row],[列1]],"(aaa)"))</f>
        <v/>
      </c>
      <c r="C22" s="87" t="s">
        <v>33</v>
      </c>
      <c r="D22" s="120" t="s">
        <v>34</v>
      </c>
      <c r="E22" s="88" t="s">
        <v>33</v>
      </c>
      <c r="F22" s="122">
        <f>IFERROR(HOUR(テーブル1456789[[#This Row],[列4]]-テーブル1456789[[#This Row],[列13]]-テーブル1456789[[#This Row],[列2]]),
              0)</f>
        <v>0</v>
      </c>
      <c r="G22" s="123" t="s">
        <v>35</v>
      </c>
      <c r="H22" s="131" t="str">
        <f>IFERROR(IF(MINUTE(テーブル1456789[[#This Row],[列4]]-テーブル1456789[[#This Row],[列13]]-テーブル1456789[[#This Row],[列2]])&lt;30,
                  "00",
                  30),
              "00")</f>
        <v>00</v>
      </c>
      <c r="I22" s="125" t="s">
        <v>36</v>
      </c>
      <c r="J22" s="126">
        <f>IFERROR((テーブル1456789[[#This Row],[列5]]+テーブル1456789[[#This Row],[列7]]/60)*$C$5,"")</f>
        <v>0</v>
      </c>
      <c r="K22" s="127" t="s">
        <v>7</v>
      </c>
      <c r="L22" s="132"/>
      <c r="M22" s="129"/>
      <c r="N22" s="153"/>
      <c r="O22" s="116"/>
    </row>
    <row r="23" spans="1:15" ht="22.5" customHeight="1">
      <c r="A23" s="92"/>
      <c r="B23" s="130" t="str">
        <f>IF(テーブル1456789[[#This Row],[列1]]="",
    "",
    TEXT(テーブル1456789[[#This Row],[列1]],"(aaa)"))</f>
        <v/>
      </c>
      <c r="C23" s="87" t="s">
        <v>33</v>
      </c>
      <c r="D23" s="120" t="s">
        <v>34</v>
      </c>
      <c r="E23" s="88" t="s">
        <v>33</v>
      </c>
      <c r="F23" s="122">
        <f>IFERROR(HOUR(テーブル1456789[[#This Row],[列4]]-テーブル1456789[[#This Row],[列13]]-テーブル1456789[[#This Row],[列2]]),
              0)</f>
        <v>0</v>
      </c>
      <c r="G23" s="123" t="s">
        <v>35</v>
      </c>
      <c r="H23" s="131" t="str">
        <f>IFERROR(IF(MINUTE(テーブル1456789[[#This Row],[列4]]-テーブル1456789[[#This Row],[列13]]-テーブル1456789[[#This Row],[列2]])&lt;30,
                  "00",
                  30),
              "00")</f>
        <v>00</v>
      </c>
      <c r="I23" s="125" t="s">
        <v>36</v>
      </c>
      <c r="J23" s="126">
        <f>IFERROR((テーブル1456789[[#This Row],[列5]]+テーブル1456789[[#This Row],[列7]]/60)*$C$5,"")</f>
        <v>0</v>
      </c>
      <c r="K23" s="127" t="s">
        <v>7</v>
      </c>
      <c r="L23" s="132"/>
      <c r="M23" s="129"/>
      <c r="N23" s="153"/>
      <c r="O23" s="116"/>
    </row>
    <row r="24" spans="1:15" ht="22.5" customHeight="1">
      <c r="A24" s="92"/>
      <c r="B24" s="130" t="str">
        <f>IF(テーブル1456789[[#This Row],[列1]]="",
    "",
    TEXT(テーブル1456789[[#This Row],[列1]],"(aaa)"))</f>
        <v/>
      </c>
      <c r="C24" s="87" t="s">
        <v>33</v>
      </c>
      <c r="D24" s="120" t="s">
        <v>34</v>
      </c>
      <c r="E24" s="88" t="s">
        <v>33</v>
      </c>
      <c r="F24" s="122">
        <f>IFERROR(HOUR(テーブル1456789[[#This Row],[列4]]-テーブル1456789[[#This Row],[列13]]-テーブル1456789[[#This Row],[列2]]),
              0)</f>
        <v>0</v>
      </c>
      <c r="G24" s="123" t="s">
        <v>35</v>
      </c>
      <c r="H24" s="131" t="str">
        <f>IFERROR(IF(MINUTE(テーブル1456789[[#This Row],[列4]]-テーブル1456789[[#This Row],[列13]]-テーブル1456789[[#This Row],[列2]])&lt;30,
                  "00",
                  30),
              "00")</f>
        <v>00</v>
      </c>
      <c r="I24" s="125" t="s">
        <v>36</v>
      </c>
      <c r="J24" s="126">
        <f>IFERROR((テーブル1456789[[#This Row],[列5]]+テーブル1456789[[#This Row],[列7]]/60)*$C$5,"")</f>
        <v>0</v>
      </c>
      <c r="K24" s="127" t="s">
        <v>7</v>
      </c>
      <c r="L24" s="128"/>
      <c r="M24" s="129"/>
      <c r="N24" s="153"/>
      <c r="O24" s="116"/>
    </row>
    <row r="25" spans="1:15" ht="22.5" customHeight="1">
      <c r="A25" s="92"/>
      <c r="B25" s="130" t="str">
        <f>IF(テーブル1456789[[#This Row],[列1]]="",
    "",
    TEXT(テーブル1456789[[#This Row],[列1]],"(aaa)"))</f>
        <v/>
      </c>
      <c r="C25" s="87" t="s">
        <v>33</v>
      </c>
      <c r="D25" s="120" t="s">
        <v>34</v>
      </c>
      <c r="E25" s="88" t="s">
        <v>33</v>
      </c>
      <c r="F25" s="122">
        <f>IFERROR(HOUR(テーブル1456789[[#This Row],[列4]]-テーブル1456789[[#This Row],[列13]]-テーブル1456789[[#This Row],[列2]]),
              0)</f>
        <v>0</v>
      </c>
      <c r="G25" s="123" t="s">
        <v>35</v>
      </c>
      <c r="H25" s="131" t="str">
        <f>IFERROR(IF(MINUTE(テーブル1456789[[#This Row],[列4]]-テーブル1456789[[#This Row],[列13]]-テーブル1456789[[#This Row],[列2]])&lt;30,
                  "00",
                  30),
              "00")</f>
        <v>00</v>
      </c>
      <c r="I25" s="125" t="s">
        <v>36</v>
      </c>
      <c r="J25" s="126">
        <f>IFERROR((テーブル1456789[[#This Row],[列5]]+テーブル1456789[[#This Row],[列7]]/60)*$C$5,"")</f>
        <v>0</v>
      </c>
      <c r="K25" s="127" t="s">
        <v>7</v>
      </c>
      <c r="L25" s="132"/>
      <c r="M25" s="129"/>
      <c r="N25" s="153"/>
      <c r="O25" s="116"/>
    </row>
    <row r="26" spans="1:15" ht="22.5" customHeight="1">
      <c r="A26" s="92"/>
      <c r="B26" s="130" t="str">
        <f>IF(テーブル1456789[[#This Row],[列1]]="",
    "",
    TEXT(テーブル1456789[[#This Row],[列1]],"(aaa)"))</f>
        <v/>
      </c>
      <c r="C26" s="87" t="s">
        <v>33</v>
      </c>
      <c r="D26" s="120" t="s">
        <v>34</v>
      </c>
      <c r="E26" s="88" t="s">
        <v>33</v>
      </c>
      <c r="F26" s="122">
        <f>IFERROR(HOUR(テーブル1456789[[#This Row],[列4]]-テーブル1456789[[#This Row],[列13]]-テーブル1456789[[#This Row],[列2]]),
              0)</f>
        <v>0</v>
      </c>
      <c r="G26" s="123" t="s">
        <v>35</v>
      </c>
      <c r="H26" s="131" t="str">
        <f>IFERROR(IF(MINUTE(テーブル1456789[[#This Row],[列4]]-テーブル1456789[[#This Row],[列13]]-テーブル1456789[[#This Row],[列2]])&lt;30,
                  "00",
                  30),
              "00")</f>
        <v>00</v>
      </c>
      <c r="I26" s="125" t="s">
        <v>36</v>
      </c>
      <c r="J26" s="126">
        <f>IFERROR((テーブル1456789[[#This Row],[列5]]+テーブル1456789[[#This Row],[列7]]/60)*$C$5,"")</f>
        <v>0</v>
      </c>
      <c r="K26" s="127" t="s">
        <v>7</v>
      </c>
      <c r="L26" s="132"/>
      <c r="M26" s="129"/>
      <c r="N26" s="153"/>
      <c r="O26" s="116"/>
    </row>
    <row r="27" spans="1:15" ht="22.5" customHeight="1">
      <c r="A27" s="92"/>
      <c r="B27" s="130" t="str">
        <f>IF(テーブル1456789[[#This Row],[列1]]="",
    "",
    TEXT(テーブル1456789[[#This Row],[列1]],"(aaa)"))</f>
        <v/>
      </c>
      <c r="C27" s="87" t="s">
        <v>33</v>
      </c>
      <c r="D27" s="120" t="s">
        <v>34</v>
      </c>
      <c r="E27" s="88" t="s">
        <v>33</v>
      </c>
      <c r="F27" s="122">
        <f>IFERROR(HOUR(テーブル1456789[[#This Row],[列4]]-テーブル1456789[[#This Row],[列13]]-テーブル1456789[[#This Row],[列2]]),
              0)</f>
        <v>0</v>
      </c>
      <c r="G27" s="123" t="s">
        <v>35</v>
      </c>
      <c r="H27" s="131" t="str">
        <f>IFERROR(IF(MINUTE(テーブル1456789[[#This Row],[列4]]-テーブル1456789[[#This Row],[列13]]-テーブル1456789[[#This Row],[列2]])&lt;30,
                  "00",
                  30),
              "00")</f>
        <v>00</v>
      </c>
      <c r="I27" s="125" t="s">
        <v>36</v>
      </c>
      <c r="J27" s="126">
        <f>IFERROR((テーブル1456789[[#This Row],[列5]]+テーブル1456789[[#This Row],[列7]]/60)*$C$5,"")</f>
        <v>0</v>
      </c>
      <c r="K27" s="127" t="s">
        <v>7</v>
      </c>
      <c r="L27" s="132"/>
      <c r="M27" s="129"/>
      <c r="N27" s="153"/>
      <c r="O27" s="116"/>
    </row>
    <row r="28" spans="1:15" ht="22.5" customHeight="1">
      <c r="A28" s="92"/>
      <c r="B28" s="130" t="str">
        <f>IF(テーブル1456789[[#This Row],[列1]]="",
    "",
    TEXT(テーブル1456789[[#This Row],[列1]],"(aaa)"))</f>
        <v/>
      </c>
      <c r="C28" s="87" t="s">
        <v>33</v>
      </c>
      <c r="D28" s="120" t="s">
        <v>34</v>
      </c>
      <c r="E28" s="88" t="s">
        <v>33</v>
      </c>
      <c r="F28" s="122">
        <f>IFERROR(HOUR(テーブル1456789[[#This Row],[列4]]-テーブル1456789[[#This Row],[列13]]-テーブル1456789[[#This Row],[列2]]),
              0)</f>
        <v>0</v>
      </c>
      <c r="G28" s="123" t="s">
        <v>35</v>
      </c>
      <c r="H28" s="131" t="str">
        <f>IFERROR(IF(MINUTE(テーブル1456789[[#This Row],[列4]]-テーブル1456789[[#This Row],[列13]]-テーブル1456789[[#This Row],[列2]])&lt;30,
                  "00",
                  30),
              "00")</f>
        <v>00</v>
      </c>
      <c r="I28" s="125" t="s">
        <v>36</v>
      </c>
      <c r="J28" s="126">
        <f>IFERROR((テーブル1456789[[#This Row],[列5]]+テーブル1456789[[#This Row],[列7]]/60)*$C$5,"")</f>
        <v>0</v>
      </c>
      <c r="K28" s="127" t="s">
        <v>7</v>
      </c>
      <c r="L28" s="132"/>
      <c r="M28" s="129"/>
      <c r="N28" s="153"/>
      <c r="O28" s="116"/>
    </row>
    <row r="29" spans="1:15" ht="22.5" customHeight="1">
      <c r="A29" s="92"/>
      <c r="B29" s="130" t="str">
        <f>IF(テーブル1456789[[#This Row],[列1]]="",
    "",
    TEXT(テーブル1456789[[#This Row],[列1]],"(aaa)"))</f>
        <v/>
      </c>
      <c r="C29" s="87" t="s">
        <v>33</v>
      </c>
      <c r="D29" s="120" t="s">
        <v>34</v>
      </c>
      <c r="E29" s="88" t="s">
        <v>33</v>
      </c>
      <c r="F29" s="122">
        <f>IFERROR(HOUR(テーブル1456789[[#This Row],[列4]]-テーブル1456789[[#This Row],[列13]]-テーブル1456789[[#This Row],[列2]]),
              0)</f>
        <v>0</v>
      </c>
      <c r="G29" s="123" t="s">
        <v>35</v>
      </c>
      <c r="H29" s="131" t="str">
        <f>IFERROR(IF(MINUTE(テーブル1456789[[#This Row],[列4]]-テーブル1456789[[#This Row],[列13]]-テーブル1456789[[#This Row],[列2]])&lt;30,
                  "00",
                  30),
              "00")</f>
        <v>00</v>
      </c>
      <c r="I29" s="125" t="s">
        <v>36</v>
      </c>
      <c r="J29" s="126">
        <f>IFERROR((テーブル1456789[[#This Row],[列5]]+テーブル1456789[[#This Row],[列7]]/60)*$C$5,"")</f>
        <v>0</v>
      </c>
      <c r="K29" s="127" t="s">
        <v>7</v>
      </c>
      <c r="L29" s="132"/>
      <c r="M29" s="129"/>
      <c r="N29" s="153"/>
      <c r="O29" s="116"/>
    </row>
    <row r="30" spans="1:15" ht="22.5" customHeight="1" thickBot="1">
      <c r="A30" s="93"/>
      <c r="B30" s="134" t="str">
        <f>IF(テーブル1456789[[#This Row],[列1]]="",
    "",
    TEXT(テーブル1456789[[#This Row],[列1]],"(aaa)"))</f>
        <v/>
      </c>
      <c r="C30" s="89" t="s">
        <v>33</v>
      </c>
      <c r="D30" s="136" t="s">
        <v>34</v>
      </c>
      <c r="E30" s="90" t="s">
        <v>33</v>
      </c>
      <c r="F30" s="138">
        <f>IFERROR(HOUR(テーブル1456789[[#This Row],[列4]]-テーブル1456789[[#This Row],[列13]]-テーブル1456789[[#This Row],[列2]]),
              0)</f>
        <v>0</v>
      </c>
      <c r="G30" s="139" t="s">
        <v>35</v>
      </c>
      <c r="H30" s="140" t="str">
        <f>IFERROR(IF(MINUTE(テーブル1456789[[#This Row],[列4]]-テーブル1456789[[#This Row],[列13]]-テーブル1456789[[#This Row],[列2]])&lt;30,
                  "00",
                  30),
              "00")</f>
        <v>00</v>
      </c>
      <c r="I30" s="141" t="s">
        <v>36</v>
      </c>
      <c r="J30" s="142">
        <f>IFERROR((テーブル1456789[[#This Row],[列5]]+テーブル1456789[[#This Row],[列7]]/60)*$C$5,"")</f>
        <v>0</v>
      </c>
      <c r="K30" s="143" t="s">
        <v>7</v>
      </c>
      <c r="L30" s="144"/>
      <c r="M30" s="145"/>
      <c r="N30" s="153"/>
      <c r="O30" s="116"/>
    </row>
    <row r="31" spans="1:15" ht="22.5" customHeight="1" thickBot="1">
      <c r="A31" s="250" t="s">
        <v>41</v>
      </c>
      <c r="B31" s="251"/>
      <c r="C31" s="252"/>
      <c r="D31" s="253"/>
      <c r="E31" s="254"/>
      <c r="F31" s="255">
        <f>SUM(テーブル1456789[[#All],[列5]])+SUM(テーブル1456789[[#All],[列7]])/60</f>
        <v>0</v>
      </c>
      <c r="G31" s="256"/>
      <c r="H31" s="257" t="s">
        <v>37</v>
      </c>
      <c r="I31" s="258"/>
      <c r="J31" s="146">
        <f>SUM(テーブル1456789[[#All],[列9]])</f>
        <v>0</v>
      </c>
      <c r="K31" s="147" t="s">
        <v>7</v>
      </c>
      <c r="L31" s="259"/>
      <c r="M31" s="260"/>
    </row>
    <row r="32" spans="1:15">
      <c r="A32" s="148"/>
      <c r="B32" s="148"/>
      <c r="C32" s="149"/>
      <c r="D32" s="149"/>
      <c r="E32" s="149"/>
      <c r="F32" s="150"/>
      <c r="G32" s="150"/>
      <c r="H32" s="149"/>
      <c r="I32" s="149"/>
      <c r="J32" s="151"/>
      <c r="K32" s="98"/>
      <c r="L32" s="152"/>
    </row>
  </sheetData>
  <sheetProtection selectLockedCells="1"/>
  <mergeCells count="17">
    <mergeCell ref="J7:K7"/>
    <mergeCell ref="D1:L1"/>
    <mergeCell ref="A2:L2"/>
    <mergeCell ref="A3:B3"/>
    <mergeCell ref="C3:E3"/>
    <mergeCell ref="A4:B4"/>
    <mergeCell ref="C4:E4"/>
    <mergeCell ref="A5:B5"/>
    <mergeCell ref="C5:E5"/>
    <mergeCell ref="A7:B7"/>
    <mergeCell ref="C7:E7"/>
    <mergeCell ref="F7:I7"/>
    <mergeCell ref="A31:B31"/>
    <mergeCell ref="C31:E31"/>
    <mergeCell ref="F31:G31"/>
    <mergeCell ref="H31:I31"/>
    <mergeCell ref="L31:M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32"/>
  <sheetViews>
    <sheetView zoomScaleNormal="100" workbookViewId="0">
      <selection activeCell="A8" sqref="A8"/>
    </sheetView>
  </sheetViews>
  <sheetFormatPr defaultColWidth="11.375" defaultRowHeight="10.5"/>
  <cols>
    <col min="1" max="1" width="6.875" style="96" customWidth="1"/>
    <col min="2" max="2" width="3.125" style="96" customWidth="1"/>
    <col min="3" max="3" width="6.25" style="96" customWidth="1"/>
    <col min="4" max="4" width="3.125" style="101" customWidth="1"/>
    <col min="5" max="5" width="6.25" style="96" customWidth="1"/>
    <col min="6" max="9" width="3.125" style="96" customWidth="1"/>
    <col min="10" max="10" width="6.25" style="96" customWidth="1"/>
    <col min="11" max="11" width="3.125" style="96" customWidth="1"/>
    <col min="12" max="12" width="37.5" style="99" customWidth="1"/>
    <col min="13" max="13" width="9.375" style="96" customWidth="1"/>
    <col min="14" max="14" width="6.25" style="96" customWidth="1"/>
    <col min="15" max="255" width="11.375" style="96"/>
    <col min="256" max="256" width="16.75" style="96" customWidth="1"/>
    <col min="257" max="257" width="11.125" style="96" customWidth="1"/>
    <col min="258" max="258" width="3.75" style="96" bestFit="1" customWidth="1"/>
    <col min="259" max="259" width="11.125" style="96" customWidth="1"/>
    <col min="260" max="260" width="6" style="96" customWidth="1"/>
    <col min="261" max="261" width="5.125" style="96" customWidth="1"/>
    <col min="262" max="262" width="5.75" style="96" customWidth="1"/>
    <col min="263" max="263" width="3.125" style="96" customWidth="1"/>
    <col min="264" max="264" width="12.875" style="96" customWidth="1"/>
    <col min="265" max="265" width="2.875" style="96" customWidth="1"/>
    <col min="266" max="266" width="83.875" style="96" customWidth="1"/>
    <col min="267" max="511" width="11.375" style="96"/>
    <col min="512" max="512" width="16.75" style="96" customWidth="1"/>
    <col min="513" max="513" width="11.125" style="96" customWidth="1"/>
    <col min="514" max="514" width="3.75" style="96" bestFit="1" customWidth="1"/>
    <col min="515" max="515" width="11.125" style="96" customWidth="1"/>
    <col min="516" max="516" width="6" style="96" customWidth="1"/>
    <col min="517" max="517" width="5.125" style="96" customWidth="1"/>
    <col min="518" max="518" width="5.75" style="96" customWidth="1"/>
    <col min="519" max="519" width="3.125" style="96" customWidth="1"/>
    <col min="520" max="520" width="12.875" style="96" customWidth="1"/>
    <col min="521" max="521" width="2.875" style="96" customWidth="1"/>
    <col min="522" max="522" width="83.875" style="96" customWidth="1"/>
    <col min="523" max="767" width="11.375" style="96"/>
    <col min="768" max="768" width="16.75" style="96" customWidth="1"/>
    <col min="769" max="769" width="11.125" style="96" customWidth="1"/>
    <col min="770" max="770" width="3.75" style="96" bestFit="1" customWidth="1"/>
    <col min="771" max="771" width="11.125" style="96" customWidth="1"/>
    <col min="772" max="772" width="6" style="96" customWidth="1"/>
    <col min="773" max="773" width="5.125" style="96" customWidth="1"/>
    <col min="774" max="774" width="5.75" style="96" customWidth="1"/>
    <col min="775" max="775" width="3.125" style="96" customWidth="1"/>
    <col min="776" max="776" width="12.875" style="96" customWidth="1"/>
    <col min="777" max="777" width="2.875" style="96" customWidth="1"/>
    <col min="778" max="778" width="83.875" style="96" customWidth="1"/>
    <col min="779" max="1023" width="11.375" style="96"/>
    <col min="1024" max="1024" width="16.75" style="96" customWidth="1"/>
    <col min="1025" max="1025" width="11.125" style="96" customWidth="1"/>
    <col min="1026" max="1026" width="3.75" style="96" bestFit="1" customWidth="1"/>
    <col min="1027" max="1027" width="11.125" style="96" customWidth="1"/>
    <col min="1028" max="1028" width="6" style="96" customWidth="1"/>
    <col min="1029" max="1029" width="5.125" style="96" customWidth="1"/>
    <col min="1030" max="1030" width="5.75" style="96" customWidth="1"/>
    <col min="1031" max="1031" width="3.125" style="96" customWidth="1"/>
    <col min="1032" max="1032" width="12.875" style="96" customWidth="1"/>
    <col min="1033" max="1033" width="2.875" style="96" customWidth="1"/>
    <col min="1034" max="1034" width="83.875" style="96" customWidth="1"/>
    <col min="1035" max="1279" width="11.375" style="96"/>
    <col min="1280" max="1280" width="16.75" style="96" customWidth="1"/>
    <col min="1281" max="1281" width="11.125" style="96" customWidth="1"/>
    <col min="1282" max="1282" width="3.75" style="96" bestFit="1" customWidth="1"/>
    <col min="1283" max="1283" width="11.125" style="96" customWidth="1"/>
    <col min="1284" max="1284" width="6" style="96" customWidth="1"/>
    <col min="1285" max="1285" width="5.125" style="96" customWidth="1"/>
    <col min="1286" max="1286" width="5.75" style="96" customWidth="1"/>
    <col min="1287" max="1287" width="3.125" style="96" customWidth="1"/>
    <col min="1288" max="1288" width="12.875" style="96" customWidth="1"/>
    <col min="1289" max="1289" width="2.875" style="96" customWidth="1"/>
    <col min="1290" max="1290" width="83.875" style="96" customWidth="1"/>
    <col min="1291" max="1535" width="11.375" style="96"/>
    <col min="1536" max="1536" width="16.75" style="96" customWidth="1"/>
    <col min="1537" max="1537" width="11.125" style="96" customWidth="1"/>
    <col min="1538" max="1538" width="3.75" style="96" bestFit="1" customWidth="1"/>
    <col min="1539" max="1539" width="11.125" style="96" customWidth="1"/>
    <col min="1540" max="1540" width="6" style="96" customWidth="1"/>
    <col min="1541" max="1541" width="5.125" style="96" customWidth="1"/>
    <col min="1542" max="1542" width="5.75" style="96" customWidth="1"/>
    <col min="1543" max="1543" width="3.125" style="96" customWidth="1"/>
    <col min="1544" max="1544" width="12.875" style="96" customWidth="1"/>
    <col min="1545" max="1545" width="2.875" style="96" customWidth="1"/>
    <col min="1546" max="1546" width="83.875" style="96" customWidth="1"/>
    <col min="1547" max="1791" width="11.375" style="96"/>
    <col min="1792" max="1792" width="16.75" style="96" customWidth="1"/>
    <col min="1793" max="1793" width="11.125" style="96" customWidth="1"/>
    <col min="1794" max="1794" width="3.75" style="96" bestFit="1" customWidth="1"/>
    <col min="1795" max="1795" width="11.125" style="96" customWidth="1"/>
    <col min="1796" max="1796" width="6" style="96" customWidth="1"/>
    <col min="1797" max="1797" width="5.125" style="96" customWidth="1"/>
    <col min="1798" max="1798" width="5.75" style="96" customWidth="1"/>
    <col min="1799" max="1799" width="3.125" style="96" customWidth="1"/>
    <col min="1800" max="1800" width="12.875" style="96" customWidth="1"/>
    <col min="1801" max="1801" width="2.875" style="96" customWidth="1"/>
    <col min="1802" max="1802" width="83.875" style="96" customWidth="1"/>
    <col min="1803" max="2047" width="11.375" style="96"/>
    <col min="2048" max="2048" width="16.75" style="96" customWidth="1"/>
    <col min="2049" max="2049" width="11.125" style="96" customWidth="1"/>
    <col min="2050" max="2050" width="3.75" style="96" bestFit="1" customWidth="1"/>
    <col min="2051" max="2051" width="11.125" style="96" customWidth="1"/>
    <col min="2052" max="2052" width="6" style="96" customWidth="1"/>
    <col min="2053" max="2053" width="5.125" style="96" customWidth="1"/>
    <col min="2054" max="2054" width="5.75" style="96" customWidth="1"/>
    <col min="2055" max="2055" width="3.125" style="96" customWidth="1"/>
    <col min="2056" max="2056" width="12.875" style="96" customWidth="1"/>
    <col min="2057" max="2057" width="2.875" style="96" customWidth="1"/>
    <col min="2058" max="2058" width="83.875" style="96" customWidth="1"/>
    <col min="2059" max="2303" width="11.375" style="96"/>
    <col min="2304" max="2304" width="16.75" style="96" customWidth="1"/>
    <col min="2305" max="2305" width="11.125" style="96" customWidth="1"/>
    <col min="2306" max="2306" width="3.75" style="96" bestFit="1" customWidth="1"/>
    <col min="2307" max="2307" width="11.125" style="96" customWidth="1"/>
    <col min="2308" max="2308" width="6" style="96" customWidth="1"/>
    <col min="2309" max="2309" width="5.125" style="96" customWidth="1"/>
    <col min="2310" max="2310" width="5.75" style="96" customWidth="1"/>
    <col min="2311" max="2311" width="3.125" style="96" customWidth="1"/>
    <col min="2312" max="2312" width="12.875" style="96" customWidth="1"/>
    <col min="2313" max="2313" width="2.875" style="96" customWidth="1"/>
    <col min="2314" max="2314" width="83.875" style="96" customWidth="1"/>
    <col min="2315" max="2559" width="11.375" style="96"/>
    <col min="2560" max="2560" width="16.75" style="96" customWidth="1"/>
    <col min="2561" max="2561" width="11.125" style="96" customWidth="1"/>
    <col min="2562" max="2562" width="3.75" style="96" bestFit="1" customWidth="1"/>
    <col min="2563" max="2563" width="11.125" style="96" customWidth="1"/>
    <col min="2564" max="2564" width="6" style="96" customWidth="1"/>
    <col min="2565" max="2565" width="5.125" style="96" customWidth="1"/>
    <col min="2566" max="2566" width="5.75" style="96" customWidth="1"/>
    <col min="2567" max="2567" width="3.125" style="96" customWidth="1"/>
    <col min="2568" max="2568" width="12.875" style="96" customWidth="1"/>
    <col min="2569" max="2569" width="2.875" style="96" customWidth="1"/>
    <col min="2570" max="2570" width="83.875" style="96" customWidth="1"/>
    <col min="2571" max="2815" width="11.375" style="96"/>
    <col min="2816" max="2816" width="16.75" style="96" customWidth="1"/>
    <col min="2817" max="2817" width="11.125" style="96" customWidth="1"/>
    <col min="2818" max="2818" width="3.75" style="96" bestFit="1" customWidth="1"/>
    <col min="2819" max="2819" width="11.125" style="96" customWidth="1"/>
    <col min="2820" max="2820" width="6" style="96" customWidth="1"/>
    <col min="2821" max="2821" width="5.125" style="96" customWidth="1"/>
    <col min="2822" max="2822" width="5.75" style="96" customWidth="1"/>
    <col min="2823" max="2823" width="3.125" style="96" customWidth="1"/>
    <col min="2824" max="2824" width="12.875" style="96" customWidth="1"/>
    <col min="2825" max="2825" width="2.875" style="96" customWidth="1"/>
    <col min="2826" max="2826" width="83.875" style="96" customWidth="1"/>
    <col min="2827" max="3071" width="11.375" style="96"/>
    <col min="3072" max="3072" width="16.75" style="96" customWidth="1"/>
    <col min="3073" max="3073" width="11.125" style="96" customWidth="1"/>
    <col min="3074" max="3074" width="3.75" style="96" bestFit="1" customWidth="1"/>
    <col min="3075" max="3075" width="11.125" style="96" customWidth="1"/>
    <col min="3076" max="3076" width="6" style="96" customWidth="1"/>
    <col min="3077" max="3077" width="5.125" style="96" customWidth="1"/>
    <col min="3078" max="3078" width="5.75" style="96" customWidth="1"/>
    <col min="3079" max="3079" width="3.125" style="96" customWidth="1"/>
    <col min="3080" max="3080" width="12.875" style="96" customWidth="1"/>
    <col min="3081" max="3081" width="2.875" style="96" customWidth="1"/>
    <col min="3082" max="3082" width="83.875" style="96" customWidth="1"/>
    <col min="3083" max="3327" width="11.375" style="96"/>
    <col min="3328" max="3328" width="16.75" style="96" customWidth="1"/>
    <col min="3329" max="3329" width="11.125" style="96" customWidth="1"/>
    <col min="3330" max="3330" width="3.75" style="96" bestFit="1" customWidth="1"/>
    <col min="3331" max="3331" width="11.125" style="96" customWidth="1"/>
    <col min="3332" max="3332" width="6" style="96" customWidth="1"/>
    <col min="3333" max="3333" width="5.125" style="96" customWidth="1"/>
    <col min="3334" max="3334" width="5.75" style="96" customWidth="1"/>
    <col min="3335" max="3335" width="3.125" style="96" customWidth="1"/>
    <col min="3336" max="3336" width="12.875" style="96" customWidth="1"/>
    <col min="3337" max="3337" width="2.875" style="96" customWidth="1"/>
    <col min="3338" max="3338" width="83.875" style="96" customWidth="1"/>
    <col min="3339" max="3583" width="11.375" style="96"/>
    <col min="3584" max="3584" width="16.75" style="96" customWidth="1"/>
    <col min="3585" max="3585" width="11.125" style="96" customWidth="1"/>
    <col min="3586" max="3586" width="3.75" style="96" bestFit="1" customWidth="1"/>
    <col min="3587" max="3587" width="11.125" style="96" customWidth="1"/>
    <col min="3588" max="3588" width="6" style="96" customWidth="1"/>
    <col min="3589" max="3589" width="5.125" style="96" customWidth="1"/>
    <col min="3590" max="3590" width="5.75" style="96" customWidth="1"/>
    <col min="3591" max="3591" width="3.125" style="96" customWidth="1"/>
    <col min="3592" max="3592" width="12.875" style="96" customWidth="1"/>
    <col min="3593" max="3593" width="2.875" style="96" customWidth="1"/>
    <col min="3594" max="3594" width="83.875" style="96" customWidth="1"/>
    <col min="3595" max="3839" width="11.375" style="96"/>
    <col min="3840" max="3840" width="16.75" style="96" customWidth="1"/>
    <col min="3841" max="3841" width="11.125" style="96" customWidth="1"/>
    <col min="3842" max="3842" width="3.75" style="96" bestFit="1" customWidth="1"/>
    <col min="3843" max="3843" width="11.125" style="96" customWidth="1"/>
    <col min="3844" max="3844" width="6" style="96" customWidth="1"/>
    <col min="3845" max="3845" width="5.125" style="96" customWidth="1"/>
    <col min="3846" max="3846" width="5.75" style="96" customWidth="1"/>
    <col min="3847" max="3847" width="3.125" style="96" customWidth="1"/>
    <col min="3848" max="3848" width="12.875" style="96" customWidth="1"/>
    <col min="3849" max="3849" width="2.875" style="96" customWidth="1"/>
    <col min="3850" max="3850" width="83.875" style="96" customWidth="1"/>
    <col min="3851" max="4095" width="11.375" style="96"/>
    <col min="4096" max="4096" width="16.75" style="96" customWidth="1"/>
    <col min="4097" max="4097" width="11.125" style="96" customWidth="1"/>
    <col min="4098" max="4098" width="3.75" style="96" bestFit="1" customWidth="1"/>
    <col min="4099" max="4099" width="11.125" style="96" customWidth="1"/>
    <col min="4100" max="4100" width="6" style="96" customWidth="1"/>
    <col min="4101" max="4101" width="5.125" style="96" customWidth="1"/>
    <col min="4102" max="4102" width="5.75" style="96" customWidth="1"/>
    <col min="4103" max="4103" width="3.125" style="96" customWidth="1"/>
    <col min="4104" max="4104" width="12.875" style="96" customWidth="1"/>
    <col min="4105" max="4105" width="2.875" style="96" customWidth="1"/>
    <col min="4106" max="4106" width="83.875" style="96" customWidth="1"/>
    <col min="4107" max="4351" width="11.375" style="96"/>
    <col min="4352" max="4352" width="16.75" style="96" customWidth="1"/>
    <col min="4353" max="4353" width="11.125" style="96" customWidth="1"/>
    <col min="4354" max="4354" width="3.75" style="96" bestFit="1" customWidth="1"/>
    <col min="4355" max="4355" width="11.125" style="96" customWidth="1"/>
    <col min="4356" max="4356" width="6" style="96" customWidth="1"/>
    <col min="4357" max="4357" width="5.125" style="96" customWidth="1"/>
    <col min="4358" max="4358" width="5.75" style="96" customWidth="1"/>
    <col min="4359" max="4359" width="3.125" style="96" customWidth="1"/>
    <col min="4360" max="4360" width="12.875" style="96" customWidth="1"/>
    <col min="4361" max="4361" width="2.875" style="96" customWidth="1"/>
    <col min="4362" max="4362" width="83.875" style="96" customWidth="1"/>
    <col min="4363" max="4607" width="11.375" style="96"/>
    <col min="4608" max="4608" width="16.75" style="96" customWidth="1"/>
    <col min="4609" max="4609" width="11.125" style="96" customWidth="1"/>
    <col min="4610" max="4610" width="3.75" style="96" bestFit="1" customWidth="1"/>
    <col min="4611" max="4611" width="11.125" style="96" customWidth="1"/>
    <col min="4612" max="4612" width="6" style="96" customWidth="1"/>
    <col min="4613" max="4613" width="5.125" style="96" customWidth="1"/>
    <col min="4614" max="4614" width="5.75" style="96" customWidth="1"/>
    <col min="4615" max="4615" width="3.125" style="96" customWidth="1"/>
    <col min="4616" max="4616" width="12.875" style="96" customWidth="1"/>
    <col min="4617" max="4617" width="2.875" style="96" customWidth="1"/>
    <col min="4618" max="4618" width="83.875" style="96" customWidth="1"/>
    <col min="4619" max="4863" width="11.375" style="96"/>
    <col min="4864" max="4864" width="16.75" style="96" customWidth="1"/>
    <col min="4865" max="4865" width="11.125" style="96" customWidth="1"/>
    <col min="4866" max="4866" width="3.75" style="96" bestFit="1" customWidth="1"/>
    <col min="4867" max="4867" width="11.125" style="96" customWidth="1"/>
    <col min="4868" max="4868" width="6" style="96" customWidth="1"/>
    <col min="4869" max="4869" width="5.125" style="96" customWidth="1"/>
    <col min="4870" max="4870" width="5.75" style="96" customWidth="1"/>
    <col min="4871" max="4871" width="3.125" style="96" customWidth="1"/>
    <col min="4872" max="4872" width="12.875" style="96" customWidth="1"/>
    <col min="4873" max="4873" width="2.875" style="96" customWidth="1"/>
    <col min="4874" max="4874" width="83.875" style="96" customWidth="1"/>
    <col min="4875" max="5119" width="11.375" style="96"/>
    <col min="5120" max="5120" width="16.75" style="96" customWidth="1"/>
    <col min="5121" max="5121" width="11.125" style="96" customWidth="1"/>
    <col min="5122" max="5122" width="3.75" style="96" bestFit="1" customWidth="1"/>
    <col min="5123" max="5123" width="11.125" style="96" customWidth="1"/>
    <col min="5124" max="5124" width="6" style="96" customWidth="1"/>
    <col min="5125" max="5125" width="5.125" style="96" customWidth="1"/>
    <col min="5126" max="5126" width="5.75" style="96" customWidth="1"/>
    <col min="5127" max="5127" width="3.125" style="96" customWidth="1"/>
    <col min="5128" max="5128" width="12.875" style="96" customWidth="1"/>
    <col min="5129" max="5129" width="2.875" style="96" customWidth="1"/>
    <col min="5130" max="5130" width="83.875" style="96" customWidth="1"/>
    <col min="5131" max="5375" width="11.375" style="96"/>
    <col min="5376" max="5376" width="16.75" style="96" customWidth="1"/>
    <col min="5377" max="5377" width="11.125" style="96" customWidth="1"/>
    <col min="5378" max="5378" width="3.75" style="96" bestFit="1" customWidth="1"/>
    <col min="5379" max="5379" width="11.125" style="96" customWidth="1"/>
    <col min="5380" max="5380" width="6" style="96" customWidth="1"/>
    <col min="5381" max="5381" width="5.125" style="96" customWidth="1"/>
    <col min="5382" max="5382" width="5.75" style="96" customWidth="1"/>
    <col min="5383" max="5383" width="3.125" style="96" customWidth="1"/>
    <col min="5384" max="5384" width="12.875" style="96" customWidth="1"/>
    <col min="5385" max="5385" width="2.875" style="96" customWidth="1"/>
    <col min="5386" max="5386" width="83.875" style="96" customWidth="1"/>
    <col min="5387" max="5631" width="11.375" style="96"/>
    <col min="5632" max="5632" width="16.75" style="96" customWidth="1"/>
    <col min="5633" max="5633" width="11.125" style="96" customWidth="1"/>
    <col min="5634" max="5634" width="3.75" style="96" bestFit="1" customWidth="1"/>
    <col min="5635" max="5635" width="11.125" style="96" customWidth="1"/>
    <col min="5636" max="5636" width="6" style="96" customWidth="1"/>
    <col min="5637" max="5637" width="5.125" style="96" customWidth="1"/>
    <col min="5638" max="5638" width="5.75" style="96" customWidth="1"/>
    <col min="5639" max="5639" width="3.125" style="96" customWidth="1"/>
    <col min="5640" max="5640" width="12.875" style="96" customWidth="1"/>
    <col min="5641" max="5641" width="2.875" style="96" customWidth="1"/>
    <col min="5642" max="5642" width="83.875" style="96" customWidth="1"/>
    <col min="5643" max="5887" width="11.375" style="96"/>
    <col min="5888" max="5888" width="16.75" style="96" customWidth="1"/>
    <col min="5889" max="5889" width="11.125" style="96" customWidth="1"/>
    <col min="5890" max="5890" width="3.75" style="96" bestFit="1" customWidth="1"/>
    <col min="5891" max="5891" width="11.125" style="96" customWidth="1"/>
    <col min="5892" max="5892" width="6" style="96" customWidth="1"/>
    <col min="5893" max="5893" width="5.125" style="96" customWidth="1"/>
    <col min="5894" max="5894" width="5.75" style="96" customWidth="1"/>
    <col min="5895" max="5895" width="3.125" style="96" customWidth="1"/>
    <col min="5896" max="5896" width="12.875" style="96" customWidth="1"/>
    <col min="5897" max="5897" width="2.875" style="96" customWidth="1"/>
    <col min="5898" max="5898" width="83.875" style="96" customWidth="1"/>
    <col min="5899" max="6143" width="11.375" style="96"/>
    <col min="6144" max="6144" width="16.75" style="96" customWidth="1"/>
    <col min="6145" max="6145" width="11.125" style="96" customWidth="1"/>
    <col min="6146" max="6146" width="3.75" style="96" bestFit="1" customWidth="1"/>
    <col min="6147" max="6147" width="11.125" style="96" customWidth="1"/>
    <col min="6148" max="6148" width="6" style="96" customWidth="1"/>
    <col min="6149" max="6149" width="5.125" style="96" customWidth="1"/>
    <col min="6150" max="6150" width="5.75" style="96" customWidth="1"/>
    <col min="6151" max="6151" width="3.125" style="96" customWidth="1"/>
    <col min="6152" max="6152" width="12.875" style="96" customWidth="1"/>
    <col min="6153" max="6153" width="2.875" style="96" customWidth="1"/>
    <col min="6154" max="6154" width="83.875" style="96" customWidth="1"/>
    <col min="6155" max="6399" width="11.375" style="96"/>
    <col min="6400" max="6400" width="16.75" style="96" customWidth="1"/>
    <col min="6401" max="6401" width="11.125" style="96" customWidth="1"/>
    <col min="6402" max="6402" width="3.75" style="96" bestFit="1" customWidth="1"/>
    <col min="6403" max="6403" width="11.125" style="96" customWidth="1"/>
    <col min="6404" max="6404" width="6" style="96" customWidth="1"/>
    <col min="6405" max="6405" width="5.125" style="96" customWidth="1"/>
    <col min="6406" max="6406" width="5.75" style="96" customWidth="1"/>
    <col min="6407" max="6407" width="3.125" style="96" customWidth="1"/>
    <col min="6408" max="6408" width="12.875" style="96" customWidth="1"/>
    <col min="6409" max="6409" width="2.875" style="96" customWidth="1"/>
    <col min="6410" max="6410" width="83.875" style="96" customWidth="1"/>
    <col min="6411" max="6655" width="11.375" style="96"/>
    <col min="6656" max="6656" width="16.75" style="96" customWidth="1"/>
    <col min="6657" max="6657" width="11.125" style="96" customWidth="1"/>
    <col min="6658" max="6658" width="3.75" style="96" bestFit="1" customWidth="1"/>
    <col min="6659" max="6659" width="11.125" style="96" customWidth="1"/>
    <col min="6660" max="6660" width="6" style="96" customWidth="1"/>
    <col min="6661" max="6661" width="5.125" style="96" customWidth="1"/>
    <col min="6662" max="6662" width="5.75" style="96" customWidth="1"/>
    <col min="6663" max="6663" width="3.125" style="96" customWidth="1"/>
    <col min="6664" max="6664" width="12.875" style="96" customWidth="1"/>
    <col min="6665" max="6665" width="2.875" style="96" customWidth="1"/>
    <col min="6666" max="6666" width="83.875" style="96" customWidth="1"/>
    <col min="6667" max="6911" width="11.375" style="96"/>
    <col min="6912" max="6912" width="16.75" style="96" customWidth="1"/>
    <col min="6913" max="6913" width="11.125" style="96" customWidth="1"/>
    <col min="6914" max="6914" width="3.75" style="96" bestFit="1" customWidth="1"/>
    <col min="6915" max="6915" width="11.125" style="96" customWidth="1"/>
    <col min="6916" max="6916" width="6" style="96" customWidth="1"/>
    <col min="6917" max="6917" width="5.125" style="96" customWidth="1"/>
    <col min="6918" max="6918" width="5.75" style="96" customWidth="1"/>
    <col min="6919" max="6919" width="3.125" style="96" customWidth="1"/>
    <col min="6920" max="6920" width="12.875" style="96" customWidth="1"/>
    <col min="6921" max="6921" width="2.875" style="96" customWidth="1"/>
    <col min="6922" max="6922" width="83.875" style="96" customWidth="1"/>
    <col min="6923" max="7167" width="11.375" style="96"/>
    <col min="7168" max="7168" width="16.75" style="96" customWidth="1"/>
    <col min="7169" max="7169" width="11.125" style="96" customWidth="1"/>
    <col min="7170" max="7170" width="3.75" style="96" bestFit="1" customWidth="1"/>
    <col min="7171" max="7171" width="11.125" style="96" customWidth="1"/>
    <col min="7172" max="7172" width="6" style="96" customWidth="1"/>
    <col min="7173" max="7173" width="5.125" style="96" customWidth="1"/>
    <col min="7174" max="7174" width="5.75" style="96" customWidth="1"/>
    <col min="7175" max="7175" width="3.125" style="96" customWidth="1"/>
    <col min="7176" max="7176" width="12.875" style="96" customWidth="1"/>
    <col min="7177" max="7177" width="2.875" style="96" customWidth="1"/>
    <col min="7178" max="7178" width="83.875" style="96" customWidth="1"/>
    <col min="7179" max="7423" width="11.375" style="96"/>
    <col min="7424" max="7424" width="16.75" style="96" customWidth="1"/>
    <col min="7425" max="7425" width="11.125" style="96" customWidth="1"/>
    <col min="7426" max="7426" width="3.75" style="96" bestFit="1" customWidth="1"/>
    <col min="7427" max="7427" width="11.125" style="96" customWidth="1"/>
    <col min="7428" max="7428" width="6" style="96" customWidth="1"/>
    <col min="7429" max="7429" width="5.125" style="96" customWidth="1"/>
    <col min="7430" max="7430" width="5.75" style="96" customWidth="1"/>
    <col min="7431" max="7431" width="3.125" style="96" customWidth="1"/>
    <col min="7432" max="7432" width="12.875" style="96" customWidth="1"/>
    <col min="7433" max="7433" width="2.875" style="96" customWidth="1"/>
    <col min="7434" max="7434" width="83.875" style="96" customWidth="1"/>
    <col min="7435" max="7679" width="11.375" style="96"/>
    <col min="7680" max="7680" width="16.75" style="96" customWidth="1"/>
    <col min="7681" max="7681" width="11.125" style="96" customWidth="1"/>
    <col min="7682" max="7682" width="3.75" style="96" bestFit="1" customWidth="1"/>
    <col min="7683" max="7683" width="11.125" style="96" customWidth="1"/>
    <col min="7684" max="7684" width="6" style="96" customWidth="1"/>
    <col min="7685" max="7685" width="5.125" style="96" customWidth="1"/>
    <col min="7686" max="7686" width="5.75" style="96" customWidth="1"/>
    <col min="7687" max="7687" width="3.125" style="96" customWidth="1"/>
    <col min="7688" max="7688" width="12.875" style="96" customWidth="1"/>
    <col min="7689" max="7689" width="2.875" style="96" customWidth="1"/>
    <col min="7690" max="7690" width="83.875" style="96" customWidth="1"/>
    <col min="7691" max="7935" width="11.375" style="96"/>
    <col min="7936" max="7936" width="16.75" style="96" customWidth="1"/>
    <col min="7937" max="7937" width="11.125" style="96" customWidth="1"/>
    <col min="7938" max="7938" width="3.75" style="96" bestFit="1" customWidth="1"/>
    <col min="7939" max="7939" width="11.125" style="96" customWidth="1"/>
    <col min="7940" max="7940" width="6" style="96" customWidth="1"/>
    <col min="7941" max="7941" width="5.125" style="96" customWidth="1"/>
    <col min="7942" max="7942" width="5.75" style="96" customWidth="1"/>
    <col min="7943" max="7943" width="3.125" style="96" customWidth="1"/>
    <col min="7944" max="7944" width="12.875" style="96" customWidth="1"/>
    <col min="7945" max="7945" width="2.875" style="96" customWidth="1"/>
    <col min="7946" max="7946" width="83.875" style="96" customWidth="1"/>
    <col min="7947" max="8191" width="11.375" style="96"/>
    <col min="8192" max="8192" width="16.75" style="96" customWidth="1"/>
    <col min="8193" max="8193" width="11.125" style="96" customWidth="1"/>
    <col min="8194" max="8194" width="3.75" style="96" bestFit="1" customWidth="1"/>
    <col min="8195" max="8195" width="11.125" style="96" customWidth="1"/>
    <col min="8196" max="8196" width="6" style="96" customWidth="1"/>
    <col min="8197" max="8197" width="5.125" style="96" customWidth="1"/>
    <col min="8198" max="8198" width="5.75" style="96" customWidth="1"/>
    <col min="8199" max="8199" width="3.125" style="96" customWidth="1"/>
    <col min="8200" max="8200" width="12.875" style="96" customWidth="1"/>
    <col min="8201" max="8201" width="2.875" style="96" customWidth="1"/>
    <col min="8202" max="8202" width="83.875" style="96" customWidth="1"/>
    <col min="8203" max="8447" width="11.375" style="96"/>
    <col min="8448" max="8448" width="16.75" style="96" customWidth="1"/>
    <col min="8449" max="8449" width="11.125" style="96" customWidth="1"/>
    <col min="8450" max="8450" width="3.75" style="96" bestFit="1" customWidth="1"/>
    <col min="8451" max="8451" width="11.125" style="96" customWidth="1"/>
    <col min="8452" max="8452" width="6" style="96" customWidth="1"/>
    <col min="8453" max="8453" width="5.125" style="96" customWidth="1"/>
    <col min="8454" max="8454" width="5.75" style="96" customWidth="1"/>
    <col min="8455" max="8455" width="3.125" style="96" customWidth="1"/>
    <col min="8456" max="8456" width="12.875" style="96" customWidth="1"/>
    <col min="8457" max="8457" width="2.875" style="96" customWidth="1"/>
    <col min="8458" max="8458" width="83.875" style="96" customWidth="1"/>
    <col min="8459" max="8703" width="11.375" style="96"/>
    <col min="8704" max="8704" width="16.75" style="96" customWidth="1"/>
    <col min="8705" max="8705" width="11.125" style="96" customWidth="1"/>
    <col min="8706" max="8706" width="3.75" style="96" bestFit="1" customWidth="1"/>
    <col min="8707" max="8707" width="11.125" style="96" customWidth="1"/>
    <col min="8708" max="8708" width="6" style="96" customWidth="1"/>
    <col min="8709" max="8709" width="5.125" style="96" customWidth="1"/>
    <col min="8710" max="8710" width="5.75" style="96" customWidth="1"/>
    <col min="8711" max="8711" width="3.125" style="96" customWidth="1"/>
    <col min="8712" max="8712" width="12.875" style="96" customWidth="1"/>
    <col min="8713" max="8713" width="2.875" style="96" customWidth="1"/>
    <col min="8714" max="8714" width="83.875" style="96" customWidth="1"/>
    <col min="8715" max="8959" width="11.375" style="96"/>
    <col min="8960" max="8960" width="16.75" style="96" customWidth="1"/>
    <col min="8961" max="8961" width="11.125" style="96" customWidth="1"/>
    <col min="8962" max="8962" width="3.75" style="96" bestFit="1" customWidth="1"/>
    <col min="8963" max="8963" width="11.125" style="96" customWidth="1"/>
    <col min="8964" max="8964" width="6" style="96" customWidth="1"/>
    <col min="8965" max="8965" width="5.125" style="96" customWidth="1"/>
    <col min="8966" max="8966" width="5.75" style="96" customWidth="1"/>
    <col min="8967" max="8967" width="3.125" style="96" customWidth="1"/>
    <col min="8968" max="8968" width="12.875" style="96" customWidth="1"/>
    <col min="8969" max="8969" width="2.875" style="96" customWidth="1"/>
    <col min="8970" max="8970" width="83.875" style="96" customWidth="1"/>
    <col min="8971" max="9215" width="11.375" style="96"/>
    <col min="9216" max="9216" width="16.75" style="96" customWidth="1"/>
    <col min="9217" max="9217" width="11.125" style="96" customWidth="1"/>
    <col min="9218" max="9218" width="3.75" style="96" bestFit="1" customWidth="1"/>
    <col min="9219" max="9219" width="11.125" style="96" customWidth="1"/>
    <col min="9220" max="9220" width="6" style="96" customWidth="1"/>
    <col min="9221" max="9221" width="5.125" style="96" customWidth="1"/>
    <col min="9222" max="9222" width="5.75" style="96" customWidth="1"/>
    <col min="9223" max="9223" width="3.125" style="96" customWidth="1"/>
    <col min="9224" max="9224" width="12.875" style="96" customWidth="1"/>
    <col min="9225" max="9225" width="2.875" style="96" customWidth="1"/>
    <col min="9226" max="9226" width="83.875" style="96" customWidth="1"/>
    <col min="9227" max="9471" width="11.375" style="96"/>
    <col min="9472" max="9472" width="16.75" style="96" customWidth="1"/>
    <col min="9473" max="9473" width="11.125" style="96" customWidth="1"/>
    <col min="9474" max="9474" width="3.75" style="96" bestFit="1" customWidth="1"/>
    <col min="9475" max="9475" width="11.125" style="96" customWidth="1"/>
    <col min="9476" max="9476" width="6" style="96" customWidth="1"/>
    <col min="9477" max="9477" width="5.125" style="96" customWidth="1"/>
    <col min="9478" max="9478" width="5.75" style="96" customWidth="1"/>
    <col min="9479" max="9479" width="3.125" style="96" customWidth="1"/>
    <col min="9480" max="9480" width="12.875" style="96" customWidth="1"/>
    <col min="9481" max="9481" width="2.875" style="96" customWidth="1"/>
    <col min="9482" max="9482" width="83.875" style="96" customWidth="1"/>
    <col min="9483" max="9727" width="11.375" style="96"/>
    <col min="9728" max="9728" width="16.75" style="96" customWidth="1"/>
    <col min="9729" max="9729" width="11.125" style="96" customWidth="1"/>
    <col min="9730" max="9730" width="3.75" style="96" bestFit="1" customWidth="1"/>
    <col min="9731" max="9731" width="11.125" style="96" customWidth="1"/>
    <col min="9732" max="9732" width="6" style="96" customWidth="1"/>
    <col min="9733" max="9733" width="5.125" style="96" customWidth="1"/>
    <col min="9734" max="9734" width="5.75" style="96" customWidth="1"/>
    <col min="9735" max="9735" width="3.125" style="96" customWidth="1"/>
    <col min="9736" max="9736" width="12.875" style="96" customWidth="1"/>
    <col min="9737" max="9737" width="2.875" style="96" customWidth="1"/>
    <col min="9738" max="9738" width="83.875" style="96" customWidth="1"/>
    <col min="9739" max="9983" width="11.375" style="96"/>
    <col min="9984" max="9984" width="16.75" style="96" customWidth="1"/>
    <col min="9985" max="9985" width="11.125" style="96" customWidth="1"/>
    <col min="9986" max="9986" width="3.75" style="96" bestFit="1" customWidth="1"/>
    <col min="9987" max="9987" width="11.125" style="96" customWidth="1"/>
    <col min="9988" max="9988" width="6" style="96" customWidth="1"/>
    <col min="9989" max="9989" width="5.125" style="96" customWidth="1"/>
    <col min="9990" max="9990" width="5.75" style="96" customWidth="1"/>
    <col min="9991" max="9991" width="3.125" style="96" customWidth="1"/>
    <col min="9992" max="9992" width="12.875" style="96" customWidth="1"/>
    <col min="9993" max="9993" width="2.875" style="96" customWidth="1"/>
    <col min="9994" max="9994" width="83.875" style="96" customWidth="1"/>
    <col min="9995" max="10239" width="11.375" style="96"/>
    <col min="10240" max="10240" width="16.75" style="96" customWidth="1"/>
    <col min="10241" max="10241" width="11.125" style="96" customWidth="1"/>
    <col min="10242" max="10242" width="3.75" style="96" bestFit="1" customWidth="1"/>
    <col min="10243" max="10243" width="11.125" style="96" customWidth="1"/>
    <col min="10244" max="10244" width="6" style="96" customWidth="1"/>
    <col min="10245" max="10245" width="5.125" style="96" customWidth="1"/>
    <col min="10246" max="10246" width="5.75" style="96" customWidth="1"/>
    <col min="10247" max="10247" width="3.125" style="96" customWidth="1"/>
    <col min="10248" max="10248" width="12.875" style="96" customWidth="1"/>
    <col min="10249" max="10249" width="2.875" style="96" customWidth="1"/>
    <col min="10250" max="10250" width="83.875" style="96" customWidth="1"/>
    <col min="10251" max="10495" width="11.375" style="96"/>
    <col min="10496" max="10496" width="16.75" style="96" customWidth="1"/>
    <col min="10497" max="10497" width="11.125" style="96" customWidth="1"/>
    <col min="10498" max="10498" width="3.75" style="96" bestFit="1" customWidth="1"/>
    <col min="10499" max="10499" width="11.125" style="96" customWidth="1"/>
    <col min="10500" max="10500" width="6" style="96" customWidth="1"/>
    <col min="10501" max="10501" width="5.125" style="96" customWidth="1"/>
    <col min="10502" max="10502" width="5.75" style="96" customWidth="1"/>
    <col min="10503" max="10503" width="3.125" style="96" customWidth="1"/>
    <col min="10504" max="10504" width="12.875" style="96" customWidth="1"/>
    <col min="10505" max="10505" width="2.875" style="96" customWidth="1"/>
    <col min="10506" max="10506" width="83.875" style="96" customWidth="1"/>
    <col min="10507" max="10751" width="11.375" style="96"/>
    <col min="10752" max="10752" width="16.75" style="96" customWidth="1"/>
    <col min="10753" max="10753" width="11.125" style="96" customWidth="1"/>
    <col min="10754" max="10754" width="3.75" style="96" bestFit="1" customWidth="1"/>
    <col min="10755" max="10755" width="11.125" style="96" customWidth="1"/>
    <col min="10756" max="10756" width="6" style="96" customWidth="1"/>
    <col min="10757" max="10757" width="5.125" style="96" customWidth="1"/>
    <col min="10758" max="10758" width="5.75" style="96" customWidth="1"/>
    <col min="10759" max="10759" width="3.125" style="96" customWidth="1"/>
    <col min="10760" max="10760" width="12.875" style="96" customWidth="1"/>
    <col min="10761" max="10761" width="2.875" style="96" customWidth="1"/>
    <col min="10762" max="10762" width="83.875" style="96" customWidth="1"/>
    <col min="10763" max="11007" width="11.375" style="96"/>
    <col min="11008" max="11008" width="16.75" style="96" customWidth="1"/>
    <col min="11009" max="11009" width="11.125" style="96" customWidth="1"/>
    <col min="11010" max="11010" width="3.75" style="96" bestFit="1" customWidth="1"/>
    <col min="11011" max="11011" width="11.125" style="96" customWidth="1"/>
    <col min="11012" max="11012" width="6" style="96" customWidth="1"/>
    <col min="11013" max="11013" width="5.125" style="96" customWidth="1"/>
    <col min="11014" max="11014" width="5.75" style="96" customWidth="1"/>
    <col min="11015" max="11015" width="3.125" style="96" customWidth="1"/>
    <col min="11016" max="11016" width="12.875" style="96" customWidth="1"/>
    <col min="11017" max="11017" width="2.875" style="96" customWidth="1"/>
    <col min="11018" max="11018" width="83.875" style="96" customWidth="1"/>
    <col min="11019" max="11263" width="11.375" style="96"/>
    <col min="11264" max="11264" width="16.75" style="96" customWidth="1"/>
    <col min="11265" max="11265" width="11.125" style="96" customWidth="1"/>
    <col min="11266" max="11266" width="3.75" style="96" bestFit="1" customWidth="1"/>
    <col min="11267" max="11267" width="11.125" style="96" customWidth="1"/>
    <col min="11268" max="11268" width="6" style="96" customWidth="1"/>
    <col min="11269" max="11269" width="5.125" style="96" customWidth="1"/>
    <col min="11270" max="11270" width="5.75" style="96" customWidth="1"/>
    <col min="11271" max="11271" width="3.125" style="96" customWidth="1"/>
    <col min="11272" max="11272" width="12.875" style="96" customWidth="1"/>
    <col min="11273" max="11273" width="2.875" style="96" customWidth="1"/>
    <col min="11274" max="11274" width="83.875" style="96" customWidth="1"/>
    <col min="11275" max="11519" width="11.375" style="96"/>
    <col min="11520" max="11520" width="16.75" style="96" customWidth="1"/>
    <col min="11521" max="11521" width="11.125" style="96" customWidth="1"/>
    <col min="11522" max="11522" width="3.75" style="96" bestFit="1" customWidth="1"/>
    <col min="11523" max="11523" width="11.125" style="96" customWidth="1"/>
    <col min="11524" max="11524" width="6" style="96" customWidth="1"/>
    <col min="11525" max="11525" width="5.125" style="96" customWidth="1"/>
    <col min="11526" max="11526" width="5.75" style="96" customWidth="1"/>
    <col min="11527" max="11527" width="3.125" style="96" customWidth="1"/>
    <col min="11528" max="11528" width="12.875" style="96" customWidth="1"/>
    <col min="11529" max="11529" width="2.875" style="96" customWidth="1"/>
    <col min="11530" max="11530" width="83.875" style="96" customWidth="1"/>
    <col min="11531" max="11775" width="11.375" style="96"/>
    <col min="11776" max="11776" width="16.75" style="96" customWidth="1"/>
    <col min="11777" max="11777" width="11.125" style="96" customWidth="1"/>
    <col min="11778" max="11778" width="3.75" style="96" bestFit="1" customWidth="1"/>
    <col min="11779" max="11779" width="11.125" style="96" customWidth="1"/>
    <col min="11780" max="11780" width="6" style="96" customWidth="1"/>
    <col min="11781" max="11781" width="5.125" style="96" customWidth="1"/>
    <col min="11782" max="11782" width="5.75" style="96" customWidth="1"/>
    <col min="11783" max="11783" width="3.125" style="96" customWidth="1"/>
    <col min="11784" max="11784" width="12.875" style="96" customWidth="1"/>
    <col min="11785" max="11785" width="2.875" style="96" customWidth="1"/>
    <col min="11786" max="11786" width="83.875" style="96" customWidth="1"/>
    <col min="11787" max="12031" width="11.375" style="96"/>
    <col min="12032" max="12032" width="16.75" style="96" customWidth="1"/>
    <col min="12033" max="12033" width="11.125" style="96" customWidth="1"/>
    <col min="12034" max="12034" width="3.75" style="96" bestFit="1" customWidth="1"/>
    <col min="12035" max="12035" width="11.125" style="96" customWidth="1"/>
    <col min="12036" max="12036" width="6" style="96" customWidth="1"/>
    <col min="12037" max="12037" width="5.125" style="96" customWidth="1"/>
    <col min="12038" max="12038" width="5.75" style="96" customWidth="1"/>
    <col min="12039" max="12039" width="3.125" style="96" customWidth="1"/>
    <col min="12040" max="12040" width="12.875" style="96" customWidth="1"/>
    <col min="12041" max="12041" width="2.875" style="96" customWidth="1"/>
    <col min="12042" max="12042" width="83.875" style="96" customWidth="1"/>
    <col min="12043" max="12287" width="11.375" style="96"/>
    <col min="12288" max="12288" width="16.75" style="96" customWidth="1"/>
    <col min="12289" max="12289" width="11.125" style="96" customWidth="1"/>
    <col min="12290" max="12290" width="3.75" style="96" bestFit="1" customWidth="1"/>
    <col min="12291" max="12291" width="11.125" style="96" customWidth="1"/>
    <col min="12292" max="12292" width="6" style="96" customWidth="1"/>
    <col min="12293" max="12293" width="5.125" style="96" customWidth="1"/>
    <col min="12294" max="12294" width="5.75" style="96" customWidth="1"/>
    <col min="12295" max="12295" width="3.125" style="96" customWidth="1"/>
    <col min="12296" max="12296" width="12.875" style="96" customWidth="1"/>
    <col min="12297" max="12297" width="2.875" style="96" customWidth="1"/>
    <col min="12298" max="12298" width="83.875" style="96" customWidth="1"/>
    <col min="12299" max="12543" width="11.375" style="96"/>
    <col min="12544" max="12544" width="16.75" style="96" customWidth="1"/>
    <col min="12545" max="12545" width="11.125" style="96" customWidth="1"/>
    <col min="12546" max="12546" width="3.75" style="96" bestFit="1" customWidth="1"/>
    <col min="12547" max="12547" width="11.125" style="96" customWidth="1"/>
    <col min="12548" max="12548" width="6" style="96" customWidth="1"/>
    <col min="12549" max="12549" width="5.125" style="96" customWidth="1"/>
    <col min="12550" max="12550" width="5.75" style="96" customWidth="1"/>
    <col min="12551" max="12551" width="3.125" style="96" customWidth="1"/>
    <col min="12552" max="12552" width="12.875" style="96" customWidth="1"/>
    <col min="12553" max="12553" width="2.875" style="96" customWidth="1"/>
    <col min="12554" max="12554" width="83.875" style="96" customWidth="1"/>
    <col min="12555" max="12799" width="11.375" style="96"/>
    <col min="12800" max="12800" width="16.75" style="96" customWidth="1"/>
    <col min="12801" max="12801" width="11.125" style="96" customWidth="1"/>
    <col min="12802" max="12802" width="3.75" style="96" bestFit="1" customWidth="1"/>
    <col min="12803" max="12803" width="11.125" style="96" customWidth="1"/>
    <col min="12804" max="12804" width="6" style="96" customWidth="1"/>
    <col min="12805" max="12805" width="5.125" style="96" customWidth="1"/>
    <col min="12806" max="12806" width="5.75" style="96" customWidth="1"/>
    <col min="12807" max="12807" width="3.125" style="96" customWidth="1"/>
    <col min="12808" max="12808" width="12.875" style="96" customWidth="1"/>
    <col min="12809" max="12809" width="2.875" style="96" customWidth="1"/>
    <col min="12810" max="12810" width="83.875" style="96" customWidth="1"/>
    <col min="12811" max="13055" width="11.375" style="96"/>
    <col min="13056" max="13056" width="16.75" style="96" customWidth="1"/>
    <col min="13057" max="13057" width="11.125" style="96" customWidth="1"/>
    <col min="13058" max="13058" width="3.75" style="96" bestFit="1" customWidth="1"/>
    <col min="13059" max="13059" width="11.125" style="96" customWidth="1"/>
    <col min="13060" max="13060" width="6" style="96" customWidth="1"/>
    <col min="13061" max="13061" width="5.125" style="96" customWidth="1"/>
    <col min="13062" max="13062" width="5.75" style="96" customWidth="1"/>
    <col min="13063" max="13063" width="3.125" style="96" customWidth="1"/>
    <col min="13064" max="13064" width="12.875" style="96" customWidth="1"/>
    <col min="13065" max="13065" width="2.875" style="96" customWidth="1"/>
    <col min="13066" max="13066" width="83.875" style="96" customWidth="1"/>
    <col min="13067" max="13311" width="11.375" style="96"/>
    <col min="13312" max="13312" width="16.75" style="96" customWidth="1"/>
    <col min="13313" max="13313" width="11.125" style="96" customWidth="1"/>
    <col min="13314" max="13314" width="3.75" style="96" bestFit="1" customWidth="1"/>
    <col min="13315" max="13315" width="11.125" style="96" customWidth="1"/>
    <col min="13316" max="13316" width="6" style="96" customWidth="1"/>
    <col min="13317" max="13317" width="5.125" style="96" customWidth="1"/>
    <col min="13318" max="13318" width="5.75" style="96" customWidth="1"/>
    <col min="13319" max="13319" width="3.125" style="96" customWidth="1"/>
    <col min="13320" max="13320" width="12.875" style="96" customWidth="1"/>
    <col min="13321" max="13321" width="2.875" style="96" customWidth="1"/>
    <col min="13322" max="13322" width="83.875" style="96" customWidth="1"/>
    <col min="13323" max="13567" width="11.375" style="96"/>
    <col min="13568" max="13568" width="16.75" style="96" customWidth="1"/>
    <col min="13569" max="13569" width="11.125" style="96" customWidth="1"/>
    <col min="13570" max="13570" width="3.75" style="96" bestFit="1" customWidth="1"/>
    <col min="13571" max="13571" width="11.125" style="96" customWidth="1"/>
    <col min="13572" max="13572" width="6" style="96" customWidth="1"/>
    <col min="13573" max="13573" width="5.125" style="96" customWidth="1"/>
    <col min="13574" max="13574" width="5.75" style="96" customWidth="1"/>
    <col min="13575" max="13575" width="3.125" style="96" customWidth="1"/>
    <col min="13576" max="13576" width="12.875" style="96" customWidth="1"/>
    <col min="13577" max="13577" width="2.875" style="96" customWidth="1"/>
    <col min="13578" max="13578" width="83.875" style="96" customWidth="1"/>
    <col min="13579" max="13823" width="11.375" style="96"/>
    <col min="13824" max="13824" width="16.75" style="96" customWidth="1"/>
    <col min="13825" max="13825" width="11.125" style="96" customWidth="1"/>
    <col min="13826" max="13826" width="3.75" style="96" bestFit="1" customWidth="1"/>
    <col min="13827" max="13827" width="11.125" style="96" customWidth="1"/>
    <col min="13828" max="13828" width="6" style="96" customWidth="1"/>
    <col min="13829" max="13829" width="5.125" style="96" customWidth="1"/>
    <col min="13830" max="13830" width="5.75" style="96" customWidth="1"/>
    <col min="13831" max="13831" width="3.125" style="96" customWidth="1"/>
    <col min="13832" max="13832" width="12.875" style="96" customWidth="1"/>
    <col min="13833" max="13833" width="2.875" style="96" customWidth="1"/>
    <col min="13834" max="13834" width="83.875" style="96" customWidth="1"/>
    <col min="13835" max="14079" width="11.375" style="96"/>
    <col min="14080" max="14080" width="16.75" style="96" customWidth="1"/>
    <col min="14081" max="14081" width="11.125" style="96" customWidth="1"/>
    <col min="14082" max="14082" width="3.75" style="96" bestFit="1" customWidth="1"/>
    <col min="14083" max="14083" width="11.125" style="96" customWidth="1"/>
    <col min="14084" max="14084" width="6" style="96" customWidth="1"/>
    <col min="14085" max="14085" width="5.125" style="96" customWidth="1"/>
    <col min="14086" max="14086" width="5.75" style="96" customWidth="1"/>
    <col min="14087" max="14087" width="3.125" style="96" customWidth="1"/>
    <col min="14088" max="14088" width="12.875" style="96" customWidth="1"/>
    <col min="14089" max="14089" width="2.875" style="96" customWidth="1"/>
    <col min="14090" max="14090" width="83.875" style="96" customWidth="1"/>
    <col min="14091" max="14335" width="11.375" style="96"/>
    <col min="14336" max="14336" width="16.75" style="96" customWidth="1"/>
    <col min="14337" max="14337" width="11.125" style="96" customWidth="1"/>
    <col min="14338" max="14338" width="3.75" style="96" bestFit="1" customWidth="1"/>
    <col min="14339" max="14339" width="11.125" style="96" customWidth="1"/>
    <col min="14340" max="14340" width="6" style="96" customWidth="1"/>
    <col min="14341" max="14341" width="5.125" style="96" customWidth="1"/>
    <col min="14342" max="14342" width="5.75" style="96" customWidth="1"/>
    <col min="14343" max="14343" width="3.125" style="96" customWidth="1"/>
    <col min="14344" max="14344" width="12.875" style="96" customWidth="1"/>
    <col min="14345" max="14345" width="2.875" style="96" customWidth="1"/>
    <col min="14346" max="14346" width="83.875" style="96" customWidth="1"/>
    <col min="14347" max="14591" width="11.375" style="96"/>
    <col min="14592" max="14592" width="16.75" style="96" customWidth="1"/>
    <col min="14593" max="14593" width="11.125" style="96" customWidth="1"/>
    <col min="14594" max="14594" width="3.75" style="96" bestFit="1" customWidth="1"/>
    <col min="14595" max="14595" width="11.125" style="96" customWidth="1"/>
    <col min="14596" max="14596" width="6" style="96" customWidth="1"/>
    <col min="14597" max="14597" width="5.125" style="96" customWidth="1"/>
    <col min="14598" max="14598" width="5.75" style="96" customWidth="1"/>
    <col min="14599" max="14599" width="3.125" style="96" customWidth="1"/>
    <col min="14600" max="14600" width="12.875" style="96" customWidth="1"/>
    <col min="14601" max="14601" width="2.875" style="96" customWidth="1"/>
    <col min="14602" max="14602" width="83.875" style="96" customWidth="1"/>
    <col min="14603" max="14847" width="11.375" style="96"/>
    <col min="14848" max="14848" width="16.75" style="96" customWidth="1"/>
    <col min="14849" max="14849" width="11.125" style="96" customWidth="1"/>
    <col min="14850" max="14850" width="3.75" style="96" bestFit="1" customWidth="1"/>
    <col min="14851" max="14851" width="11.125" style="96" customWidth="1"/>
    <col min="14852" max="14852" width="6" style="96" customWidth="1"/>
    <col min="14853" max="14853" width="5.125" style="96" customWidth="1"/>
    <col min="14854" max="14854" width="5.75" style="96" customWidth="1"/>
    <col min="14855" max="14855" width="3.125" style="96" customWidth="1"/>
    <col min="14856" max="14856" width="12.875" style="96" customWidth="1"/>
    <col min="14857" max="14857" width="2.875" style="96" customWidth="1"/>
    <col min="14858" max="14858" width="83.875" style="96" customWidth="1"/>
    <col min="14859" max="15103" width="11.375" style="96"/>
    <col min="15104" max="15104" width="16.75" style="96" customWidth="1"/>
    <col min="15105" max="15105" width="11.125" style="96" customWidth="1"/>
    <col min="15106" max="15106" width="3.75" style="96" bestFit="1" customWidth="1"/>
    <col min="15107" max="15107" width="11.125" style="96" customWidth="1"/>
    <col min="15108" max="15108" width="6" style="96" customWidth="1"/>
    <col min="15109" max="15109" width="5.125" style="96" customWidth="1"/>
    <col min="15110" max="15110" width="5.75" style="96" customWidth="1"/>
    <col min="15111" max="15111" width="3.125" style="96" customWidth="1"/>
    <col min="15112" max="15112" width="12.875" style="96" customWidth="1"/>
    <col min="15113" max="15113" width="2.875" style="96" customWidth="1"/>
    <col min="15114" max="15114" width="83.875" style="96" customWidth="1"/>
    <col min="15115" max="15359" width="11.375" style="96"/>
    <col min="15360" max="15360" width="16.75" style="96" customWidth="1"/>
    <col min="15361" max="15361" width="11.125" style="96" customWidth="1"/>
    <col min="15362" max="15362" width="3.75" style="96" bestFit="1" customWidth="1"/>
    <col min="15363" max="15363" width="11.125" style="96" customWidth="1"/>
    <col min="15364" max="15364" width="6" style="96" customWidth="1"/>
    <col min="15365" max="15365" width="5.125" style="96" customWidth="1"/>
    <col min="15366" max="15366" width="5.75" style="96" customWidth="1"/>
    <col min="15367" max="15367" width="3.125" style="96" customWidth="1"/>
    <col min="15368" max="15368" width="12.875" style="96" customWidth="1"/>
    <col min="15369" max="15369" width="2.875" style="96" customWidth="1"/>
    <col min="15370" max="15370" width="83.875" style="96" customWidth="1"/>
    <col min="15371" max="15615" width="11.375" style="96"/>
    <col min="15616" max="15616" width="16.75" style="96" customWidth="1"/>
    <col min="15617" max="15617" width="11.125" style="96" customWidth="1"/>
    <col min="15618" max="15618" width="3.75" style="96" bestFit="1" customWidth="1"/>
    <col min="15619" max="15619" width="11.125" style="96" customWidth="1"/>
    <col min="15620" max="15620" width="6" style="96" customWidth="1"/>
    <col min="15621" max="15621" width="5.125" style="96" customWidth="1"/>
    <col min="15622" max="15622" width="5.75" style="96" customWidth="1"/>
    <col min="15623" max="15623" width="3.125" style="96" customWidth="1"/>
    <col min="15624" max="15624" width="12.875" style="96" customWidth="1"/>
    <col min="15625" max="15625" width="2.875" style="96" customWidth="1"/>
    <col min="15626" max="15626" width="83.875" style="96" customWidth="1"/>
    <col min="15627" max="15871" width="11.375" style="96"/>
    <col min="15872" max="15872" width="16.75" style="96" customWidth="1"/>
    <col min="15873" max="15873" width="11.125" style="96" customWidth="1"/>
    <col min="15874" max="15874" width="3.75" style="96" bestFit="1" customWidth="1"/>
    <col min="15875" max="15875" width="11.125" style="96" customWidth="1"/>
    <col min="15876" max="15876" width="6" style="96" customWidth="1"/>
    <col min="15877" max="15877" width="5.125" style="96" customWidth="1"/>
    <col min="15878" max="15878" width="5.75" style="96" customWidth="1"/>
    <col min="15879" max="15879" width="3.125" style="96" customWidth="1"/>
    <col min="15880" max="15880" width="12.875" style="96" customWidth="1"/>
    <col min="15881" max="15881" width="2.875" style="96" customWidth="1"/>
    <col min="15882" max="15882" width="83.875" style="96" customWidth="1"/>
    <col min="15883" max="16127" width="11.375" style="96"/>
    <col min="16128" max="16128" width="16.75" style="96" customWidth="1"/>
    <col min="16129" max="16129" width="11.125" style="96" customWidth="1"/>
    <col min="16130" max="16130" width="3.75" style="96" bestFit="1" customWidth="1"/>
    <col min="16131" max="16131" width="11.125" style="96" customWidth="1"/>
    <col min="16132" max="16132" width="6" style="96" customWidth="1"/>
    <col min="16133" max="16133" width="5.125" style="96" customWidth="1"/>
    <col min="16134" max="16134" width="5.75" style="96" customWidth="1"/>
    <col min="16135" max="16135" width="3.125" style="96" customWidth="1"/>
    <col min="16136" max="16136" width="12.875" style="96" customWidth="1"/>
    <col min="16137" max="16137" width="2.875" style="96" customWidth="1"/>
    <col min="16138" max="16138" width="83.875" style="96" customWidth="1"/>
    <col min="16139" max="16384" width="11.375" style="96"/>
  </cols>
  <sheetData>
    <row r="1" spans="1:15" ht="30" customHeight="1">
      <c r="A1" s="95" t="s">
        <v>38</v>
      </c>
      <c r="B1" s="95"/>
      <c r="D1" s="263" t="s">
        <v>39</v>
      </c>
      <c r="E1" s="263"/>
      <c r="F1" s="263"/>
      <c r="G1" s="263"/>
      <c r="H1" s="263"/>
      <c r="I1" s="263"/>
      <c r="J1" s="263"/>
      <c r="K1" s="263"/>
      <c r="L1" s="263"/>
    </row>
    <row r="2" spans="1:15" ht="30" customHeight="1">
      <c r="A2" s="265" t="str">
        <f ca="1">RIGHT(CELL("filename",A2),
 LEN(CELL("filename",A2))
       -FIND("]",CELL("filename",A2)))</f>
        <v>⑩年月</v>
      </c>
      <c r="B2" s="265"/>
      <c r="C2" s="265"/>
      <c r="D2" s="265"/>
      <c r="E2" s="265"/>
      <c r="F2" s="265"/>
      <c r="G2" s="265"/>
      <c r="H2" s="265"/>
      <c r="I2" s="265"/>
      <c r="J2" s="265"/>
      <c r="K2" s="265"/>
      <c r="L2" s="265"/>
    </row>
    <row r="3" spans="1:15" ht="30" customHeight="1">
      <c r="A3" s="266" t="s">
        <v>47</v>
      </c>
      <c r="B3" s="266"/>
      <c r="C3" s="266" t="str">
        <f>IF('人件費総括表・実績（様式7号別紙2-1-1）'!$B$3:$F$3="",
     "",
     '人件費総括表・実績（様式7号別紙2-1-1）'!$B$3:$F$3)</f>
        <v/>
      </c>
      <c r="D3" s="266"/>
      <c r="E3" s="266"/>
      <c r="F3" s="97"/>
      <c r="G3" s="97"/>
      <c r="H3" s="97"/>
      <c r="I3" s="97"/>
      <c r="J3" s="97"/>
      <c r="K3" s="97"/>
      <c r="L3" s="97"/>
    </row>
    <row r="4" spans="1:15" ht="30" customHeight="1">
      <c r="A4" s="267" t="s">
        <v>27</v>
      </c>
      <c r="B4" s="267"/>
      <c r="C4" s="266" t="str">
        <f>IF(従業員別人件費総括表!D5="",
     "",
     従業員別人件費総括表!D5)</f>
        <v/>
      </c>
      <c r="D4" s="266"/>
      <c r="E4" s="266"/>
      <c r="F4" s="98"/>
      <c r="G4" s="98"/>
      <c r="H4" s="98"/>
    </row>
    <row r="5" spans="1:15" ht="30" customHeight="1">
      <c r="A5" s="267" t="s">
        <v>28</v>
      </c>
      <c r="B5" s="267"/>
      <c r="C5" s="268">
        <f>従業員別人件費総括表!F7</f>
        <v>0</v>
      </c>
      <c r="D5" s="268"/>
      <c r="E5" s="268"/>
      <c r="F5" s="98" t="s">
        <v>7</v>
      </c>
      <c r="G5" s="98"/>
      <c r="H5" s="98"/>
    </row>
    <row r="6" spans="1:15" ht="30" customHeight="1" thickBot="1">
      <c r="A6" s="100" t="s">
        <v>46</v>
      </c>
      <c r="B6" s="100"/>
    </row>
    <row r="7" spans="1:15" s="101" customFormat="1" ht="22.5" customHeight="1" thickBot="1">
      <c r="A7" s="273" t="s">
        <v>48</v>
      </c>
      <c r="B7" s="270"/>
      <c r="C7" s="271" t="s">
        <v>29</v>
      </c>
      <c r="D7" s="271"/>
      <c r="E7" s="271"/>
      <c r="F7" s="261" t="s">
        <v>30</v>
      </c>
      <c r="G7" s="272"/>
      <c r="H7" s="272"/>
      <c r="I7" s="262"/>
      <c r="J7" s="261" t="s">
        <v>31</v>
      </c>
      <c r="K7" s="262"/>
      <c r="L7" s="102" t="s">
        <v>45</v>
      </c>
      <c r="M7" s="103" t="s">
        <v>32</v>
      </c>
      <c r="N7" s="104" t="s">
        <v>44</v>
      </c>
    </row>
    <row r="8" spans="1:15" ht="22.5" customHeight="1">
      <c r="A8" s="91"/>
      <c r="B8" s="105" t="str">
        <f>IF(テーブル14567891011[[#This Row],[列1]]="",
    "",
    TEXT(テーブル14567891011[[#This Row],[列1]],"(aaa)"))</f>
        <v/>
      </c>
      <c r="C8" s="85" t="s">
        <v>49</v>
      </c>
      <c r="D8" s="106" t="s">
        <v>25</v>
      </c>
      <c r="E8" s="86" t="s">
        <v>49</v>
      </c>
      <c r="F8" s="107">
        <f>IFERROR(HOUR(テーブル14567891011[[#This Row],[列4]]-テーブル14567891011[[#This Row],[列13]]-テーブル14567891011[[#This Row],[列2]]),
              0)</f>
        <v>0</v>
      </c>
      <c r="G8" s="108" t="s">
        <v>35</v>
      </c>
      <c r="H8" s="109" t="str">
        <f>IFERROR(IF(MINUTE(テーブル14567891011[[#This Row],[列4]]-テーブル14567891011[[#This Row],[列13]]-テーブル14567891011[[#This Row],[列2]])&lt;30,
                  "00",
                  30),
              "00")</f>
        <v>00</v>
      </c>
      <c r="I8" s="110" t="s">
        <v>36</v>
      </c>
      <c r="J8" s="111">
        <f>IFERROR((テーブル14567891011[[#This Row],[列5]]+テーブル14567891011[[#This Row],[列7]]/60)*$C$5,"")</f>
        <v>0</v>
      </c>
      <c r="K8" s="112" t="s">
        <v>7</v>
      </c>
      <c r="L8" s="113"/>
      <c r="M8" s="114"/>
      <c r="N8" s="153"/>
      <c r="O8" s="116"/>
    </row>
    <row r="9" spans="1:15" ht="22.5" customHeight="1">
      <c r="A9" s="92"/>
      <c r="B9" s="118" t="str">
        <f>IF(テーブル14567891011[[#This Row],[列1]]="",
    "",
    TEXT(テーブル14567891011[[#This Row],[列1]],"(aaa)"))</f>
        <v/>
      </c>
      <c r="C9" s="87" t="s">
        <v>49</v>
      </c>
      <c r="D9" s="120" t="s">
        <v>25</v>
      </c>
      <c r="E9" s="88" t="s">
        <v>49</v>
      </c>
      <c r="F9" s="122">
        <f>IFERROR(HOUR(テーブル14567891011[[#This Row],[列4]]-テーブル14567891011[[#This Row],[列13]]-テーブル14567891011[[#This Row],[列2]]),
              0)</f>
        <v>0</v>
      </c>
      <c r="G9" s="123" t="s">
        <v>35</v>
      </c>
      <c r="H9" s="124" t="str">
        <f>IFERROR(IF(MINUTE(テーブル14567891011[[#This Row],[列4]]-テーブル14567891011[[#This Row],[列13]]-テーブル14567891011[[#This Row],[列2]])&lt;30,
                  "00",
                  30),
              "00")</f>
        <v>00</v>
      </c>
      <c r="I9" s="125" t="s">
        <v>36</v>
      </c>
      <c r="J9" s="126">
        <f>IFERROR((テーブル14567891011[[#This Row],[列5]]+テーブル14567891011[[#This Row],[列7]]/60)*$C$5,"")</f>
        <v>0</v>
      </c>
      <c r="K9" s="127" t="s">
        <v>7</v>
      </c>
      <c r="L9" s="128"/>
      <c r="M9" s="129"/>
      <c r="N9" s="153"/>
      <c r="O9" s="116"/>
    </row>
    <row r="10" spans="1:15" ht="22.5" customHeight="1">
      <c r="A10" s="92"/>
      <c r="B10" s="130" t="str">
        <f>IF(テーブル14567891011[[#This Row],[列1]]="",
    "",
    TEXT(テーブル14567891011[[#This Row],[列1]],"(aaa)"))</f>
        <v/>
      </c>
      <c r="C10" s="87" t="s">
        <v>49</v>
      </c>
      <c r="D10" s="120" t="s">
        <v>25</v>
      </c>
      <c r="E10" s="88" t="s">
        <v>49</v>
      </c>
      <c r="F10" s="122">
        <f>IFERROR(HOUR(テーブル14567891011[[#This Row],[列4]]-テーブル14567891011[[#This Row],[列13]]-テーブル14567891011[[#This Row],[列2]]),
              0)</f>
        <v>0</v>
      </c>
      <c r="G10" s="123" t="s">
        <v>35</v>
      </c>
      <c r="H10" s="131" t="str">
        <f>IFERROR(IF(MINUTE(テーブル14567891011[[#This Row],[列4]]-テーブル14567891011[[#This Row],[列13]]-テーブル14567891011[[#This Row],[列2]])&lt;30,
                  "00",
                  30),
              "00")</f>
        <v>00</v>
      </c>
      <c r="I10" s="125" t="s">
        <v>36</v>
      </c>
      <c r="J10" s="126">
        <f>IFERROR((テーブル14567891011[[#This Row],[列5]]+テーブル14567891011[[#This Row],[列7]]/60)*$C$5,"")</f>
        <v>0</v>
      </c>
      <c r="K10" s="127" t="s">
        <v>7</v>
      </c>
      <c r="L10" s="132"/>
      <c r="M10" s="129"/>
      <c r="N10" s="153"/>
      <c r="O10" s="116"/>
    </row>
    <row r="11" spans="1:15" ht="22.5" customHeight="1">
      <c r="A11" s="92"/>
      <c r="B11" s="130" t="str">
        <f>IF(テーブル14567891011[[#This Row],[列1]]="",
    "",
    TEXT(テーブル14567891011[[#This Row],[列1]],"(aaa)"))</f>
        <v/>
      </c>
      <c r="C11" s="87" t="s">
        <v>33</v>
      </c>
      <c r="D11" s="120" t="s">
        <v>34</v>
      </c>
      <c r="E11" s="88" t="s">
        <v>33</v>
      </c>
      <c r="F11" s="122">
        <f>IFERROR(HOUR(テーブル14567891011[[#This Row],[列4]]-テーブル14567891011[[#This Row],[列13]]-テーブル14567891011[[#This Row],[列2]]),
              0)</f>
        <v>0</v>
      </c>
      <c r="G11" s="123" t="s">
        <v>35</v>
      </c>
      <c r="H11" s="131" t="str">
        <f>IFERROR(IF(MINUTE(テーブル14567891011[[#This Row],[列4]]-テーブル14567891011[[#This Row],[列13]]-テーブル14567891011[[#This Row],[列2]])&lt;30,
                  "00",
                  30),
              "00")</f>
        <v>00</v>
      </c>
      <c r="I11" s="125" t="s">
        <v>36</v>
      </c>
      <c r="J11" s="126">
        <f>IFERROR((テーブル14567891011[[#This Row],[列5]]+テーブル14567891011[[#This Row],[列7]]/60)*$C$5,"")</f>
        <v>0</v>
      </c>
      <c r="K11" s="127" t="s">
        <v>7</v>
      </c>
      <c r="L11" s="132"/>
      <c r="M11" s="129"/>
      <c r="N11" s="153"/>
      <c r="O11" s="116"/>
    </row>
    <row r="12" spans="1:15" ht="22.5" customHeight="1">
      <c r="A12" s="92"/>
      <c r="B12" s="130" t="str">
        <f>IF(テーブル14567891011[[#This Row],[列1]]="",
    "",
    TEXT(テーブル14567891011[[#This Row],[列1]],"(aaa)"))</f>
        <v/>
      </c>
      <c r="C12" s="87" t="s">
        <v>33</v>
      </c>
      <c r="D12" s="120" t="s">
        <v>34</v>
      </c>
      <c r="E12" s="88" t="s">
        <v>33</v>
      </c>
      <c r="F12" s="122">
        <f>IFERROR(HOUR(テーブル14567891011[[#This Row],[列4]]-テーブル14567891011[[#This Row],[列13]]-テーブル14567891011[[#This Row],[列2]]),
              0)</f>
        <v>0</v>
      </c>
      <c r="G12" s="123" t="s">
        <v>35</v>
      </c>
      <c r="H12" s="131" t="str">
        <f>IFERROR(IF(MINUTE(テーブル14567891011[[#This Row],[列4]]-テーブル14567891011[[#This Row],[列13]]-テーブル14567891011[[#This Row],[列2]])&lt;30,
                  "00",
                  30),
              "00")</f>
        <v>00</v>
      </c>
      <c r="I12" s="125" t="s">
        <v>36</v>
      </c>
      <c r="J12" s="126">
        <f>IFERROR((テーブル14567891011[[#This Row],[列5]]+テーブル14567891011[[#This Row],[列7]]/60)*$C$5,"")</f>
        <v>0</v>
      </c>
      <c r="K12" s="127" t="s">
        <v>7</v>
      </c>
      <c r="L12" s="132"/>
      <c r="M12" s="129"/>
      <c r="N12" s="153"/>
      <c r="O12" s="116"/>
    </row>
    <row r="13" spans="1:15" ht="22.5" customHeight="1">
      <c r="A13" s="92"/>
      <c r="B13" s="130" t="str">
        <f>IF(テーブル14567891011[[#This Row],[列1]]="",
    "",
    TEXT(テーブル14567891011[[#This Row],[列1]],"(aaa)"))</f>
        <v/>
      </c>
      <c r="C13" s="87" t="s">
        <v>33</v>
      </c>
      <c r="D13" s="120" t="s">
        <v>34</v>
      </c>
      <c r="E13" s="88" t="s">
        <v>33</v>
      </c>
      <c r="F13" s="122">
        <f>IFERROR(HOUR(テーブル14567891011[[#This Row],[列4]]-テーブル14567891011[[#This Row],[列13]]-テーブル14567891011[[#This Row],[列2]]),
              0)</f>
        <v>0</v>
      </c>
      <c r="G13" s="123" t="s">
        <v>35</v>
      </c>
      <c r="H13" s="131" t="str">
        <f>IFERROR(IF(MINUTE(テーブル14567891011[[#This Row],[列4]]-テーブル14567891011[[#This Row],[列13]]-テーブル14567891011[[#This Row],[列2]])&lt;30,
                  "00",
                  30),
              "00")</f>
        <v>00</v>
      </c>
      <c r="I13" s="125" t="s">
        <v>36</v>
      </c>
      <c r="J13" s="126">
        <f>IFERROR((テーブル14567891011[[#This Row],[列5]]+テーブル14567891011[[#This Row],[列7]]/60)*$C$5,"")</f>
        <v>0</v>
      </c>
      <c r="K13" s="127" t="s">
        <v>7</v>
      </c>
      <c r="L13" s="132"/>
      <c r="M13" s="129"/>
      <c r="N13" s="153"/>
      <c r="O13" s="116"/>
    </row>
    <row r="14" spans="1:15" ht="22.5" customHeight="1">
      <c r="A14" s="92"/>
      <c r="B14" s="130" t="str">
        <f>IF(テーブル14567891011[[#This Row],[列1]]="",
    "",
    TEXT(テーブル14567891011[[#This Row],[列1]],"(aaa)"))</f>
        <v/>
      </c>
      <c r="C14" s="87" t="s">
        <v>33</v>
      </c>
      <c r="D14" s="120" t="s">
        <v>34</v>
      </c>
      <c r="E14" s="88" t="s">
        <v>33</v>
      </c>
      <c r="F14" s="122">
        <f>IFERROR(HOUR(テーブル14567891011[[#This Row],[列4]]-テーブル14567891011[[#This Row],[列13]]-テーブル14567891011[[#This Row],[列2]]),
              0)</f>
        <v>0</v>
      </c>
      <c r="G14" s="123" t="s">
        <v>35</v>
      </c>
      <c r="H14" s="131" t="str">
        <f>IFERROR(IF(MINUTE(テーブル14567891011[[#This Row],[列4]]-テーブル14567891011[[#This Row],[列13]]-テーブル14567891011[[#This Row],[列2]])&lt;30,
                  "00",
                  30),
              "00")</f>
        <v>00</v>
      </c>
      <c r="I14" s="125" t="s">
        <v>36</v>
      </c>
      <c r="J14" s="126">
        <f>IFERROR((テーブル14567891011[[#This Row],[列5]]+テーブル14567891011[[#This Row],[列7]]/60)*$C$5,"")</f>
        <v>0</v>
      </c>
      <c r="K14" s="127" t="s">
        <v>7</v>
      </c>
      <c r="L14" s="132"/>
      <c r="M14" s="129"/>
      <c r="N14" s="153"/>
      <c r="O14" s="116"/>
    </row>
    <row r="15" spans="1:15" ht="22.5" customHeight="1">
      <c r="A15" s="92"/>
      <c r="B15" s="130" t="str">
        <f>IF(テーブル14567891011[[#This Row],[列1]]="",
    "",
    TEXT(テーブル14567891011[[#This Row],[列1]],"(aaa)"))</f>
        <v/>
      </c>
      <c r="C15" s="87" t="s">
        <v>33</v>
      </c>
      <c r="D15" s="120" t="s">
        <v>34</v>
      </c>
      <c r="E15" s="88" t="s">
        <v>33</v>
      </c>
      <c r="F15" s="122">
        <f>IFERROR(HOUR(テーブル14567891011[[#This Row],[列4]]-テーブル14567891011[[#This Row],[列13]]-テーブル14567891011[[#This Row],[列2]]),
              0)</f>
        <v>0</v>
      </c>
      <c r="G15" s="123" t="s">
        <v>35</v>
      </c>
      <c r="H15" s="131" t="str">
        <f>IFERROR(IF(MINUTE(テーブル14567891011[[#This Row],[列4]]-テーブル14567891011[[#This Row],[列13]]-テーブル14567891011[[#This Row],[列2]])&lt;30,
                  "00",
                  30),
              "00")</f>
        <v>00</v>
      </c>
      <c r="I15" s="125" t="s">
        <v>36</v>
      </c>
      <c r="J15" s="126">
        <f>IFERROR((テーブル14567891011[[#This Row],[列5]]+テーブル14567891011[[#This Row],[列7]]/60)*$C$5,"")</f>
        <v>0</v>
      </c>
      <c r="K15" s="127" t="s">
        <v>7</v>
      </c>
      <c r="L15" s="132"/>
      <c r="M15" s="129"/>
      <c r="N15" s="153"/>
      <c r="O15" s="116"/>
    </row>
    <row r="16" spans="1:15" ht="22.5" customHeight="1">
      <c r="A16" s="92"/>
      <c r="B16" s="130" t="str">
        <f>IF(テーブル14567891011[[#This Row],[列1]]="",
    "",
    TEXT(テーブル14567891011[[#This Row],[列1]],"(aaa)"))</f>
        <v/>
      </c>
      <c r="C16" s="87" t="s">
        <v>33</v>
      </c>
      <c r="D16" s="120" t="s">
        <v>34</v>
      </c>
      <c r="E16" s="88" t="s">
        <v>33</v>
      </c>
      <c r="F16" s="122">
        <f>IFERROR(HOUR(テーブル14567891011[[#This Row],[列4]]-テーブル14567891011[[#This Row],[列13]]-テーブル14567891011[[#This Row],[列2]]),
              0)</f>
        <v>0</v>
      </c>
      <c r="G16" s="123" t="s">
        <v>35</v>
      </c>
      <c r="H16" s="131" t="str">
        <f>IFERROR(IF(MINUTE(テーブル14567891011[[#This Row],[列4]]-テーブル14567891011[[#This Row],[列13]]-テーブル14567891011[[#This Row],[列2]])&lt;30,
                  "00",
                  30),
              "00")</f>
        <v>00</v>
      </c>
      <c r="I16" s="125" t="s">
        <v>36</v>
      </c>
      <c r="J16" s="126">
        <f>IFERROR((テーブル14567891011[[#This Row],[列5]]+テーブル14567891011[[#This Row],[列7]]/60)*$C$5,"")</f>
        <v>0</v>
      </c>
      <c r="K16" s="127" t="s">
        <v>7</v>
      </c>
      <c r="L16" s="132"/>
      <c r="M16" s="129"/>
      <c r="N16" s="153"/>
      <c r="O16" s="116"/>
    </row>
    <row r="17" spans="1:15" ht="22.5" customHeight="1">
      <c r="A17" s="92"/>
      <c r="B17" s="130" t="str">
        <f>IF(テーブル14567891011[[#This Row],[列1]]="",
    "",
    TEXT(テーブル14567891011[[#This Row],[列1]],"(aaa)"))</f>
        <v/>
      </c>
      <c r="C17" s="87" t="s">
        <v>33</v>
      </c>
      <c r="D17" s="120" t="s">
        <v>34</v>
      </c>
      <c r="E17" s="88" t="s">
        <v>33</v>
      </c>
      <c r="F17" s="122">
        <f>IFERROR(HOUR(テーブル14567891011[[#This Row],[列4]]-テーブル14567891011[[#This Row],[列13]]-テーブル14567891011[[#This Row],[列2]]),
              0)</f>
        <v>0</v>
      </c>
      <c r="G17" s="123" t="s">
        <v>35</v>
      </c>
      <c r="H17" s="131" t="str">
        <f>IFERROR(IF(MINUTE(テーブル14567891011[[#This Row],[列4]]-テーブル14567891011[[#This Row],[列13]]-テーブル14567891011[[#This Row],[列2]])&lt;30,
                  "00",
                  30),
              "00")</f>
        <v>00</v>
      </c>
      <c r="I17" s="125" t="s">
        <v>36</v>
      </c>
      <c r="J17" s="126">
        <f>IFERROR((テーブル14567891011[[#This Row],[列5]]+テーブル14567891011[[#This Row],[列7]]/60)*$C$5,"")</f>
        <v>0</v>
      </c>
      <c r="K17" s="127" t="s">
        <v>7</v>
      </c>
      <c r="L17" s="132"/>
      <c r="M17" s="129"/>
      <c r="N17" s="153"/>
      <c r="O17" s="116"/>
    </row>
    <row r="18" spans="1:15" ht="22.5" customHeight="1">
      <c r="A18" s="92"/>
      <c r="B18" s="130" t="str">
        <f>IF(テーブル14567891011[[#This Row],[列1]]="",
    "",
    TEXT(テーブル14567891011[[#This Row],[列1]],"(aaa)"))</f>
        <v/>
      </c>
      <c r="C18" s="87" t="s">
        <v>33</v>
      </c>
      <c r="D18" s="120" t="s">
        <v>34</v>
      </c>
      <c r="E18" s="88" t="s">
        <v>33</v>
      </c>
      <c r="F18" s="122">
        <f>IFERROR(HOUR(テーブル14567891011[[#This Row],[列4]]-テーブル14567891011[[#This Row],[列13]]-テーブル14567891011[[#This Row],[列2]]),
              0)</f>
        <v>0</v>
      </c>
      <c r="G18" s="123" t="s">
        <v>35</v>
      </c>
      <c r="H18" s="131" t="str">
        <f>IFERROR(IF(MINUTE(テーブル14567891011[[#This Row],[列4]]-テーブル14567891011[[#This Row],[列13]]-テーブル14567891011[[#This Row],[列2]])&lt;30,
                  "00",
                  30),
              "00")</f>
        <v>00</v>
      </c>
      <c r="I18" s="125" t="s">
        <v>36</v>
      </c>
      <c r="J18" s="126">
        <f>IFERROR((テーブル14567891011[[#This Row],[列5]]+テーブル14567891011[[#This Row],[列7]]/60)*$C$5,"")</f>
        <v>0</v>
      </c>
      <c r="K18" s="127" t="s">
        <v>7</v>
      </c>
      <c r="L18" s="132"/>
      <c r="M18" s="129"/>
      <c r="N18" s="153"/>
      <c r="O18" s="116"/>
    </row>
    <row r="19" spans="1:15" ht="22.5" customHeight="1">
      <c r="A19" s="92"/>
      <c r="B19" s="130" t="str">
        <f>IF(テーブル14567891011[[#This Row],[列1]]="",
    "",
    TEXT(テーブル14567891011[[#This Row],[列1]],"(aaa)"))</f>
        <v/>
      </c>
      <c r="C19" s="87" t="s">
        <v>33</v>
      </c>
      <c r="D19" s="120" t="s">
        <v>34</v>
      </c>
      <c r="E19" s="88" t="s">
        <v>33</v>
      </c>
      <c r="F19" s="122">
        <f>IFERROR(HOUR(テーブル14567891011[[#This Row],[列4]]-テーブル14567891011[[#This Row],[列13]]-テーブル14567891011[[#This Row],[列2]]),
              0)</f>
        <v>0</v>
      </c>
      <c r="G19" s="123" t="s">
        <v>35</v>
      </c>
      <c r="H19" s="131" t="str">
        <f>IFERROR(IF(MINUTE(テーブル14567891011[[#This Row],[列4]]-テーブル14567891011[[#This Row],[列13]]-テーブル14567891011[[#This Row],[列2]])&lt;30,
                  "00",
                  30),
              "00")</f>
        <v>00</v>
      </c>
      <c r="I19" s="125" t="s">
        <v>36</v>
      </c>
      <c r="J19" s="126">
        <f>IFERROR((テーブル14567891011[[#This Row],[列5]]+テーブル14567891011[[#This Row],[列7]]/60)*$C$5,"")</f>
        <v>0</v>
      </c>
      <c r="K19" s="127" t="s">
        <v>7</v>
      </c>
      <c r="L19" s="132"/>
      <c r="M19" s="129"/>
      <c r="N19" s="153"/>
      <c r="O19" s="116"/>
    </row>
    <row r="20" spans="1:15" ht="22.5" customHeight="1">
      <c r="A20" s="92"/>
      <c r="B20" s="130" t="str">
        <f>IF(テーブル14567891011[[#This Row],[列1]]="",
    "",
    TEXT(テーブル14567891011[[#This Row],[列1]],"(aaa)"))</f>
        <v/>
      </c>
      <c r="C20" s="87" t="s">
        <v>33</v>
      </c>
      <c r="D20" s="120" t="s">
        <v>34</v>
      </c>
      <c r="E20" s="88" t="s">
        <v>33</v>
      </c>
      <c r="F20" s="122">
        <f>IFERROR(HOUR(テーブル14567891011[[#This Row],[列4]]-テーブル14567891011[[#This Row],[列13]]-テーブル14567891011[[#This Row],[列2]]),
              0)</f>
        <v>0</v>
      </c>
      <c r="G20" s="123" t="s">
        <v>35</v>
      </c>
      <c r="H20" s="131" t="str">
        <f>IFERROR(IF(MINUTE(テーブル14567891011[[#This Row],[列4]]-テーブル14567891011[[#This Row],[列13]]-テーブル14567891011[[#This Row],[列2]])&lt;30,
                  "00",
                  30),
              "00")</f>
        <v>00</v>
      </c>
      <c r="I20" s="125" t="s">
        <v>36</v>
      </c>
      <c r="J20" s="126">
        <f>IFERROR((テーブル14567891011[[#This Row],[列5]]+テーブル14567891011[[#This Row],[列7]]/60)*$C$5,"")</f>
        <v>0</v>
      </c>
      <c r="K20" s="127" t="s">
        <v>7</v>
      </c>
      <c r="L20" s="132"/>
      <c r="M20" s="129"/>
      <c r="N20" s="153"/>
      <c r="O20" s="116"/>
    </row>
    <row r="21" spans="1:15" ht="22.5" customHeight="1">
      <c r="A21" s="92"/>
      <c r="B21" s="130" t="str">
        <f>IF(テーブル14567891011[[#This Row],[列1]]="",
    "",
    TEXT(テーブル14567891011[[#This Row],[列1]],"(aaa)"))</f>
        <v/>
      </c>
      <c r="C21" s="87" t="s">
        <v>33</v>
      </c>
      <c r="D21" s="120" t="s">
        <v>34</v>
      </c>
      <c r="E21" s="88" t="s">
        <v>33</v>
      </c>
      <c r="F21" s="122">
        <f>IFERROR(HOUR(テーブル14567891011[[#This Row],[列4]]-テーブル14567891011[[#This Row],[列13]]-テーブル14567891011[[#This Row],[列2]]),
              0)</f>
        <v>0</v>
      </c>
      <c r="G21" s="123" t="s">
        <v>35</v>
      </c>
      <c r="H21" s="131" t="str">
        <f>IFERROR(IF(MINUTE(テーブル14567891011[[#This Row],[列4]]-テーブル14567891011[[#This Row],[列13]]-テーブル14567891011[[#This Row],[列2]])&lt;30,
                  "00",
                  30),
              "00")</f>
        <v>00</v>
      </c>
      <c r="I21" s="125" t="s">
        <v>36</v>
      </c>
      <c r="J21" s="126">
        <f>IFERROR((テーブル14567891011[[#This Row],[列5]]+テーブル14567891011[[#This Row],[列7]]/60)*$C$5,"")</f>
        <v>0</v>
      </c>
      <c r="K21" s="127" t="s">
        <v>7</v>
      </c>
      <c r="L21" s="132"/>
      <c r="M21" s="129"/>
      <c r="N21" s="153"/>
      <c r="O21" s="116"/>
    </row>
    <row r="22" spans="1:15" ht="22.5" customHeight="1">
      <c r="A22" s="92"/>
      <c r="B22" s="130" t="str">
        <f>IF(テーブル14567891011[[#This Row],[列1]]="",
    "",
    TEXT(テーブル14567891011[[#This Row],[列1]],"(aaa)"))</f>
        <v/>
      </c>
      <c r="C22" s="87" t="s">
        <v>33</v>
      </c>
      <c r="D22" s="120" t="s">
        <v>34</v>
      </c>
      <c r="E22" s="88" t="s">
        <v>33</v>
      </c>
      <c r="F22" s="122">
        <f>IFERROR(HOUR(テーブル14567891011[[#This Row],[列4]]-テーブル14567891011[[#This Row],[列13]]-テーブル14567891011[[#This Row],[列2]]),
              0)</f>
        <v>0</v>
      </c>
      <c r="G22" s="123" t="s">
        <v>35</v>
      </c>
      <c r="H22" s="131" t="str">
        <f>IFERROR(IF(MINUTE(テーブル14567891011[[#This Row],[列4]]-テーブル14567891011[[#This Row],[列13]]-テーブル14567891011[[#This Row],[列2]])&lt;30,
                  "00",
                  30),
              "00")</f>
        <v>00</v>
      </c>
      <c r="I22" s="125" t="s">
        <v>36</v>
      </c>
      <c r="J22" s="126">
        <f>IFERROR((テーブル14567891011[[#This Row],[列5]]+テーブル14567891011[[#This Row],[列7]]/60)*$C$5,"")</f>
        <v>0</v>
      </c>
      <c r="K22" s="127" t="s">
        <v>7</v>
      </c>
      <c r="L22" s="132"/>
      <c r="M22" s="129"/>
      <c r="N22" s="153"/>
      <c r="O22" s="116"/>
    </row>
    <row r="23" spans="1:15" ht="22.5" customHeight="1">
      <c r="A23" s="92"/>
      <c r="B23" s="130" t="str">
        <f>IF(テーブル14567891011[[#This Row],[列1]]="",
    "",
    TEXT(テーブル14567891011[[#This Row],[列1]],"(aaa)"))</f>
        <v/>
      </c>
      <c r="C23" s="87" t="s">
        <v>33</v>
      </c>
      <c r="D23" s="120" t="s">
        <v>34</v>
      </c>
      <c r="E23" s="88" t="s">
        <v>33</v>
      </c>
      <c r="F23" s="122">
        <f>IFERROR(HOUR(テーブル14567891011[[#This Row],[列4]]-テーブル14567891011[[#This Row],[列13]]-テーブル14567891011[[#This Row],[列2]]),
              0)</f>
        <v>0</v>
      </c>
      <c r="G23" s="123" t="s">
        <v>35</v>
      </c>
      <c r="H23" s="131" t="str">
        <f>IFERROR(IF(MINUTE(テーブル14567891011[[#This Row],[列4]]-テーブル14567891011[[#This Row],[列13]]-テーブル14567891011[[#This Row],[列2]])&lt;30,
                  "00",
                  30),
              "00")</f>
        <v>00</v>
      </c>
      <c r="I23" s="125" t="s">
        <v>36</v>
      </c>
      <c r="J23" s="126">
        <f>IFERROR((テーブル14567891011[[#This Row],[列5]]+テーブル14567891011[[#This Row],[列7]]/60)*$C$5,"")</f>
        <v>0</v>
      </c>
      <c r="K23" s="127" t="s">
        <v>7</v>
      </c>
      <c r="L23" s="132"/>
      <c r="M23" s="129"/>
      <c r="N23" s="153"/>
      <c r="O23" s="116"/>
    </row>
    <row r="24" spans="1:15" ht="22.5" customHeight="1">
      <c r="A24" s="92"/>
      <c r="B24" s="130" t="str">
        <f>IF(テーブル14567891011[[#This Row],[列1]]="",
    "",
    TEXT(テーブル14567891011[[#This Row],[列1]],"(aaa)"))</f>
        <v/>
      </c>
      <c r="C24" s="87" t="s">
        <v>33</v>
      </c>
      <c r="D24" s="120" t="s">
        <v>34</v>
      </c>
      <c r="E24" s="88" t="s">
        <v>33</v>
      </c>
      <c r="F24" s="122">
        <f>IFERROR(HOUR(テーブル14567891011[[#This Row],[列4]]-テーブル14567891011[[#This Row],[列13]]-テーブル14567891011[[#This Row],[列2]]),
              0)</f>
        <v>0</v>
      </c>
      <c r="G24" s="123" t="s">
        <v>35</v>
      </c>
      <c r="H24" s="131" t="str">
        <f>IFERROR(IF(MINUTE(テーブル14567891011[[#This Row],[列4]]-テーブル14567891011[[#This Row],[列13]]-テーブル14567891011[[#This Row],[列2]])&lt;30,
                  "00",
                  30),
              "00")</f>
        <v>00</v>
      </c>
      <c r="I24" s="125" t="s">
        <v>36</v>
      </c>
      <c r="J24" s="126">
        <f>IFERROR((テーブル14567891011[[#This Row],[列5]]+テーブル14567891011[[#This Row],[列7]]/60)*$C$5,"")</f>
        <v>0</v>
      </c>
      <c r="K24" s="127" t="s">
        <v>7</v>
      </c>
      <c r="L24" s="128"/>
      <c r="M24" s="129"/>
      <c r="N24" s="153"/>
      <c r="O24" s="116"/>
    </row>
    <row r="25" spans="1:15" ht="22.5" customHeight="1">
      <c r="A25" s="92"/>
      <c r="B25" s="130" t="str">
        <f>IF(テーブル14567891011[[#This Row],[列1]]="",
    "",
    TEXT(テーブル14567891011[[#This Row],[列1]],"(aaa)"))</f>
        <v/>
      </c>
      <c r="C25" s="87" t="s">
        <v>33</v>
      </c>
      <c r="D25" s="120" t="s">
        <v>34</v>
      </c>
      <c r="E25" s="88" t="s">
        <v>33</v>
      </c>
      <c r="F25" s="122">
        <f>IFERROR(HOUR(テーブル14567891011[[#This Row],[列4]]-テーブル14567891011[[#This Row],[列13]]-テーブル14567891011[[#This Row],[列2]]),
              0)</f>
        <v>0</v>
      </c>
      <c r="G25" s="123" t="s">
        <v>35</v>
      </c>
      <c r="H25" s="131" t="str">
        <f>IFERROR(IF(MINUTE(テーブル14567891011[[#This Row],[列4]]-テーブル14567891011[[#This Row],[列13]]-テーブル14567891011[[#This Row],[列2]])&lt;30,
                  "00",
                  30),
              "00")</f>
        <v>00</v>
      </c>
      <c r="I25" s="125" t="s">
        <v>36</v>
      </c>
      <c r="J25" s="126">
        <f>IFERROR((テーブル14567891011[[#This Row],[列5]]+テーブル14567891011[[#This Row],[列7]]/60)*$C$5,"")</f>
        <v>0</v>
      </c>
      <c r="K25" s="127" t="s">
        <v>7</v>
      </c>
      <c r="L25" s="132"/>
      <c r="M25" s="129"/>
      <c r="N25" s="153"/>
      <c r="O25" s="116"/>
    </row>
    <row r="26" spans="1:15" ht="22.5" customHeight="1">
      <c r="A26" s="92"/>
      <c r="B26" s="130" t="str">
        <f>IF(テーブル14567891011[[#This Row],[列1]]="",
    "",
    TEXT(テーブル14567891011[[#This Row],[列1]],"(aaa)"))</f>
        <v/>
      </c>
      <c r="C26" s="87" t="s">
        <v>33</v>
      </c>
      <c r="D26" s="120" t="s">
        <v>34</v>
      </c>
      <c r="E26" s="88" t="s">
        <v>33</v>
      </c>
      <c r="F26" s="122">
        <f>IFERROR(HOUR(テーブル14567891011[[#This Row],[列4]]-テーブル14567891011[[#This Row],[列13]]-テーブル14567891011[[#This Row],[列2]]),
              0)</f>
        <v>0</v>
      </c>
      <c r="G26" s="123" t="s">
        <v>35</v>
      </c>
      <c r="H26" s="131" t="str">
        <f>IFERROR(IF(MINUTE(テーブル14567891011[[#This Row],[列4]]-テーブル14567891011[[#This Row],[列13]]-テーブル14567891011[[#This Row],[列2]])&lt;30,
                  "00",
                  30),
              "00")</f>
        <v>00</v>
      </c>
      <c r="I26" s="125" t="s">
        <v>36</v>
      </c>
      <c r="J26" s="126">
        <f>IFERROR((テーブル14567891011[[#This Row],[列5]]+テーブル14567891011[[#This Row],[列7]]/60)*$C$5,"")</f>
        <v>0</v>
      </c>
      <c r="K26" s="127" t="s">
        <v>7</v>
      </c>
      <c r="L26" s="132"/>
      <c r="M26" s="129"/>
      <c r="N26" s="153"/>
      <c r="O26" s="116"/>
    </row>
    <row r="27" spans="1:15" ht="22.5" customHeight="1">
      <c r="A27" s="92"/>
      <c r="B27" s="130" t="str">
        <f>IF(テーブル14567891011[[#This Row],[列1]]="",
    "",
    TEXT(テーブル14567891011[[#This Row],[列1]],"(aaa)"))</f>
        <v/>
      </c>
      <c r="C27" s="87" t="s">
        <v>33</v>
      </c>
      <c r="D27" s="120" t="s">
        <v>34</v>
      </c>
      <c r="E27" s="88" t="s">
        <v>33</v>
      </c>
      <c r="F27" s="122">
        <f>IFERROR(HOUR(テーブル14567891011[[#This Row],[列4]]-テーブル14567891011[[#This Row],[列13]]-テーブル14567891011[[#This Row],[列2]]),
              0)</f>
        <v>0</v>
      </c>
      <c r="G27" s="123" t="s">
        <v>35</v>
      </c>
      <c r="H27" s="131" t="str">
        <f>IFERROR(IF(MINUTE(テーブル14567891011[[#This Row],[列4]]-テーブル14567891011[[#This Row],[列13]]-テーブル14567891011[[#This Row],[列2]])&lt;30,
                  "00",
                  30),
              "00")</f>
        <v>00</v>
      </c>
      <c r="I27" s="125" t="s">
        <v>36</v>
      </c>
      <c r="J27" s="126">
        <f>IFERROR((テーブル14567891011[[#This Row],[列5]]+テーブル14567891011[[#This Row],[列7]]/60)*$C$5,"")</f>
        <v>0</v>
      </c>
      <c r="K27" s="127" t="s">
        <v>7</v>
      </c>
      <c r="L27" s="132"/>
      <c r="M27" s="129"/>
      <c r="N27" s="153"/>
      <c r="O27" s="116"/>
    </row>
    <row r="28" spans="1:15" ht="22.5" customHeight="1">
      <c r="A28" s="92"/>
      <c r="B28" s="130" t="str">
        <f>IF(テーブル14567891011[[#This Row],[列1]]="",
    "",
    TEXT(テーブル14567891011[[#This Row],[列1]],"(aaa)"))</f>
        <v/>
      </c>
      <c r="C28" s="87" t="s">
        <v>33</v>
      </c>
      <c r="D28" s="120" t="s">
        <v>34</v>
      </c>
      <c r="E28" s="88" t="s">
        <v>33</v>
      </c>
      <c r="F28" s="122">
        <f>IFERROR(HOUR(テーブル14567891011[[#This Row],[列4]]-テーブル14567891011[[#This Row],[列13]]-テーブル14567891011[[#This Row],[列2]]),
              0)</f>
        <v>0</v>
      </c>
      <c r="G28" s="123" t="s">
        <v>35</v>
      </c>
      <c r="H28" s="131" t="str">
        <f>IFERROR(IF(MINUTE(テーブル14567891011[[#This Row],[列4]]-テーブル14567891011[[#This Row],[列13]]-テーブル14567891011[[#This Row],[列2]])&lt;30,
                  "00",
                  30),
              "00")</f>
        <v>00</v>
      </c>
      <c r="I28" s="125" t="s">
        <v>36</v>
      </c>
      <c r="J28" s="126">
        <f>IFERROR((テーブル14567891011[[#This Row],[列5]]+テーブル14567891011[[#This Row],[列7]]/60)*$C$5,"")</f>
        <v>0</v>
      </c>
      <c r="K28" s="127" t="s">
        <v>7</v>
      </c>
      <c r="L28" s="132"/>
      <c r="M28" s="129"/>
      <c r="N28" s="153"/>
      <c r="O28" s="116"/>
    </row>
    <row r="29" spans="1:15" ht="22.5" customHeight="1">
      <c r="A29" s="92"/>
      <c r="B29" s="130" t="str">
        <f>IF(テーブル14567891011[[#This Row],[列1]]="",
    "",
    TEXT(テーブル14567891011[[#This Row],[列1]],"(aaa)"))</f>
        <v/>
      </c>
      <c r="C29" s="87" t="s">
        <v>33</v>
      </c>
      <c r="D29" s="120" t="s">
        <v>34</v>
      </c>
      <c r="E29" s="88" t="s">
        <v>33</v>
      </c>
      <c r="F29" s="122">
        <f>IFERROR(HOUR(テーブル14567891011[[#This Row],[列4]]-テーブル14567891011[[#This Row],[列13]]-テーブル14567891011[[#This Row],[列2]]),
              0)</f>
        <v>0</v>
      </c>
      <c r="G29" s="123" t="s">
        <v>35</v>
      </c>
      <c r="H29" s="131" t="str">
        <f>IFERROR(IF(MINUTE(テーブル14567891011[[#This Row],[列4]]-テーブル14567891011[[#This Row],[列13]]-テーブル14567891011[[#This Row],[列2]])&lt;30,
                  "00",
                  30),
              "00")</f>
        <v>00</v>
      </c>
      <c r="I29" s="125" t="s">
        <v>36</v>
      </c>
      <c r="J29" s="126">
        <f>IFERROR((テーブル14567891011[[#This Row],[列5]]+テーブル14567891011[[#This Row],[列7]]/60)*$C$5,"")</f>
        <v>0</v>
      </c>
      <c r="K29" s="127" t="s">
        <v>7</v>
      </c>
      <c r="L29" s="132"/>
      <c r="M29" s="129"/>
      <c r="N29" s="153"/>
      <c r="O29" s="116"/>
    </row>
    <row r="30" spans="1:15" ht="22.5" customHeight="1" thickBot="1">
      <c r="A30" s="93"/>
      <c r="B30" s="134" t="str">
        <f>IF(テーブル14567891011[[#This Row],[列1]]="",
    "",
    TEXT(テーブル14567891011[[#This Row],[列1]],"(aaa)"))</f>
        <v/>
      </c>
      <c r="C30" s="89" t="s">
        <v>33</v>
      </c>
      <c r="D30" s="136" t="s">
        <v>34</v>
      </c>
      <c r="E30" s="90" t="s">
        <v>33</v>
      </c>
      <c r="F30" s="138">
        <f>IFERROR(HOUR(テーブル14567891011[[#This Row],[列4]]-テーブル14567891011[[#This Row],[列13]]-テーブル14567891011[[#This Row],[列2]]),
              0)</f>
        <v>0</v>
      </c>
      <c r="G30" s="139" t="s">
        <v>35</v>
      </c>
      <c r="H30" s="140" t="str">
        <f>IFERROR(IF(MINUTE(テーブル14567891011[[#This Row],[列4]]-テーブル14567891011[[#This Row],[列13]]-テーブル14567891011[[#This Row],[列2]])&lt;30,
                  "00",
                  30),
              "00")</f>
        <v>00</v>
      </c>
      <c r="I30" s="141" t="s">
        <v>36</v>
      </c>
      <c r="J30" s="142">
        <f>IFERROR((テーブル14567891011[[#This Row],[列5]]+テーブル14567891011[[#This Row],[列7]]/60)*$C$5,"")</f>
        <v>0</v>
      </c>
      <c r="K30" s="143" t="s">
        <v>7</v>
      </c>
      <c r="L30" s="144"/>
      <c r="M30" s="145"/>
      <c r="N30" s="153"/>
      <c r="O30" s="116"/>
    </row>
    <row r="31" spans="1:15" ht="22.5" customHeight="1" thickBot="1">
      <c r="A31" s="250" t="s">
        <v>41</v>
      </c>
      <c r="B31" s="251"/>
      <c r="C31" s="252"/>
      <c r="D31" s="253"/>
      <c r="E31" s="254"/>
      <c r="F31" s="255">
        <f>SUM(テーブル14567891011[[#All],[列5]])+SUM(テーブル14567891011[[#All],[列7]])/60</f>
        <v>0</v>
      </c>
      <c r="G31" s="256"/>
      <c r="H31" s="257" t="s">
        <v>37</v>
      </c>
      <c r="I31" s="258"/>
      <c r="J31" s="146">
        <f>SUM(テーブル14567891011[[#All],[列9]])</f>
        <v>0</v>
      </c>
      <c r="K31" s="147" t="s">
        <v>7</v>
      </c>
      <c r="L31" s="259"/>
      <c r="M31" s="260"/>
    </row>
    <row r="32" spans="1:15">
      <c r="A32" s="148"/>
      <c r="B32" s="148"/>
      <c r="C32" s="149"/>
      <c r="D32" s="149"/>
      <c r="E32" s="149"/>
      <c r="F32" s="150"/>
      <c r="G32" s="150"/>
      <c r="H32" s="149"/>
      <c r="I32" s="149"/>
      <c r="J32" s="151"/>
      <c r="K32" s="98"/>
      <c r="L32" s="152"/>
    </row>
  </sheetData>
  <sheetProtection selectLockedCells="1"/>
  <mergeCells count="17">
    <mergeCell ref="J7:K7"/>
    <mergeCell ref="D1:L1"/>
    <mergeCell ref="A2:L2"/>
    <mergeCell ref="A3:B3"/>
    <mergeCell ref="C3:E3"/>
    <mergeCell ref="A4:B4"/>
    <mergeCell ref="C4:E4"/>
    <mergeCell ref="A5:B5"/>
    <mergeCell ref="C5:E5"/>
    <mergeCell ref="A7:B7"/>
    <mergeCell ref="C7:E7"/>
    <mergeCell ref="F7:I7"/>
    <mergeCell ref="A31:B31"/>
    <mergeCell ref="C31:E31"/>
    <mergeCell ref="F31:G31"/>
    <mergeCell ref="H31:I31"/>
    <mergeCell ref="L31:M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32"/>
  <sheetViews>
    <sheetView zoomScaleNormal="100" workbookViewId="0">
      <selection activeCell="A8" sqref="A8"/>
    </sheetView>
  </sheetViews>
  <sheetFormatPr defaultColWidth="11.375" defaultRowHeight="10.5"/>
  <cols>
    <col min="1" max="1" width="6.875" style="96" customWidth="1"/>
    <col min="2" max="2" width="3.125" style="96" customWidth="1"/>
    <col min="3" max="3" width="6.25" style="96" customWidth="1"/>
    <col min="4" max="4" width="3.125" style="101" customWidth="1"/>
    <col min="5" max="5" width="6.25" style="96" customWidth="1"/>
    <col min="6" max="9" width="3.125" style="96" customWidth="1"/>
    <col min="10" max="10" width="6.25" style="96" customWidth="1"/>
    <col min="11" max="11" width="3.125" style="96" customWidth="1"/>
    <col min="12" max="12" width="37.5" style="99" customWidth="1"/>
    <col min="13" max="13" width="9.375" style="96" customWidth="1"/>
    <col min="14" max="14" width="6.25" style="96" customWidth="1"/>
    <col min="15" max="255" width="11.375" style="96"/>
    <col min="256" max="256" width="16.75" style="96" customWidth="1"/>
    <col min="257" max="257" width="11.125" style="96" customWidth="1"/>
    <col min="258" max="258" width="3.75" style="96" bestFit="1" customWidth="1"/>
    <col min="259" max="259" width="11.125" style="96" customWidth="1"/>
    <col min="260" max="260" width="6" style="96" customWidth="1"/>
    <col min="261" max="261" width="5.125" style="96" customWidth="1"/>
    <col min="262" max="262" width="5.75" style="96" customWidth="1"/>
    <col min="263" max="263" width="3.125" style="96" customWidth="1"/>
    <col min="264" max="264" width="12.875" style="96" customWidth="1"/>
    <col min="265" max="265" width="2.875" style="96" customWidth="1"/>
    <col min="266" max="266" width="83.875" style="96" customWidth="1"/>
    <col min="267" max="511" width="11.375" style="96"/>
    <col min="512" max="512" width="16.75" style="96" customWidth="1"/>
    <col min="513" max="513" width="11.125" style="96" customWidth="1"/>
    <col min="514" max="514" width="3.75" style="96" bestFit="1" customWidth="1"/>
    <col min="515" max="515" width="11.125" style="96" customWidth="1"/>
    <col min="516" max="516" width="6" style="96" customWidth="1"/>
    <col min="517" max="517" width="5.125" style="96" customWidth="1"/>
    <col min="518" max="518" width="5.75" style="96" customWidth="1"/>
    <col min="519" max="519" width="3.125" style="96" customWidth="1"/>
    <col min="520" max="520" width="12.875" style="96" customWidth="1"/>
    <col min="521" max="521" width="2.875" style="96" customWidth="1"/>
    <col min="522" max="522" width="83.875" style="96" customWidth="1"/>
    <col min="523" max="767" width="11.375" style="96"/>
    <col min="768" max="768" width="16.75" style="96" customWidth="1"/>
    <col min="769" max="769" width="11.125" style="96" customWidth="1"/>
    <col min="770" max="770" width="3.75" style="96" bestFit="1" customWidth="1"/>
    <col min="771" max="771" width="11.125" style="96" customWidth="1"/>
    <col min="772" max="772" width="6" style="96" customWidth="1"/>
    <col min="773" max="773" width="5.125" style="96" customWidth="1"/>
    <col min="774" max="774" width="5.75" style="96" customWidth="1"/>
    <col min="775" max="775" width="3.125" style="96" customWidth="1"/>
    <col min="776" max="776" width="12.875" style="96" customWidth="1"/>
    <col min="777" max="777" width="2.875" style="96" customWidth="1"/>
    <col min="778" max="778" width="83.875" style="96" customWidth="1"/>
    <col min="779" max="1023" width="11.375" style="96"/>
    <col min="1024" max="1024" width="16.75" style="96" customWidth="1"/>
    <col min="1025" max="1025" width="11.125" style="96" customWidth="1"/>
    <col min="1026" max="1026" width="3.75" style="96" bestFit="1" customWidth="1"/>
    <col min="1027" max="1027" width="11.125" style="96" customWidth="1"/>
    <col min="1028" max="1028" width="6" style="96" customWidth="1"/>
    <col min="1029" max="1029" width="5.125" style="96" customWidth="1"/>
    <col min="1030" max="1030" width="5.75" style="96" customWidth="1"/>
    <col min="1031" max="1031" width="3.125" style="96" customWidth="1"/>
    <col min="1032" max="1032" width="12.875" style="96" customWidth="1"/>
    <col min="1033" max="1033" width="2.875" style="96" customWidth="1"/>
    <col min="1034" max="1034" width="83.875" style="96" customWidth="1"/>
    <col min="1035" max="1279" width="11.375" style="96"/>
    <col min="1280" max="1280" width="16.75" style="96" customWidth="1"/>
    <col min="1281" max="1281" width="11.125" style="96" customWidth="1"/>
    <col min="1282" max="1282" width="3.75" style="96" bestFit="1" customWidth="1"/>
    <col min="1283" max="1283" width="11.125" style="96" customWidth="1"/>
    <col min="1284" max="1284" width="6" style="96" customWidth="1"/>
    <col min="1285" max="1285" width="5.125" style="96" customWidth="1"/>
    <col min="1286" max="1286" width="5.75" style="96" customWidth="1"/>
    <col min="1287" max="1287" width="3.125" style="96" customWidth="1"/>
    <col min="1288" max="1288" width="12.875" style="96" customWidth="1"/>
    <col min="1289" max="1289" width="2.875" style="96" customWidth="1"/>
    <col min="1290" max="1290" width="83.875" style="96" customWidth="1"/>
    <col min="1291" max="1535" width="11.375" style="96"/>
    <col min="1536" max="1536" width="16.75" style="96" customWidth="1"/>
    <col min="1537" max="1537" width="11.125" style="96" customWidth="1"/>
    <col min="1538" max="1538" width="3.75" style="96" bestFit="1" customWidth="1"/>
    <col min="1539" max="1539" width="11.125" style="96" customWidth="1"/>
    <col min="1540" max="1540" width="6" style="96" customWidth="1"/>
    <col min="1541" max="1541" width="5.125" style="96" customWidth="1"/>
    <col min="1542" max="1542" width="5.75" style="96" customWidth="1"/>
    <col min="1543" max="1543" width="3.125" style="96" customWidth="1"/>
    <col min="1544" max="1544" width="12.875" style="96" customWidth="1"/>
    <col min="1545" max="1545" width="2.875" style="96" customWidth="1"/>
    <col min="1546" max="1546" width="83.875" style="96" customWidth="1"/>
    <col min="1547" max="1791" width="11.375" style="96"/>
    <col min="1792" max="1792" width="16.75" style="96" customWidth="1"/>
    <col min="1793" max="1793" width="11.125" style="96" customWidth="1"/>
    <col min="1794" max="1794" width="3.75" style="96" bestFit="1" customWidth="1"/>
    <col min="1795" max="1795" width="11.125" style="96" customWidth="1"/>
    <col min="1796" max="1796" width="6" style="96" customWidth="1"/>
    <col min="1797" max="1797" width="5.125" style="96" customWidth="1"/>
    <col min="1798" max="1798" width="5.75" style="96" customWidth="1"/>
    <col min="1799" max="1799" width="3.125" style="96" customWidth="1"/>
    <col min="1800" max="1800" width="12.875" style="96" customWidth="1"/>
    <col min="1801" max="1801" width="2.875" style="96" customWidth="1"/>
    <col min="1802" max="1802" width="83.875" style="96" customWidth="1"/>
    <col min="1803" max="2047" width="11.375" style="96"/>
    <col min="2048" max="2048" width="16.75" style="96" customWidth="1"/>
    <col min="2049" max="2049" width="11.125" style="96" customWidth="1"/>
    <col min="2050" max="2050" width="3.75" style="96" bestFit="1" customWidth="1"/>
    <col min="2051" max="2051" width="11.125" style="96" customWidth="1"/>
    <col min="2052" max="2052" width="6" style="96" customWidth="1"/>
    <col min="2053" max="2053" width="5.125" style="96" customWidth="1"/>
    <col min="2054" max="2054" width="5.75" style="96" customWidth="1"/>
    <col min="2055" max="2055" width="3.125" style="96" customWidth="1"/>
    <col min="2056" max="2056" width="12.875" style="96" customWidth="1"/>
    <col min="2057" max="2057" width="2.875" style="96" customWidth="1"/>
    <col min="2058" max="2058" width="83.875" style="96" customWidth="1"/>
    <col min="2059" max="2303" width="11.375" style="96"/>
    <col min="2304" max="2304" width="16.75" style="96" customWidth="1"/>
    <col min="2305" max="2305" width="11.125" style="96" customWidth="1"/>
    <col min="2306" max="2306" width="3.75" style="96" bestFit="1" customWidth="1"/>
    <col min="2307" max="2307" width="11.125" style="96" customWidth="1"/>
    <col min="2308" max="2308" width="6" style="96" customWidth="1"/>
    <col min="2309" max="2309" width="5.125" style="96" customWidth="1"/>
    <col min="2310" max="2310" width="5.75" style="96" customWidth="1"/>
    <col min="2311" max="2311" width="3.125" style="96" customWidth="1"/>
    <col min="2312" max="2312" width="12.875" style="96" customWidth="1"/>
    <col min="2313" max="2313" width="2.875" style="96" customWidth="1"/>
    <col min="2314" max="2314" width="83.875" style="96" customWidth="1"/>
    <col min="2315" max="2559" width="11.375" style="96"/>
    <col min="2560" max="2560" width="16.75" style="96" customWidth="1"/>
    <col min="2561" max="2561" width="11.125" style="96" customWidth="1"/>
    <col min="2562" max="2562" width="3.75" style="96" bestFit="1" customWidth="1"/>
    <col min="2563" max="2563" width="11.125" style="96" customWidth="1"/>
    <col min="2564" max="2564" width="6" style="96" customWidth="1"/>
    <col min="2565" max="2565" width="5.125" style="96" customWidth="1"/>
    <col min="2566" max="2566" width="5.75" style="96" customWidth="1"/>
    <col min="2567" max="2567" width="3.125" style="96" customWidth="1"/>
    <col min="2568" max="2568" width="12.875" style="96" customWidth="1"/>
    <col min="2569" max="2569" width="2.875" style="96" customWidth="1"/>
    <col min="2570" max="2570" width="83.875" style="96" customWidth="1"/>
    <col min="2571" max="2815" width="11.375" style="96"/>
    <col min="2816" max="2816" width="16.75" style="96" customWidth="1"/>
    <col min="2817" max="2817" width="11.125" style="96" customWidth="1"/>
    <col min="2818" max="2818" width="3.75" style="96" bestFit="1" customWidth="1"/>
    <col min="2819" max="2819" width="11.125" style="96" customWidth="1"/>
    <col min="2820" max="2820" width="6" style="96" customWidth="1"/>
    <col min="2821" max="2821" width="5.125" style="96" customWidth="1"/>
    <col min="2822" max="2822" width="5.75" style="96" customWidth="1"/>
    <col min="2823" max="2823" width="3.125" style="96" customWidth="1"/>
    <col min="2824" max="2824" width="12.875" style="96" customWidth="1"/>
    <col min="2825" max="2825" width="2.875" style="96" customWidth="1"/>
    <col min="2826" max="2826" width="83.875" style="96" customWidth="1"/>
    <col min="2827" max="3071" width="11.375" style="96"/>
    <col min="3072" max="3072" width="16.75" style="96" customWidth="1"/>
    <col min="3073" max="3073" width="11.125" style="96" customWidth="1"/>
    <col min="3074" max="3074" width="3.75" style="96" bestFit="1" customWidth="1"/>
    <col min="3075" max="3075" width="11.125" style="96" customWidth="1"/>
    <col min="3076" max="3076" width="6" style="96" customWidth="1"/>
    <col min="3077" max="3077" width="5.125" style="96" customWidth="1"/>
    <col min="3078" max="3078" width="5.75" style="96" customWidth="1"/>
    <col min="3079" max="3079" width="3.125" style="96" customWidth="1"/>
    <col min="3080" max="3080" width="12.875" style="96" customWidth="1"/>
    <col min="3081" max="3081" width="2.875" style="96" customWidth="1"/>
    <col min="3082" max="3082" width="83.875" style="96" customWidth="1"/>
    <col min="3083" max="3327" width="11.375" style="96"/>
    <col min="3328" max="3328" width="16.75" style="96" customWidth="1"/>
    <col min="3329" max="3329" width="11.125" style="96" customWidth="1"/>
    <col min="3330" max="3330" width="3.75" style="96" bestFit="1" customWidth="1"/>
    <col min="3331" max="3331" width="11.125" style="96" customWidth="1"/>
    <col min="3332" max="3332" width="6" style="96" customWidth="1"/>
    <col min="3333" max="3333" width="5.125" style="96" customWidth="1"/>
    <col min="3334" max="3334" width="5.75" style="96" customWidth="1"/>
    <col min="3335" max="3335" width="3.125" style="96" customWidth="1"/>
    <col min="3336" max="3336" width="12.875" style="96" customWidth="1"/>
    <col min="3337" max="3337" width="2.875" style="96" customWidth="1"/>
    <col min="3338" max="3338" width="83.875" style="96" customWidth="1"/>
    <col min="3339" max="3583" width="11.375" style="96"/>
    <col min="3584" max="3584" width="16.75" style="96" customWidth="1"/>
    <col min="3585" max="3585" width="11.125" style="96" customWidth="1"/>
    <col min="3586" max="3586" width="3.75" style="96" bestFit="1" customWidth="1"/>
    <col min="3587" max="3587" width="11.125" style="96" customWidth="1"/>
    <col min="3588" max="3588" width="6" style="96" customWidth="1"/>
    <col min="3589" max="3589" width="5.125" style="96" customWidth="1"/>
    <col min="3590" max="3590" width="5.75" style="96" customWidth="1"/>
    <col min="3591" max="3591" width="3.125" style="96" customWidth="1"/>
    <col min="3592" max="3592" width="12.875" style="96" customWidth="1"/>
    <col min="3593" max="3593" width="2.875" style="96" customWidth="1"/>
    <col min="3594" max="3594" width="83.875" style="96" customWidth="1"/>
    <col min="3595" max="3839" width="11.375" style="96"/>
    <col min="3840" max="3840" width="16.75" style="96" customWidth="1"/>
    <col min="3841" max="3841" width="11.125" style="96" customWidth="1"/>
    <col min="3842" max="3842" width="3.75" style="96" bestFit="1" customWidth="1"/>
    <col min="3843" max="3843" width="11.125" style="96" customWidth="1"/>
    <col min="3844" max="3844" width="6" style="96" customWidth="1"/>
    <col min="3845" max="3845" width="5.125" style="96" customWidth="1"/>
    <col min="3846" max="3846" width="5.75" style="96" customWidth="1"/>
    <col min="3847" max="3847" width="3.125" style="96" customWidth="1"/>
    <col min="3848" max="3848" width="12.875" style="96" customWidth="1"/>
    <col min="3849" max="3849" width="2.875" style="96" customWidth="1"/>
    <col min="3850" max="3850" width="83.875" style="96" customWidth="1"/>
    <col min="3851" max="4095" width="11.375" style="96"/>
    <col min="4096" max="4096" width="16.75" style="96" customWidth="1"/>
    <col min="4097" max="4097" width="11.125" style="96" customWidth="1"/>
    <col min="4098" max="4098" width="3.75" style="96" bestFit="1" customWidth="1"/>
    <col min="4099" max="4099" width="11.125" style="96" customWidth="1"/>
    <col min="4100" max="4100" width="6" style="96" customWidth="1"/>
    <col min="4101" max="4101" width="5.125" style="96" customWidth="1"/>
    <col min="4102" max="4102" width="5.75" style="96" customWidth="1"/>
    <col min="4103" max="4103" width="3.125" style="96" customWidth="1"/>
    <col min="4104" max="4104" width="12.875" style="96" customWidth="1"/>
    <col min="4105" max="4105" width="2.875" style="96" customWidth="1"/>
    <col min="4106" max="4106" width="83.875" style="96" customWidth="1"/>
    <col min="4107" max="4351" width="11.375" style="96"/>
    <col min="4352" max="4352" width="16.75" style="96" customWidth="1"/>
    <col min="4353" max="4353" width="11.125" style="96" customWidth="1"/>
    <col min="4354" max="4354" width="3.75" style="96" bestFit="1" customWidth="1"/>
    <col min="4355" max="4355" width="11.125" style="96" customWidth="1"/>
    <col min="4356" max="4356" width="6" style="96" customWidth="1"/>
    <col min="4357" max="4357" width="5.125" style="96" customWidth="1"/>
    <col min="4358" max="4358" width="5.75" style="96" customWidth="1"/>
    <col min="4359" max="4359" width="3.125" style="96" customWidth="1"/>
    <col min="4360" max="4360" width="12.875" style="96" customWidth="1"/>
    <col min="4361" max="4361" width="2.875" style="96" customWidth="1"/>
    <col min="4362" max="4362" width="83.875" style="96" customWidth="1"/>
    <col min="4363" max="4607" width="11.375" style="96"/>
    <col min="4608" max="4608" width="16.75" style="96" customWidth="1"/>
    <col min="4609" max="4609" width="11.125" style="96" customWidth="1"/>
    <col min="4610" max="4610" width="3.75" style="96" bestFit="1" customWidth="1"/>
    <col min="4611" max="4611" width="11.125" style="96" customWidth="1"/>
    <col min="4612" max="4612" width="6" style="96" customWidth="1"/>
    <col min="4613" max="4613" width="5.125" style="96" customWidth="1"/>
    <col min="4614" max="4614" width="5.75" style="96" customWidth="1"/>
    <col min="4615" max="4615" width="3.125" style="96" customWidth="1"/>
    <col min="4616" max="4616" width="12.875" style="96" customWidth="1"/>
    <col min="4617" max="4617" width="2.875" style="96" customWidth="1"/>
    <col min="4618" max="4618" width="83.875" style="96" customWidth="1"/>
    <col min="4619" max="4863" width="11.375" style="96"/>
    <col min="4864" max="4864" width="16.75" style="96" customWidth="1"/>
    <col min="4865" max="4865" width="11.125" style="96" customWidth="1"/>
    <col min="4866" max="4866" width="3.75" style="96" bestFit="1" customWidth="1"/>
    <col min="4867" max="4867" width="11.125" style="96" customWidth="1"/>
    <col min="4868" max="4868" width="6" style="96" customWidth="1"/>
    <col min="4869" max="4869" width="5.125" style="96" customWidth="1"/>
    <col min="4870" max="4870" width="5.75" style="96" customWidth="1"/>
    <col min="4871" max="4871" width="3.125" style="96" customWidth="1"/>
    <col min="4872" max="4872" width="12.875" style="96" customWidth="1"/>
    <col min="4873" max="4873" width="2.875" style="96" customWidth="1"/>
    <col min="4874" max="4874" width="83.875" style="96" customWidth="1"/>
    <col min="4875" max="5119" width="11.375" style="96"/>
    <col min="5120" max="5120" width="16.75" style="96" customWidth="1"/>
    <col min="5121" max="5121" width="11.125" style="96" customWidth="1"/>
    <col min="5122" max="5122" width="3.75" style="96" bestFit="1" customWidth="1"/>
    <col min="5123" max="5123" width="11.125" style="96" customWidth="1"/>
    <col min="5124" max="5124" width="6" style="96" customWidth="1"/>
    <col min="5125" max="5125" width="5.125" style="96" customWidth="1"/>
    <col min="5126" max="5126" width="5.75" style="96" customWidth="1"/>
    <col min="5127" max="5127" width="3.125" style="96" customWidth="1"/>
    <col min="5128" max="5128" width="12.875" style="96" customWidth="1"/>
    <col min="5129" max="5129" width="2.875" style="96" customWidth="1"/>
    <col min="5130" max="5130" width="83.875" style="96" customWidth="1"/>
    <col min="5131" max="5375" width="11.375" style="96"/>
    <col min="5376" max="5376" width="16.75" style="96" customWidth="1"/>
    <col min="5377" max="5377" width="11.125" style="96" customWidth="1"/>
    <col min="5378" max="5378" width="3.75" style="96" bestFit="1" customWidth="1"/>
    <col min="5379" max="5379" width="11.125" style="96" customWidth="1"/>
    <col min="5380" max="5380" width="6" style="96" customWidth="1"/>
    <col min="5381" max="5381" width="5.125" style="96" customWidth="1"/>
    <col min="5382" max="5382" width="5.75" style="96" customWidth="1"/>
    <col min="5383" max="5383" width="3.125" style="96" customWidth="1"/>
    <col min="5384" max="5384" width="12.875" style="96" customWidth="1"/>
    <col min="5385" max="5385" width="2.875" style="96" customWidth="1"/>
    <col min="5386" max="5386" width="83.875" style="96" customWidth="1"/>
    <col min="5387" max="5631" width="11.375" style="96"/>
    <col min="5632" max="5632" width="16.75" style="96" customWidth="1"/>
    <col min="5633" max="5633" width="11.125" style="96" customWidth="1"/>
    <col min="5634" max="5634" width="3.75" style="96" bestFit="1" customWidth="1"/>
    <col min="5635" max="5635" width="11.125" style="96" customWidth="1"/>
    <col min="5636" max="5636" width="6" style="96" customWidth="1"/>
    <col min="5637" max="5637" width="5.125" style="96" customWidth="1"/>
    <col min="5638" max="5638" width="5.75" style="96" customWidth="1"/>
    <col min="5639" max="5639" width="3.125" style="96" customWidth="1"/>
    <col min="5640" max="5640" width="12.875" style="96" customWidth="1"/>
    <col min="5641" max="5641" width="2.875" style="96" customWidth="1"/>
    <col min="5642" max="5642" width="83.875" style="96" customWidth="1"/>
    <col min="5643" max="5887" width="11.375" style="96"/>
    <col min="5888" max="5888" width="16.75" style="96" customWidth="1"/>
    <col min="5889" max="5889" width="11.125" style="96" customWidth="1"/>
    <col min="5890" max="5890" width="3.75" style="96" bestFit="1" customWidth="1"/>
    <col min="5891" max="5891" width="11.125" style="96" customWidth="1"/>
    <col min="5892" max="5892" width="6" style="96" customWidth="1"/>
    <col min="5893" max="5893" width="5.125" style="96" customWidth="1"/>
    <col min="5894" max="5894" width="5.75" style="96" customWidth="1"/>
    <col min="5895" max="5895" width="3.125" style="96" customWidth="1"/>
    <col min="5896" max="5896" width="12.875" style="96" customWidth="1"/>
    <col min="5897" max="5897" width="2.875" style="96" customWidth="1"/>
    <col min="5898" max="5898" width="83.875" style="96" customWidth="1"/>
    <col min="5899" max="6143" width="11.375" style="96"/>
    <col min="6144" max="6144" width="16.75" style="96" customWidth="1"/>
    <col min="6145" max="6145" width="11.125" style="96" customWidth="1"/>
    <col min="6146" max="6146" width="3.75" style="96" bestFit="1" customWidth="1"/>
    <col min="6147" max="6147" width="11.125" style="96" customWidth="1"/>
    <col min="6148" max="6148" width="6" style="96" customWidth="1"/>
    <col min="6149" max="6149" width="5.125" style="96" customWidth="1"/>
    <col min="6150" max="6150" width="5.75" style="96" customWidth="1"/>
    <col min="6151" max="6151" width="3.125" style="96" customWidth="1"/>
    <col min="6152" max="6152" width="12.875" style="96" customWidth="1"/>
    <col min="6153" max="6153" width="2.875" style="96" customWidth="1"/>
    <col min="6154" max="6154" width="83.875" style="96" customWidth="1"/>
    <col min="6155" max="6399" width="11.375" style="96"/>
    <col min="6400" max="6400" width="16.75" style="96" customWidth="1"/>
    <col min="6401" max="6401" width="11.125" style="96" customWidth="1"/>
    <col min="6402" max="6402" width="3.75" style="96" bestFit="1" customWidth="1"/>
    <col min="6403" max="6403" width="11.125" style="96" customWidth="1"/>
    <col min="6404" max="6404" width="6" style="96" customWidth="1"/>
    <col min="6405" max="6405" width="5.125" style="96" customWidth="1"/>
    <col min="6406" max="6406" width="5.75" style="96" customWidth="1"/>
    <col min="6407" max="6407" width="3.125" style="96" customWidth="1"/>
    <col min="6408" max="6408" width="12.875" style="96" customWidth="1"/>
    <col min="6409" max="6409" width="2.875" style="96" customWidth="1"/>
    <col min="6410" max="6410" width="83.875" style="96" customWidth="1"/>
    <col min="6411" max="6655" width="11.375" style="96"/>
    <col min="6656" max="6656" width="16.75" style="96" customWidth="1"/>
    <col min="6657" max="6657" width="11.125" style="96" customWidth="1"/>
    <col min="6658" max="6658" width="3.75" style="96" bestFit="1" customWidth="1"/>
    <col min="6659" max="6659" width="11.125" style="96" customWidth="1"/>
    <col min="6660" max="6660" width="6" style="96" customWidth="1"/>
    <col min="6661" max="6661" width="5.125" style="96" customWidth="1"/>
    <col min="6662" max="6662" width="5.75" style="96" customWidth="1"/>
    <col min="6663" max="6663" width="3.125" style="96" customWidth="1"/>
    <col min="6664" max="6664" width="12.875" style="96" customWidth="1"/>
    <col min="6665" max="6665" width="2.875" style="96" customWidth="1"/>
    <col min="6666" max="6666" width="83.875" style="96" customWidth="1"/>
    <col min="6667" max="6911" width="11.375" style="96"/>
    <col min="6912" max="6912" width="16.75" style="96" customWidth="1"/>
    <col min="6913" max="6913" width="11.125" style="96" customWidth="1"/>
    <col min="6914" max="6914" width="3.75" style="96" bestFit="1" customWidth="1"/>
    <col min="6915" max="6915" width="11.125" style="96" customWidth="1"/>
    <col min="6916" max="6916" width="6" style="96" customWidth="1"/>
    <col min="6917" max="6917" width="5.125" style="96" customWidth="1"/>
    <col min="6918" max="6918" width="5.75" style="96" customWidth="1"/>
    <col min="6919" max="6919" width="3.125" style="96" customWidth="1"/>
    <col min="6920" max="6920" width="12.875" style="96" customWidth="1"/>
    <col min="6921" max="6921" width="2.875" style="96" customWidth="1"/>
    <col min="6922" max="6922" width="83.875" style="96" customWidth="1"/>
    <col min="6923" max="7167" width="11.375" style="96"/>
    <col min="7168" max="7168" width="16.75" style="96" customWidth="1"/>
    <col min="7169" max="7169" width="11.125" style="96" customWidth="1"/>
    <col min="7170" max="7170" width="3.75" style="96" bestFit="1" customWidth="1"/>
    <col min="7171" max="7171" width="11.125" style="96" customWidth="1"/>
    <col min="7172" max="7172" width="6" style="96" customWidth="1"/>
    <col min="7173" max="7173" width="5.125" style="96" customWidth="1"/>
    <col min="7174" max="7174" width="5.75" style="96" customWidth="1"/>
    <col min="7175" max="7175" width="3.125" style="96" customWidth="1"/>
    <col min="7176" max="7176" width="12.875" style="96" customWidth="1"/>
    <col min="7177" max="7177" width="2.875" style="96" customWidth="1"/>
    <col min="7178" max="7178" width="83.875" style="96" customWidth="1"/>
    <col min="7179" max="7423" width="11.375" style="96"/>
    <col min="7424" max="7424" width="16.75" style="96" customWidth="1"/>
    <col min="7425" max="7425" width="11.125" style="96" customWidth="1"/>
    <col min="7426" max="7426" width="3.75" style="96" bestFit="1" customWidth="1"/>
    <col min="7427" max="7427" width="11.125" style="96" customWidth="1"/>
    <col min="7428" max="7428" width="6" style="96" customWidth="1"/>
    <col min="7429" max="7429" width="5.125" style="96" customWidth="1"/>
    <col min="7430" max="7430" width="5.75" style="96" customWidth="1"/>
    <col min="7431" max="7431" width="3.125" style="96" customWidth="1"/>
    <col min="7432" max="7432" width="12.875" style="96" customWidth="1"/>
    <col min="7433" max="7433" width="2.875" style="96" customWidth="1"/>
    <col min="7434" max="7434" width="83.875" style="96" customWidth="1"/>
    <col min="7435" max="7679" width="11.375" style="96"/>
    <col min="7680" max="7680" width="16.75" style="96" customWidth="1"/>
    <col min="7681" max="7681" width="11.125" style="96" customWidth="1"/>
    <col min="7682" max="7682" width="3.75" style="96" bestFit="1" customWidth="1"/>
    <col min="7683" max="7683" width="11.125" style="96" customWidth="1"/>
    <col min="7684" max="7684" width="6" style="96" customWidth="1"/>
    <col min="7685" max="7685" width="5.125" style="96" customWidth="1"/>
    <col min="7686" max="7686" width="5.75" style="96" customWidth="1"/>
    <col min="7687" max="7687" width="3.125" style="96" customWidth="1"/>
    <col min="7688" max="7688" width="12.875" style="96" customWidth="1"/>
    <col min="7689" max="7689" width="2.875" style="96" customWidth="1"/>
    <col min="7690" max="7690" width="83.875" style="96" customWidth="1"/>
    <col min="7691" max="7935" width="11.375" style="96"/>
    <col min="7936" max="7936" width="16.75" style="96" customWidth="1"/>
    <col min="7937" max="7937" width="11.125" style="96" customWidth="1"/>
    <col min="7938" max="7938" width="3.75" style="96" bestFit="1" customWidth="1"/>
    <col min="7939" max="7939" width="11.125" style="96" customWidth="1"/>
    <col min="7940" max="7940" width="6" style="96" customWidth="1"/>
    <col min="7941" max="7941" width="5.125" style="96" customWidth="1"/>
    <col min="7942" max="7942" width="5.75" style="96" customWidth="1"/>
    <col min="7943" max="7943" width="3.125" style="96" customWidth="1"/>
    <col min="7944" max="7944" width="12.875" style="96" customWidth="1"/>
    <col min="7945" max="7945" width="2.875" style="96" customWidth="1"/>
    <col min="7946" max="7946" width="83.875" style="96" customWidth="1"/>
    <col min="7947" max="8191" width="11.375" style="96"/>
    <col min="8192" max="8192" width="16.75" style="96" customWidth="1"/>
    <col min="8193" max="8193" width="11.125" style="96" customWidth="1"/>
    <col min="8194" max="8194" width="3.75" style="96" bestFit="1" customWidth="1"/>
    <col min="8195" max="8195" width="11.125" style="96" customWidth="1"/>
    <col min="8196" max="8196" width="6" style="96" customWidth="1"/>
    <col min="8197" max="8197" width="5.125" style="96" customWidth="1"/>
    <col min="8198" max="8198" width="5.75" style="96" customWidth="1"/>
    <col min="8199" max="8199" width="3.125" style="96" customWidth="1"/>
    <col min="8200" max="8200" width="12.875" style="96" customWidth="1"/>
    <col min="8201" max="8201" width="2.875" style="96" customWidth="1"/>
    <col min="8202" max="8202" width="83.875" style="96" customWidth="1"/>
    <col min="8203" max="8447" width="11.375" style="96"/>
    <col min="8448" max="8448" width="16.75" style="96" customWidth="1"/>
    <col min="8449" max="8449" width="11.125" style="96" customWidth="1"/>
    <col min="8450" max="8450" width="3.75" style="96" bestFit="1" customWidth="1"/>
    <col min="8451" max="8451" width="11.125" style="96" customWidth="1"/>
    <col min="8452" max="8452" width="6" style="96" customWidth="1"/>
    <col min="8453" max="8453" width="5.125" style="96" customWidth="1"/>
    <col min="8454" max="8454" width="5.75" style="96" customWidth="1"/>
    <col min="8455" max="8455" width="3.125" style="96" customWidth="1"/>
    <col min="8456" max="8456" width="12.875" style="96" customWidth="1"/>
    <col min="8457" max="8457" width="2.875" style="96" customWidth="1"/>
    <col min="8458" max="8458" width="83.875" style="96" customWidth="1"/>
    <col min="8459" max="8703" width="11.375" style="96"/>
    <col min="8704" max="8704" width="16.75" style="96" customWidth="1"/>
    <col min="8705" max="8705" width="11.125" style="96" customWidth="1"/>
    <col min="8706" max="8706" width="3.75" style="96" bestFit="1" customWidth="1"/>
    <col min="8707" max="8707" width="11.125" style="96" customWidth="1"/>
    <col min="8708" max="8708" width="6" style="96" customWidth="1"/>
    <col min="8709" max="8709" width="5.125" style="96" customWidth="1"/>
    <col min="8710" max="8710" width="5.75" style="96" customWidth="1"/>
    <col min="8711" max="8711" width="3.125" style="96" customWidth="1"/>
    <col min="8712" max="8712" width="12.875" style="96" customWidth="1"/>
    <col min="8713" max="8713" width="2.875" style="96" customWidth="1"/>
    <col min="8714" max="8714" width="83.875" style="96" customWidth="1"/>
    <col min="8715" max="8959" width="11.375" style="96"/>
    <col min="8960" max="8960" width="16.75" style="96" customWidth="1"/>
    <col min="8961" max="8961" width="11.125" style="96" customWidth="1"/>
    <col min="8962" max="8962" width="3.75" style="96" bestFit="1" customWidth="1"/>
    <col min="8963" max="8963" width="11.125" style="96" customWidth="1"/>
    <col min="8964" max="8964" width="6" style="96" customWidth="1"/>
    <col min="8965" max="8965" width="5.125" style="96" customWidth="1"/>
    <col min="8966" max="8966" width="5.75" style="96" customWidth="1"/>
    <col min="8967" max="8967" width="3.125" style="96" customWidth="1"/>
    <col min="8968" max="8968" width="12.875" style="96" customWidth="1"/>
    <col min="8969" max="8969" width="2.875" style="96" customWidth="1"/>
    <col min="8970" max="8970" width="83.875" style="96" customWidth="1"/>
    <col min="8971" max="9215" width="11.375" style="96"/>
    <col min="9216" max="9216" width="16.75" style="96" customWidth="1"/>
    <col min="9217" max="9217" width="11.125" style="96" customWidth="1"/>
    <col min="9218" max="9218" width="3.75" style="96" bestFit="1" customWidth="1"/>
    <col min="9219" max="9219" width="11.125" style="96" customWidth="1"/>
    <col min="9220" max="9220" width="6" style="96" customWidth="1"/>
    <col min="9221" max="9221" width="5.125" style="96" customWidth="1"/>
    <col min="9222" max="9222" width="5.75" style="96" customWidth="1"/>
    <col min="9223" max="9223" width="3.125" style="96" customWidth="1"/>
    <col min="9224" max="9224" width="12.875" style="96" customWidth="1"/>
    <col min="9225" max="9225" width="2.875" style="96" customWidth="1"/>
    <col min="9226" max="9226" width="83.875" style="96" customWidth="1"/>
    <col min="9227" max="9471" width="11.375" style="96"/>
    <col min="9472" max="9472" width="16.75" style="96" customWidth="1"/>
    <col min="9473" max="9473" width="11.125" style="96" customWidth="1"/>
    <col min="9474" max="9474" width="3.75" style="96" bestFit="1" customWidth="1"/>
    <col min="9475" max="9475" width="11.125" style="96" customWidth="1"/>
    <col min="9476" max="9476" width="6" style="96" customWidth="1"/>
    <col min="9477" max="9477" width="5.125" style="96" customWidth="1"/>
    <col min="9478" max="9478" width="5.75" style="96" customWidth="1"/>
    <col min="9479" max="9479" width="3.125" style="96" customWidth="1"/>
    <col min="9480" max="9480" width="12.875" style="96" customWidth="1"/>
    <col min="9481" max="9481" width="2.875" style="96" customWidth="1"/>
    <col min="9482" max="9482" width="83.875" style="96" customWidth="1"/>
    <col min="9483" max="9727" width="11.375" style="96"/>
    <col min="9728" max="9728" width="16.75" style="96" customWidth="1"/>
    <col min="9729" max="9729" width="11.125" style="96" customWidth="1"/>
    <col min="9730" max="9730" width="3.75" style="96" bestFit="1" customWidth="1"/>
    <col min="9731" max="9731" width="11.125" style="96" customWidth="1"/>
    <col min="9732" max="9732" width="6" style="96" customWidth="1"/>
    <col min="9733" max="9733" width="5.125" style="96" customWidth="1"/>
    <col min="9734" max="9734" width="5.75" style="96" customWidth="1"/>
    <col min="9735" max="9735" width="3.125" style="96" customWidth="1"/>
    <col min="9736" max="9736" width="12.875" style="96" customWidth="1"/>
    <col min="9737" max="9737" width="2.875" style="96" customWidth="1"/>
    <col min="9738" max="9738" width="83.875" style="96" customWidth="1"/>
    <col min="9739" max="9983" width="11.375" style="96"/>
    <col min="9984" max="9984" width="16.75" style="96" customWidth="1"/>
    <col min="9985" max="9985" width="11.125" style="96" customWidth="1"/>
    <col min="9986" max="9986" width="3.75" style="96" bestFit="1" customWidth="1"/>
    <col min="9987" max="9987" width="11.125" style="96" customWidth="1"/>
    <col min="9988" max="9988" width="6" style="96" customWidth="1"/>
    <col min="9989" max="9989" width="5.125" style="96" customWidth="1"/>
    <col min="9990" max="9990" width="5.75" style="96" customWidth="1"/>
    <col min="9991" max="9991" width="3.125" style="96" customWidth="1"/>
    <col min="9992" max="9992" width="12.875" style="96" customWidth="1"/>
    <col min="9993" max="9993" width="2.875" style="96" customWidth="1"/>
    <col min="9994" max="9994" width="83.875" style="96" customWidth="1"/>
    <col min="9995" max="10239" width="11.375" style="96"/>
    <col min="10240" max="10240" width="16.75" style="96" customWidth="1"/>
    <col min="10241" max="10241" width="11.125" style="96" customWidth="1"/>
    <col min="10242" max="10242" width="3.75" style="96" bestFit="1" customWidth="1"/>
    <col min="10243" max="10243" width="11.125" style="96" customWidth="1"/>
    <col min="10244" max="10244" width="6" style="96" customWidth="1"/>
    <col min="10245" max="10245" width="5.125" style="96" customWidth="1"/>
    <col min="10246" max="10246" width="5.75" style="96" customWidth="1"/>
    <col min="10247" max="10247" width="3.125" style="96" customWidth="1"/>
    <col min="10248" max="10248" width="12.875" style="96" customWidth="1"/>
    <col min="10249" max="10249" width="2.875" style="96" customWidth="1"/>
    <col min="10250" max="10250" width="83.875" style="96" customWidth="1"/>
    <col min="10251" max="10495" width="11.375" style="96"/>
    <col min="10496" max="10496" width="16.75" style="96" customWidth="1"/>
    <col min="10497" max="10497" width="11.125" style="96" customWidth="1"/>
    <col min="10498" max="10498" width="3.75" style="96" bestFit="1" customWidth="1"/>
    <col min="10499" max="10499" width="11.125" style="96" customWidth="1"/>
    <col min="10500" max="10500" width="6" style="96" customWidth="1"/>
    <col min="10501" max="10501" width="5.125" style="96" customWidth="1"/>
    <col min="10502" max="10502" width="5.75" style="96" customWidth="1"/>
    <col min="10503" max="10503" width="3.125" style="96" customWidth="1"/>
    <col min="10504" max="10504" width="12.875" style="96" customWidth="1"/>
    <col min="10505" max="10505" width="2.875" style="96" customWidth="1"/>
    <col min="10506" max="10506" width="83.875" style="96" customWidth="1"/>
    <col min="10507" max="10751" width="11.375" style="96"/>
    <col min="10752" max="10752" width="16.75" style="96" customWidth="1"/>
    <col min="10753" max="10753" width="11.125" style="96" customWidth="1"/>
    <col min="10754" max="10754" width="3.75" style="96" bestFit="1" customWidth="1"/>
    <col min="10755" max="10755" width="11.125" style="96" customWidth="1"/>
    <col min="10756" max="10756" width="6" style="96" customWidth="1"/>
    <col min="10757" max="10757" width="5.125" style="96" customWidth="1"/>
    <col min="10758" max="10758" width="5.75" style="96" customWidth="1"/>
    <col min="10759" max="10759" width="3.125" style="96" customWidth="1"/>
    <col min="10760" max="10760" width="12.875" style="96" customWidth="1"/>
    <col min="10761" max="10761" width="2.875" style="96" customWidth="1"/>
    <col min="10762" max="10762" width="83.875" style="96" customWidth="1"/>
    <col min="10763" max="11007" width="11.375" style="96"/>
    <col min="11008" max="11008" width="16.75" style="96" customWidth="1"/>
    <col min="11009" max="11009" width="11.125" style="96" customWidth="1"/>
    <col min="11010" max="11010" width="3.75" style="96" bestFit="1" customWidth="1"/>
    <col min="11011" max="11011" width="11.125" style="96" customWidth="1"/>
    <col min="11012" max="11012" width="6" style="96" customWidth="1"/>
    <col min="11013" max="11013" width="5.125" style="96" customWidth="1"/>
    <col min="11014" max="11014" width="5.75" style="96" customWidth="1"/>
    <col min="11015" max="11015" width="3.125" style="96" customWidth="1"/>
    <col min="11016" max="11016" width="12.875" style="96" customWidth="1"/>
    <col min="11017" max="11017" width="2.875" style="96" customWidth="1"/>
    <col min="11018" max="11018" width="83.875" style="96" customWidth="1"/>
    <col min="11019" max="11263" width="11.375" style="96"/>
    <col min="11264" max="11264" width="16.75" style="96" customWidth="1"/>
    <col min="11265" max="11265" width="11.125" style="96" customWidth="1"/>
    <col min="11266" max="11266" width="3.75" style="96" bestFit="1" customWidth="1"/>
    <col min="11267" max="11267" width="11.125" style="96" customWidth="1"/>
    <col min="11268" max="11268" width="6" style="96" customWidth="1"/>
    <col min="11269" max="11269" width="5.125" style="96" customWidth="1"/>
    <col min="11270" max="11270" width="5.75" style="96" customWidth="1"/>
    <col min="11271" max="11271" width="3.125" style="96" customWidth="1"/>
    <col min="11272" max="11272" width="12.875" style="96" customWidth="1"/>
    <col min="11273" max="11273" width="2.875" style="96" customWidth="1"/>
    <col min="11274" max="11274" width="83.875" style="96" customWidth="1"/>
    <col min="11275" max="11519" width="11.375" style="96"/>
    <col min="11520" max="11520" width="16.75" style="96" customWidth="1"/>
    <col min="11521" max="11521" width="11.125" style="96" customWidth="1"/>
    <col min="11522" max="11522" width="3.75" style="96" bestFit="1" customWidth="1"/>
    <col min="11523" max="11523" width="11.125" style="96" customWidth="1"/>
    <col min="11524" max="11524" width="6" style="96" customWidth="1"/>
    <col min="11525" max="11525" width="5.125" style="96" customWidth="1"/>
    <col min="11526" max="11526" width="5.75" style="96" customWidth="1"/>
    <col min="11527" max="11527" width="3.125" style="96" customWidth="1"/>
    <col min="11528" max="11528" width="12.875" style="96" customWidth="1"/>
    <col min="11529" max="11529" width="2.875" style="96" customWidth="1"/>
    <col min="11530" max="11530" width="83.875" style="96" customWidth="1"/>
    <col min="11531" max="11775" width="11.375" style="96"/>
    <col min="11776" max="11776" width="16.75" style="96" customWidth="1"/>
    <col min="11777" max="11777" width="11.125" style="96" customWidth="1"/>
    <col min="11778" max="11778" width="3.75" style="96" bestFit="1" customWidth="1"/>
    <col min="11779" max="11779" width="11.125" style="96" customWidth="1"/>
    <col min="11780" max="11780" width="6" style="96" customWidth="1"/>
    <col min="11781" max="11781" width="5.125" style="96" customWidth="1"/>
    <col min="11782" max="11782" width="5.75" style="96" customWidth="1"/>
    <col min="11783" max="11783" width="3.125" style="96" customWidth="1"/>
    <col min="11784" max="11784" width="12.875" style="96" customWidth="1"/>
    <col min="11785" max="11785" width="2.875" style="96" customWidth="1"/>
    <col min="11786" max="11786" width="83.875" style="96" customWidth="1"/>
    <col min="11787" max="12031" width="11.375" style="96"/>
    <col min="12032" max="12032" width="16.75" style="96" customWidth="1"/>
    <col min="12033" max="12033" width="11.125" style="96" customWidth="1"/>
    <col min="12034" max="12034" width="3.75" style="96" bestFit="1" customWidth="1"/>
    <col min="12035" max="12035" width="11.125" style="96" customWidth="1"/>
    <col min="12036" max="12036" width="6" style="96" customWidth="1"/>
    <col min="12037" max="12037" width="5.125" style="96" customWidth="1"/>
    <col min="12038" max="12038" width="5.75" style="96" customWidth="1"/>
    <col min="12039" max="12039" width="3.125" style="96" customWidth="1"/>
    <col min="12040" max="12040" width="12.875" style="96" customWidth="1"/>
    <col min="12041" max="12041" width="2.875" style="96" customWidth="1"/>
    <col min="12042" max="12042" width="83.875" style="96" customWidth="1"/>
    <col min="12043" max="12287" width="11.375" style="96"/>
    <col min="12288" max="12288" width="16.75" style="96" customWidth="1"/>
    <col min="12289" max="12289" width="11.125" style="96" customWidth="1"/>
    <col min="12290" max="12290" width="3.75" style="96" bestFit="1" customWidth="1"/>
    <col min="12291" max="12291" width="11.125" style="96" customWidth="1"/>
    <col min="12292" max="12292" width="6" style="96" customWidth="1"/>
    <col min="12293" max="12293" width="5.125" style="96" customWidth="1"/>
    <col min="12294" max="12294" width="5.75" style="96" customWidth="1"/>
    <col min="12295" max="12295" width="3.125" style="96" customWidth="1"/>
    <col min="12296" max="12296" width="12.875" style="96" customWidth="1"/>
    <col min="12297" max="12297" width="2.875" style="96" customWidth="1"/>
    <col min="12298" max="12298" width="83.875" style="96" customWidth="1"/>
    <col min="12299" max="12543" width="11.375" style="96"/>
    <col min="12544" max="12544" width="16.75" style="96" customWidth="1"/>
    <col min="12545" max="12545" width="11.125" style="96" customWidth="1"/>
    <col min="12546" max="12546" width="3.75" style="96" bestFit="1" customWidth="1"/>
    <col min="12547" max="12547" width="11.125" style="96" customWidth="1"/>
    <col min="12548" max="12548" width="6" style="96" customWidth="1"/>
    <col min="12549" max="12549" width="5.125" style="96" customWidth="1"/>
    <col min="12550" max="12550" width="5.75" style="96" customWidth="1"/>
    <col min="12551" max="12551" width="3.125" style="96" customWidth="1"/>
    <col min="12552" max="12552" width="12.875" style="96" customWidth="1"/>
    <col min="12553" max="12553" width="2.875" style="96" customWidth="1"/>
    <col min="12554" max="12554" width="83.875" style="96" customWidth="1"/>
    <col min="12555" max="12799" width="11.375" style="96"/>
    <col min="12800" max="12800" width="16.75" style="96" customWidth="1"/>
    <col min="12801" max="12801" width="11.125" style="96" customWidth="1"/>
    <col min="12802" max="12802" width="3.75" style="96" bestFit="1" customWidth="1"/>
    <col min="12803" max="12803" width="11.125" style="96" customWidth="1"/>
    <col min="12804" max="12804" width="6" style="96" customWidth="1"/>
    <col min="12805" max="12805" width="5.125" style="96" customWidth="1"/>
    <col min="12806" max="12806" width="5.75" style="96" customWidth="1"/>
    <col min="12807" max="12807" width="3.125" style="96" customWidth="1"/>
    <col min="12808" max="12808" width="12.875" style="96" customWidth="1"/>
    <col min="12809" max="12809" width="2.875" style="96" customWidth="1"/>
    <col min="12810" max="12810" width="83.875" style="96" customWidth="1"/>
    <col min="12811" max="13055" width="11.375" style="96"/>
    <col min="13056" max="13056" width="16.75" style="96" customWidth="1"/>
    <col min="13057" max="13057" width="11.125" style="96" customWidth="1"/>
    <col min="13058" max="13058" width="3.75" style="96" bestFit="1" customWidth="1"/>
    <col min="13059" max="13059" width="11.125" style="96" customWidth="1"/>
    <col min="13060" max="13060" width="6" style="96" customWidth="1"/>
    <col min="13061" max="13061" width="5.125" style="96" customWidth="1"/>
    <col min="13062" max="13062" width="5.75" style="96" customWidth="1"/>
    <col min="13063" max="13063" width="3.125" style="96" customWidth="1"/>
    <col min="13064" max="13064" width="12.875" style="96" customWidth="1"/>
    <col min="13065" max="13065" width="2.875" style="96" customWidth="1"/>
    <col min="13066" max="13066" width="83.875" style="96" customWidth="1"/>
    <col min="13067" max="13311" width="11.375" style="96"/>
    <col min="13312" max="13312" width="16.75" style="96" customWidth="1"/>
    <col min="13313" max="13313" width="11.125" style="96" customWidth="1"/>
    <col min="13314" max="13314" width="3.75" style="96" bestFit="1" customWidth="1"/>
    <col min="13315" max="13315" width="11.125" style="96" customWidth="1"/>
    <col min="13316" max="13316" width="6" style="96" customWidth="1"/>
    <col min="13317" max="13317" width="5.125" style="96" customWidth="1"/>
    <col min="13318" max="13318" width="5.75" style="96" customWidth="1"/>
    <col min="13319" max="13319" width="3.125" style="96" customWidth="1"/>
    <col min="13320" max="13320" width="12.875" style="96" customWidth="1"/>
    <col min="13321" max="13321" width="2.875" style="96" customWidth="1"/>
    <col min="13322" max="13322" width="83.875" style="96" customWidth="1"/>
    <col min="13323" max="13567" width="11.375" style="96"/>
    <col min="13568" max="13568" width="16.75" style="96" customWidth="1"/>
    <col min="13569" max="13569" width="11.125" style="96" customWidth="1"/>
    <col min="13570" max="13570" width="3.75" style="96" bestFit="1" customWidth="1"/>
    <col min="13571" max="13571" width="11.125" style="96" customWidth="1"/>
    <col min="13572" max="13572" width="6" style="96" customWidth="1"/>
    <col min="13573" max="13573" width="5.125" style="96" customWidth="1"/>
    <col min="13574" max="13574" width="5.75" style="96" customWidth="1"/>
    <col min="13575" max="13575" width="3.125" style="96" customWidth="1"/>
    <col min="13576" max="13576" width="12.875" style="96" customWidth="1"/>
    <col min="13577" max="13577" width="2.875" style="96" customWidth="1"/>
    <col min="13578" max="13578" width="83.875" style="96" customWidth="1"/>
    <col min="13579" max="13823" width="11.375" style="96"/>
    <col min="13824" max="13824" width="16.75" style="96" customWidth="1"/>
    <col min="13825" max="13825" width="11.125" style="96" customWidth="1"/>
    <col min="13826" max="13826" width="3.75" style="96" bestFit="1" customWidth="1"/>
    <col min="13827" max="13827" width="11.125" style="96" customWidth="1"/>
    <col min="13828" max="13828" width="6" style="96" customWidth="1"/>
    <col min="13829" max="13829" width="5.125" style="96" customWidth="1"/>
    <col min="13830" max="13830" width="5.75" style="96" customWidth="1"/>
    <col min="13831" max="13831" width="3.125" style="96" customWidth="1"/>
    <col min="13832" max="13832" width="12.875" style="96" customWidth="1"/>
    <col min="13833" max="13833" width="2.875" style="96" customWidth="1"/>
    <col min="13834" max="13834" width="83.875" style="96" customWidth="1"/>
    <col min="13835" max="14079" width="11.375" style="96"/>
    <col min="14080" max="14080" width="16.75" style="96" customWidth="1"/>
    <col min="14081" max="14081" width="11.125" style="96" customWidth="1"/>
    <col min="14082" max="14082" width="3.75" style="96" bestFit="1" customWidth="1"/>
    <col min="14083" max="14083" width="11.125" style="96" customWidth="1"/>
    <col min="14084" max="14084" width="6" style="96" customWidth="1"/>
    <col min="14085" max="14085" width="5.125" style="96" customWidth="1"/>
    <col min="14086" max="14086" width="5.75" style="96" customWidth="1"/>
    <col min="14087" max="14087" width="3.125" style="96" customWidth="1"/>
    <col min="14088" max="14088" width="12.875" style="96" customWidth="1"/>
    <col min="14089" max="14089" width="2.875" style="96" customWidth="1"/>
    <col min="14090" max="14090" width="83.875" style="96" customWidth="1"/>
    <col min="14091" max="14335" width="11.375" style="96"/>
    <col min="14336" max="14336" width="16.75" style="96" customWidth="1"/>
    <col min="14337" max="14337" width="11.125" style="96" customWidth="1"/>
    <col min="14338" max="14338" width="3.75" style="96" bestFit="1" customWidth="1"/>
    <col min="14339" max="14339" width="11.125" style="96" customWidth="1"/>
    <col min="14340" max="14340" width="6" style="96" customWidth="1"/>
    <col min="14341" max="14341" width="5.125" style="96" customWidth="1"/>
    <col min="14342" max="14342" width="5.75" style="96" customWidth="1"/>
    <col min="14343" max="14343" width="3.125" style="96" customWidth="1"/>
    <col min="14344" max="14344" width="12.875" style="96" customWidth="1"/>
    <col min="14345" max="14345" width="2.875" style="96" customWidth="1"/>
    <col min="14346" max="14346" width="83.875" style="96" customWidth="1"/>
    <col min="14347" max="14591" width="11.375" style="96"/>
    <col min="14592" max="14592" width="16.75" style="96" customWidth="1"/>
    <col min="14593" max="14593" width="11.125" style="96" customWidth="1"/>
    <col min="14594" max="14594" width="3.75" style="96" bestFit="1" customWidth="1"/>
    <col min="14595" max="14595" width="11.125" style="96" customWidth="1"/>
    <col min="14596" max="14596" width="6" style="96" customWidth="1"/>
    <col min="14597" max="14597" width="5.125" style="96" customWidth="1"/>
    <col min="14598" max="14598" width="5.75" style="96" customWidth="1"/>
    <col min="14599" max="14599" width="3.125" style="96" customWidth="1"/>
    <col min="14600" max="14600" width="12.875" style="96" customWidth="1"/>
    <col min="14601" max="14601" width="2.875" style="96" customWidth="1"/>
    <col min="14602" max="14602" width="83.875" style="96" customWidth="1"/>
    <col min="14603" max="14847" width="11.375" style="96"/>
    <col min="14848" max="14848" width="16.75" style="96" customWidth="1"/>
    <col min="14849" max="14849" width="11.125" style="96" customWidth="1"/>
    <col min="14850" max="14850" width="3.75" style="96" bestFit="1" customWidth="1"/>
    <col min="14851" max="14851" width="11.125" style="96" customWidth="1"/>
    <col min="14852" max="14852" width="6" style="96" customWidth="1"/>
    <col min="14853" max="14853" width="5.125" style="96" customWidth="1"/>
    <col min="14854" max="14854" width="5.75" style="96" customWidth="1"/>
    <col min="14855" max="14855" width="3.125" style="96" customWidth="1"/>
    <col min="14856" max="14856" width="12.875" style="96" customWidth="1"/>
    <col min="14857" max="14857" width="2.875" style="96" customWidth="1"/>
    <col min="14858" max="14858" width="83.875" style="96" customWidth="1"/>
    <col min="14859" max="15103" width="11.375" style="96"/>
    <col min="15104" max="15104" width="16.75" style="96" customWidth="1"/>
    <col min="15105" max="15105" width="11.125" style="96" customWidth="1"/>
    <col min="15106" max="15106" width="3.75" style="96" bestFit="1" customWidth="1"/>
    <col min="15107" max="15107" width="11.125" style="96" customWidth="1"/>
    <col min="15108" max="15108" width="6" style="96" customWidth="1"/>
    <col min="15109" max="15109" width="5.125" style="96" customWidth="1"/>
    <col min="15110" max="15110" width="5.75" style="96" customWidth="1"/>
    <col min="15111" max="15111" width="3.125" style="96" customWidth="1"/>
    <col min="15112" max="15112" width="12.875" style="96" customWidth="1"/>
    <col min="15113" max="15113" width="2.875" style="96" customWidth="1"/>
    <col min="15114" max="15114" width="83.875" style="96" customWidth="1"/>
    <col min="15115" max="15359" width="11.375" style="96"/>
    <col min="15360" max="15360" width="16.75" style="96" customWidth="1"/>
    <col min="15361" max="15361" width="11.125" style="96" customWidth="1"/>
    <col min="15362" max="15362" width="3.75" style="96" bestFit="1" customWidth="1"/>
    <col min="15363" max="15363" width="11.125" style="96" customWidth="1"/>
    <col min="15364" max="15364" width="6" style="96" customWidth="1"/>
    <col min="15365" max="15365" width="5.125" style="96" customWidth="1"/>
    <col min="15366" max="15366" width="5.75" style="96" customWidth="1"/>
    <col min="15367" max="15367" width="3.125" style="96" customWidth="1"/>
    <col min="15368" max="15368" width="12.875" style="96" customWidth="1"/>
    <col min="15369" max="15369" width="2.875" style="96" customWidth="1"/>
    <col min="15370" max="15370" width="83.875" style="96" customWidth="1"/>
    <col min="15371" max="15615" width="11.375" style="96"/>
    <col min="15616" max="15616" width="16.75" style="96" customWidth="1"/>
    <col min="15617" max="15617" width="11.125" style="96" customWidth="1"/>
    <col min="15618" max="15618" width="3.75" style="96" bestFit="1" customWidth="1"/>
    <col min="15619" max="15619" width="11.125" style="96" customWidth="1"/>
    <col min="15620" max="15620" width="6" style="96" customWidth="1"/>
    <col min="15621" max="15621" width="5.125" style="96" customWidth="1"/>
    <col min="15622" max="15622" width="5.75" style="96" customWidth="1"/>
    <col min="15623" max="15623" width="3.125" style="96" customWidth="1"/>
    <col min="15624" max="15624" width="12.875" style="96" customWidth="1"/>
    <col min="15625" max="15625" width="2.875" style="96" customWidth="1"/>
    <col min="15626" max="15626" width="83.875" style="96" customWidth="1"/>
    <col min="15627" max="15871" width="11.375" style="96"/>
    <col min="15872" max="15872" width="16.75" style="96" customWidth="1"/>
    <col min="15873" max="15873" width="11.125" style="96" customWidth="1"/>
    <col min="15874" max="15874" width="3.75" style="96" bestFit="1" customWidth="1"/>
    <col min="15875" max="15875" width="11.125" style="96" customWidth="1"/>
    <col min="15876" max="15876" width="6" style="96" customWidth="1"/>
    <col min="15877" max="15877" width="5.125" style="96" customWidth="1"/>
    <col min="15878" max="15878" width="5.75" style="96" customWidth="1"/>
    <col min="15879" max="15879" width="3.125" style="96" customWidth="1"/>
    <col min="15880" max="15880" width="12.875" style="96" customWidth="1"/>
    <col min="15881" max="15881" width="2.875" style="96" customWidth="1"/>
    <col min="15882" max="15882" width="83.875" style="96" customWidth="1"/>
    <col min="15883" max="16127" width="11.375" style="96"/>
    <col min="16128" max="16128" width="16.75" style="96" customWidth="1"/>
    <col min="16129" max="16129" width="11.125" style="96" customWidth="1"/>
    <col min="16130" max="16130" width="3.75" style="96" bestFit="1" customWidth="1"/>
    <col min="16131" max="16131" width="11.125" style="96" customWidth="1"/>
    <col min="16132" max="16132" width="6" style="96" customWidth="1"/>
    <col min="16133" max="16133" width="5.125" style="96" customWidth="1"/>
    <col min="16134" max="16134" width="5.75" style="96" customWidth="1"/>
    <col min="16135" max="16135" width="3.125" style="96" customWidth="1"/>
    <col min="16136" max="16136" width="12.875" style="96" customWidth="1"/>
    <col min="16137" max="16137" width="2.875" style="96" customWidth="1"/>
    <col min="16138" max="16138" width="83.875" style="96" customWidth="1"/>
    <col min="16139" max="16384" width="11.375" style="96"/>
  </cols>
  <sheetData>
    <row r="1" spans="1:15" ht="30" customHeight="1">
      <c r="A1" s="95" t="s">
        <v>38</v>
      </c>
      <c r="B1" s="95"/>
      <c r="D1" s="263" t="s">
        <v>39</v>
      </c>
      <c r="E1" s="263"/>
      <c r="F1" s="263"/>
      <c r="G1" s="263"/>
      <c r="H1" s="263"/>
      <c r="I1" s="263"/>
      <c r="J1" s="263"/>
      <c r="K1" s="263"/>
      <c r="L1" s="263"/>
    </row>
    <row r="2" spans="1:15" ht="30" customHeight="1">
      <c r="A2" s="265" t="str">
        <f ca="1">RIGHT(CELL("filename",A2),
 LEN(CELL("filename",A2))
       -FIND("]",CELL("filename",A2)))</f>
        <v>⑪年月</v>
      </c>
      <c r="B2" s="265"/>
      <c r="C2" s="265"/>
      <c r="D2" s="265"/>
      <c r="E2" s="265"/>
      <c r="F2" s="265"/>
      <c r="G2" s="265"/>
      <c r="H2" s="265"/>
      <c r="I2" s="265"/>
      <c r="J2" s="265"/>
      <c r="K2" s="265"/>
      <c r="L2" s="265"/>
    </row>
    <row r="3" spans="1:15" ht="30" customHeight="1">
      <c r="A3" s="266" t="s">
        <v>47</v>
      </c>
      <c r="B3" s="266"/>
      <c r="C3" s="266" t="str">
        <f>IF('人件費総括表・実績（様式7号別紙2-1-1）'!$B$3:$F$3="",
     "",
     '人件費総括表・実績（様式7号別紙2-1-1）'!$B$3:$F$3)</f>
        <v/>
      </c>
      <c r="D3" s="266"/>
      <c r="E3" s="266"/>
      <c r="F3" s="97"/>
      <c r="G3" s="97"/>
      <c r="H3" s="97"/>
      <c r="I3" s="97"/>
      <c r="J3" s="97"/>
      <c r="K3" s="97"/>
      <c r="L3" s="97"/>
    </row>
    <row r="4" spans="1:15" ht="30" customHeight="1">
      <c r="A4" s="267" t="s">
        <v>27</v>
      </c>
      <c r="B4" s="267"/>
      <c r="C4" s="266" t="str">
        <f>IF(従業員別人件費総括表!D5="",
     "",
     従業員別人件費総括表!D5)</f>
        <v/>
      </c>
      <c r="D4" s="266"/>
      <c r="E4" s="266"/>
      <c r="F4" s="98"/>
      <c r="G4" s="98"/>
      <c r="H4" s="98"/>
    </row>
    <row r="5" spans="1:15" ht="30" customHeight="1">
      <c r="A5" s="267" t="s">
        <v>28</v>
      </c>
      <c r="B5" s="267"/>
      <c r="C5" s="268">
        <f>従業員別人件費総括表!F7</f>
        <v>0</v>
      </c>
      <c r="D5" s="268"/>
      <c r="E5" s="268"/>
      <c r="F5" s="98" t="s">
        <v>7</v>
      </c>
      <c r="G5" s="98"/>
      <c r="H5" s="98"/>
    </row>
    <row r="6" spans="1:15" ht="30" customHeight="1" thickBot="1">
      <c r="A6" s="100" t="s">
        <v>46</v>
      </c>
      <c r="B6" s="100"/>
    </row>
    <row r="7" spans="1:15" s="101" customFormat="1" ht="22.5" customHeight="1" thickBot="1">
      <c r="A7" s="273" t="s">
        <v>48</v>
      </c>
      <c r="B7" s="270"/>
      <c r="C7" s="271" t="s">
        <v>29</v>
      </c>
      <c r="D7" s="271"/>
      <c r="E7" s="271"/>
      <c r="F7" s="261" t="s">
        <v>30</v>
      </c>
      <c r="G7" s="272"/>
      <c r="H7" s="272"/>
      <c r="I7" s="262"/>
      <c r="J7" s="261" t="s">
        <v>31</v>
      </c>
      <c r="K7" s="262"/>
      <c r="L7" s="102" t="s">
        <v>45</v>
      </c>
      <c r="M7" s="103" t="s">
        <v>32</v>
      </c>
      <c r="N7" s="104" t="s">
        <v>44</v>
      </c>
    </row>
    <row r="8" spans="1:15" ht="22.5" customHeight="1">
      <c r="A8" s="91"/>
      <c r="B8" s="105" t="str">
        <f>IF(テーブル14567891011121314[[#This Row],[列1]]="",
    "",
    TEXT(テーブル14567891011121314[[#This Row],[列1]],"(aaa)"))</f>
        <v/>
      </c>
      <c r="C8" s="85" t="s">
        <v>49</v>
      </c>
      <c r="D8" s="106" t="s">
        <v>25</v>
      </c>
      <c r="E8" s="86" t="s">
        <v>49</v>
      </c>
      <c r="F8" s="107">
        <f>IFERROR(HOUR(テーブル14567891011121314[[#This Row],[列4]]-テーブル14567891011121314[[#This Row],[列13]]-テーブル14567891011121314[[#This Row],[列2]]),
              0)</f>
        <v>0</v>
      </c>
      <c r="G8" s="108" t="s">
        <v>35</v>
      </c>
      <c r="H8" s="109" t="str">
        <f>IFERROR(IF(MINUTE(テーブル14567891011121314[[#This Row],[列4]]-テーブル14567891011121314[[#This Row],[列13]]-テーブル14567891011121314[[#This Row],[列2]])&lt;30,
                  "00",
                  30),
              "00")</f>
        <v>00</v>
      </c>
      <c r="I8" s="110" t="s">
        <v>36</v>
      </c>
      <c r="J8" s="111">
        <f>IFERROR((テーブル14567891011121314[[#This Row],[列5]]+テーブル14567891011121314[[#This Row],[列7]]/60)*$C$5,"")</f>
        <v>0</v>
      </c>
      <c r="K8" s="112" t="s">
        <v>7</v>
      </c>
      <c r="L8" s="113"/>
      <c r="M8" s="114"/>
      <c r="N8" s="153"/>
      <c r="O8" s="116"/>
    </row>
    <row r="9" spans="1:15" ht="22.5" customHeight="1">
      <c r="A9" s="92"/>
      <c r="B9" s="118" t="str">
        <f>IF(テーブル14567891011121314[[#This Row],[列1]]="",
    "",
    TEXT(テーブル14567891011121314[[#This Row],[列1]],"(aaa)"))</f>
        <v/>
      </c>
      <c r="C9" s="87" t="s">
        <v>49</v>
      </c>
      <c r="D9" s="120" t="s">
        <v>25</v>
      </c>
      <c r="E9" s="88" t="s">
        <v>49</v>
      </c>
      <c r="F9" s="122">
        <f>IFERROR(HOUR(テーブル14567891011121314[[#This Row],[列4]]-テーブル14567891011121314[[#This Row],[列13]]-テーブル14567891011121314[[#This Row],[列2]]),
              0)</f>
        <v>0</v>
      </c>
      <c r="G9" s="123" t="s">
        <v>35</v>
      </c>
      <c r="H9" s="124" t="str">
        <f>IFERROR(IF(MINUTE(テーブル14567891011121314[[#This Row],[列4]]-テーブル14567891011121314[[#This Row],[列13]]-テーブル14567891011121314[[#This Row],[列2]])&lt;30,
                  "00",
                  30),
              "00")</f>
        <v>00</v>
      </c>
      <c r="I9" s="125" t="s">
        <v>36</v>
      </c>
      <c r="J9" s="126">
        <f>IFERROR((テーブル14567891011121314[[#This Row],[列5]]+テーブル14567891011121314[[#This Row],[列7]]/60)*$C$5,"")</f>
        <v>0</v>
      </c>
      <c r="K9" s="127" t="s">
        <v>7</v>
      </c>
      <c r="L9" s="128"/>
      <c r="M9" s="129"/>
      <c r="N9" s="153"/>
      <c r="O9" s="116"/>
    </row>
    <row r="10" spans="1:15" ht="22.5" customHeight="1">
      <c r="A10" s="92"/>
      <c r="B10" s="130" t="str">
        <f>IF(テーブル14567891011121314[[#This Row],[列1]]="",
    "",
    TEXT(テーブル14567891011121314[[#This Row],[列1]],"(aaa)"))</f>
        <v/>
      </c>
      <c r="C10" s="87" t="s">
        <v>49</v>
      </c>
      <c r="D10" s="120" t="s">
        <v>25</v>
      </c>
      <c r="E10" s="88" t="s">
        <v>49</v>
      </c>
      <c r="F10" s="122">
        <f>IFERROR(HOUR(テーブル14567891011121314[[#This Row],[列4]]-テーブル14567891011121314[[#This Row],[列13]]-テーブル14567891011121314[[#This Row],[列2]]),
              0)</f>
        <v>0</v>
      </c>
      <c r="G10" s="123" t="s">
        <v>35</v>
      </c>
      <c r="H10" s="131" t="str">
        <f>IFERROR(IF(MINUTE(テーブル14567891011121314[[#This Row],[列4]]-テーブル14567891011121314[[#This Row],[列13]]-テーブル14567891011121314[[#This Row],[列2]])&lt;30,
                  "00",
                  30),
              "00")</f>
        <v>00</v>
      </c>
      <c r="I10" s="125" t="s">
        <v>36</v>
      </c>
      <c r="J10" s="126">
        <f>IFERROR((テーブル14567891011121314[[#This Row],[列5]]+テーブル14567891011121314[[#This Row],[列7]]/60)*$C$5,"")</f>
        <v>0</v>
      </c>
      <c r="K10" s="127" t="s">
        <v>7</v>
      </c>
      <c r="L10" s="132"/>
      <c r="M10" s="129"/>
      <c r="N10" s="153"/>
      <c r="O10" s="116"/>
    </row>
    <row r="11" spans="1:15" ht="22.5" customHeight="1">
      <c r="A11" s="92"/>
      <c r="B11" s="130" t="str">
        <f>IF(テーブル14567891011121314[[#This Row],[列1]]="",
    "",
    TEXT(テーブル14567891011121314[[#This Row],[列1]],"(aaa)"))</f>
        <v/>
      </c>
      <c r="C11" s="87" t="s">
        <v>33</v>
      </c>
      <c r="D11" s="120" t="s">
        <v>34</v>
      </c>
      <c r="E11" s="88" t="s">
        <v>33</v>
      </c>
      <c r="F11" s="122">
        <f>IFERROR(HOUR(テーブル14567891011121314[[#This Row],[列4]]-テーブル14567891011121314[[#This Row],[列13]]-テーブル14567891011121314[[#This Row],[列2]]),
              0)</f>
        <v>0</v>
      </c>
      <c r="G11" s="123" t="s">
        <v>35</v>
      </c>
      <c r="H11" s="131" t="str">
        <f>IFERROR(IF(MINUTE(テーブル14567891011121314[[#This Row],[列4]]-テーブル14567891011121314[[#This Row],[列13]]-テーブル14567891011121314[[#This Row],[列2]])&lt;30,
                  "00",
                  30),
              "00")</f>
        <v>00</v>
      </c>
      <c r="I11" s="125" t="s">
        <v>36</v>
      </c>
      <c r="J11" s="126">
        <f>IFERROR((テーブル14567891011121314[[#This Row],[列5]]+テーブル14567891011121314[[#This Row],[列7]]/60)*$C$5,"")</f>
        <v>0</v>
      </c>
      <c r="K11" s="127" t="s">
        <v>7</v>
      </c>
      <c r="L11" s="132"/>
      <c r="M11" s="129"/>
      <c r="N11" s="153"/>
      <c r="O11" s="116"/>
    </row>
    <row r="12" spans="1:15" ht="22.5" customHeight="1">
      <c r="A12" s="92"/>
      <c r="B12" s="130" t="str">
        <f>IF(テーブル14567891011121314[[#This Row],[列1]]="",
    "",
    TEXT(テーブル14567891011121314[[#This Row],[列1]],"(aaa)"))</f>
        <v/>
      </c>
      <c r="C12" s="87" t="s">
        <v>33</v>
      </c>
      <c r="D12" s="120" t="s">
        <v>34</v>
      </c>
      <c r="E12" s="88" t="s">
        <v>33</v>
      </c>
      <c r="F12" s="122">
        <f>IFERROR(HOUR(テーブル14567891011121314[[#This Row],[列4]]-テーブル14567891011121314[[#This Row],[列13]]-テーブル14567891011121314[[#This Row],[列2]]),
              0)</f>
        <v>0</v>
      </c>
      <c r="G12" s="123" t="s">
        <v>35</v>
      </c>
      <c r="H12" s="131" t="str">
        <f>IFERROR(IF(MINUTE(テーブル14567891011121314[[#This Row],[列4]]-テーブル14567891011121314[[#This Row],[列13]]-テーブル14567891011121314[[#This Row],[列2]])&lt;30,
                  "00",
                  30),
              "00")</f>
        <v>00</v>
      </c>
      <c r="I12" s="125" t="s">
        <v>36</v>
      </c>
      <c r="J12" s="126">
        <f>IFERROR((テーブル14567891011121314[[#This Row],[列5]]+テーブル14567891011121314[[#This Row],[列7]]/60)*$C$5,"")</f>
        <v>0</v>
      </c>
      <c r="K12" s="127" t="s">
        <v>7</v>
      </c>
      <c r="L12" s="132"/>
      <c r="M12" s="129"/>
      <c r="N12" s="153"/>
      <c r="O12" s="116"/>
    </row>
    <row r="13" spans="1:15" ht="22.5" customHeight="1">
      <c r="A13" s="92"/>
      <c r="B13" s="130" t="str">
        <f>IF(テーブル14567891011121314[[#This Row],[列1]]="",
    "",
    TEXT(テーブル14567891011121314[[#This Row],[列1]],"(aaa)"))</f>
        <v/>
      </c>
      <c r="C13" s="87" t="s">
        <v>33</v>
      </c>
      <c r="D13" s="120" t="s">
        <v>34</v>
      </c>
      <c r="E13" s="88" t="s">
        <v>33</v>
      </c>
      <c r="F13" s="122">
        <f>IFERROR(HOUR(テーブル14567891011121314[[#This Row],[列4]]-テーブル14567891011121314[[#This Row],[列13]]-テーブル14567891011121314[[#This Row],[列2]]),
              0)</f>
        <v>0</v>
      </c>
      <c r="G13" s="123" t="s">
        <v>35</v>
      </c>
      <c r="H13" s="131" t="str">
        <f>IFERROR(IF(MINUTE(テーブル14567891011121314[[#This Row],[列4]]-テーブル14567891011121314[[#This Row],[列13]]-テーブル14567891011121314[[#This Row],[列2]])&lt;30,
                  "00",
                  30),
              "00")</f>
        <v>00</v>
      </c>
      <c r="I13" s="125" t="s">
        <v>36</v>
      </c>
      <c r="J13" s="126">
        <f>IFERROR((テーブル14567891011121314[[#This Row],[列5]]+テーブル14567891011121314[[#This Row],[列7]]/60)*$C$5,"")</f>
        <v>0</v>
      </c>
      <c r="K13" s="127" t="s">
        <v>7</v>
      </c>
      <c r="L13" s="132"/>
      <c r="M13" s="129"/>
      <c r="N13" s="153"/>
      <c r="O13" s="116"/>
    </row>
    <row r="14" spans="1:15" ht="22.5" customHeight="1">
      <c r="A14" s="92"/>
      <c r="B14" s="130" t="str">
        <f>IF(テーブル14567891011121314[[#This Row],[列1]]="",
    "",
    TEXT(テーブル14567891011121314[[#This Row],[列1]],"(aaa)"))</f>
        <v/>
      </c>
      <c r="C14" s="87" t="s">
        <v>33</v>
      </c>
      <c r="D14" s="120" t="s">
        <v>34</v>
      </c>
      <c r="E14" s="88" t="s">
        <v>33</v>
      </c>
      <c r="F14" s="122">
        <f>IFERROR(HOUR(テーブル14567891011121314[[#This Row],[列4]]-テーブル14567891011121314[[#This Row],[列13]]-テーブル14567891011121314[[#This Row],[列2]]),
              0)</f>
        <v>0</v>
      </c>
      <c r="G14" s="123" t="s">
        <v>35</v>
      </c>
      <c r="H14" s="131" t="str">
        <f>IFERROR(IF(MINUTE(テーブル14567891011121314[[#This Row],[列4]]-テーブル14567891011121314[[#This Row],[列13]]-テーブル14567891011121314[[#This Row],[列2]])&lt;30,
                  "00",
                  30),
              "00")</f>
        <v>00</v>
      </c>
      <c r="I14" s="125" t="s">
        <v>36</v>
      </c>
      <c r="J14" s="126">
        <f>IFERROR((テーブル14567891011121314[[#This Row],[列5]]+テーブル14567891011121314[[#This Row],[列7]]/60)*$C$5,"")</f>
        <v>0</v>
      </c>
      <c r="K14" s="127" t="s">
        <v>7</v>
      </c>
      <c r="L14" s="132"/>
      <c r="M14" s="129"/>
      <c r="N14" s="153"/>
      <c r="O14" s="116"/>
    </row>
    <row r="15" spans="1:15" ht="22.5" customHeight="1">
      <c r="A15" s="92"/>
      <c r="B15" s="130" t="str">
        <f>IF(テーブル14567891011121314[[#This Row],[列1]]="",
    "",
    TEXT(テーブル14567891011121314[[#This Row],[列1]],"(aaa)"))</f>
        <v/>
      </c>
      <c r="C15" s="87" t="s">
        <v>33</v>
      </c>
      <c r="D15" s="120" t="s">
        <v>34</v>
      </c>
      <c r="E15" s="88" t="s">
        <v>33</v>
      </c>
      <c r="F15" s="122">
        <f>IFERROR(HOUR(テーブル14567891011121314[[#This Row],[列4]]-テーブル14567891011121314[[#This Row],[列13]]-テーブル14567891011121314[[#This Row],[列2]]),
              0)</f>
        <v>0</v>
      </c>
      <c r="G15" s="123" t="s">
        <v>35</v>
      </c>
      <c r="H15" s="131" t="str">
        <f>IFERROR(IF(MINUTE(テーブル14567891011121314[[#This Row],[列4]]-テーブル14567891011121314[[#This Row],[列13]]-テーブル14567891011121314[[#This Row],[列2]])&lt;30,
                  "00",
                  30),
              "00")</f>
        <v>00</v>
      </c>
      <c r="I15" s="125" t="s">
        <v>36</v>
      </c>
      <c r="J15" s="126">
        <f>IFERROR((テーブル14567891011121314[[#This Row],[列5]]+テーブル14567891011121314[[#This Row],[列7]]/60)*$C$5,"")</f>
        <v>0</v>
      </c>
      <c r="K15" s="127" t="s">
        <v>7</v>
      </c>
      <c r="L15" s="132"/>
      <c r="M15" s="129"/>
      <c r="N15" s="153"/>
      <c r="O15" s="116"/>
    </row>
    <row r="16" spans="1:15" ht="22.5" customHeight="1">
      <c r="A16" s="92"/>
      <c r="B16" s="130" t="str">
        <f>IF(テーブル14567891011121314[[#This Row],[列1]]="",
    "",
    TEXT(テーブル14567891011121314[[#This Row],[列1]],"(aaa)"))</f>
        <v/>
      </c>
      <c r="C16" s="87" t="s">
        <v>33</v>
      </c>
      <c r="D16" s="120" t="s">
        <v>34</v>
      </c>
      <c r="E16" s="88" t="s">
        <v>33</v>
      </c>
      <c r="F16" s="122">
        <f>IFERROR(HOUR(テーブル14567891011121314[[#This Row],[列4]]-テーブル14567891011121314[[#This Row],[列13]]-テーブル14567891011121314[[#This Row],[列2]]),
              0)</f>
        <v>0</v>
      </c>
      <c r="G16" s="123" t="s">
        <v>35</v>
      </c>
      <c r="H16" s="131" t="str">
        <f>IFERROR(IF(MINUTE(テーブル14567891011121314[[#This Row],[列4]]-テーブル14567891011121314[[#This Row],[列13]]-テーブル14567891011121314[[#This Row],[列2]])&lt;30,
                  "00",
                  30),
              "00")</f>
        <v>00</v>
      </c>
      <c r="I16" s="125" t="s">
        <v>36</v>
      </c>
      <c r="J16" s="126">
        <f>IFERROR((テーブル14567891011121314[[#This Row],[列5]]+テーブル14567891011121314[[#This Row],[列7]]/60)*$C$5,"")</f>
        <v>0</v>
      </c>
      <c r="K16" s="127" t="s">
        <v>7</v>
      </c>
      <c r="L16" s="132"/>
      <c r="M16" s="129"/>
      <c r="N16" s="153"/>
      <c r="O16" s="116"/>
    </row>
    <row r="17" spans="1:15" ht="22.5" customHeight="1">
      <c r="A17" s="92"/>
      <c r="B17" s="130" t="str">
        <f>IF(テーブル14567891011121314[[#This Row],[列1]]="",
    "",
    TEXT(テーブル14567891011121314[[#This Row],[列1]],"(aaa)"))</f>
        <v/>
      </c>
      <c r="C17" s="87" t="s">
        <v>33</v>
      </c>
      <c r="D17" s="120" t="s">
        <v>34</v>
      </c>
      <c r="E17" s="88" t="s">
        <v>33</v>
      </c>
      <c r="F17" s="122">
        <f>IFERROR(HOUR(テーブル14567891011121314[[#This Row],[列4]]-テーブル14567891011121314[[#This Row],[列13]]-テーブル14567891011121314[[#This Row],[列2]]),
              0)</f>
        <v>0</v>
      </c>
      <c r="G17" s="123" t="s">
        <v>35</v>
      </c>
      <c r="H17" s="131" t="str">
        <f>IFERROR(IF(MINUTE(テーブル14567891011121314[[#This Row],[列4]]-テーブル14567891011121314[[#This Row],[列13]]-テーブル14567891011121314[[#This Row],[列2]])&lt;30,
                  "00",
                  30),
              "00")</f>
        <v>00</v>
      </c>
      <c r="I17" s="125" t="s">
        <v>36</v>
      </c>
      <c r="J17" s="126">
        <f>IFERROR((テーブル14567891011121314[[#This Row],[列5]]+テーブル14567891011121314[[#This Row],[列7]]/60)*$C$5,"")</f>
        <v>0</v>
      </c>
      <c r="K17" s="127" t="s">
        <v>7</v>
      </c>
      <c r="L17" s="132"/>
      <c r="M17" s="129"/>
      <c r="N17" s="153"/>
      <c r="O17" s="116"/>
    </row>
    <row r="18" spans="1:15" ht="22.5" customHeight="1">
      <c r="A18" s="92"/>
      <c r="B18" s="130" t="str">
        <f>IF(テーブル14567891011121314[[#This Row],[列1]]="",
    "",
    TEXT(テーブル14567891011121314[[#This Row],[列1]],"(aaa)"))</f>
        <v/>
      </c>
      <c r="C18" s="87" t="s">
        <v>33</v>
      </c>
      <c r="D18" s="120" t="s">
        <v>34</v>
      </c>
      <c r="E18" s="88" t="s">
        <v>33</v>
      </c>
      <c r="F18" s="122">
        <f>IFERROR(HOUR(テーブル14567891011121314[[#This Row],[列4]]-テーブル14567891011121314[[#This Row],[列13]]-テーブル14567891011121314[[#This Row],[列2]]),
              0)</f>
        <v>0</v>
      </c>
      <c r="G18" s="123" t="s">
        <v>35</v>
      </c>
      <c r="H18" s="131" t="str">
        <f>IFERROR(IF(MINUTE(テーブル14567891011121314[[#This Row],[列4]]-テーブル14567891011121314[[#This Row],[列13]]-テーブル14567891011121314[[#This Row],[列2]])&lt;30,
                  "00",
                  30),
              "00")</f>
        <v>00</v>
      </c>
      <c r="I18" s="125" t="s">
        <v>36</v>
      </c>
      <c r="J18" s="126">
        <f>IFERROR((テーブル14567891011121314[[#This Row],[列5]]+テーブル14567891011121314[[#This Row],[列7]]/60)*$C$5,"")</f>
        <v>0</v>
      </c>
      <c r="K18" s="127" t="s">
        <v>7</v>
      </c>
      <c r="L18" s="132"/>
      <c r="M18" s="129"/>
      <c r="N18" s="153"/>
      <c r="O18" s="116"/>
    </row>
    <row r="19" spans="1:15" ht="22.5" customHeight="1">
      <c r="A19" s="92"/>
      <c r="B19" s="130" t="str">
        <f>IF(テーブル14567891011121314[[#This Row],[列1]]="",
    "",
    TEXT(テーブル14567891011121314[[#This Row],[列1]],"(aaa)"))</f>
        <v/>
      </c>
      <c r="C19" s="87" t="s">
        <v>33</v>
      </c>
      <c r="D19" s="120" t="s">
        <v>34</v>
      </c>
      <c r="E19" s="88" t="s">
        <v>33</v>
      </c>
      <c r="F19" s="122">
        <f>IFERROR(HOUR(テーブル14567891011121314[[#This Row],[列4]]-テーブル14567891011121314[[#This Row],[列13]]-テーブル14567891011121314[[#This Row],[列2]]),
              0)</f>
        <v>0</v>
      </c>
      <c r="G19" s="123" t="s">
        <v>35</v>
      </c>
      <c r="H19" s="131" t="str">
        <f>IFERROR(IF(MINUTE(テーブル14567891011121314[[#This Row],[列4]]-テーブル14567891011121314[[#This Row],[列13]]-テーブル14567891011121314[[#This Row],[列2]])&lt;30,
                  "00",
                  30),
              "00")</f>
        <v>00</v>
      </c>
      <c r="I19" s="125" t="s">
        <v>36</v>
      </c>
      <c r="J19" s="126">
        <f>IFERROR((テーブル14567891011121314[[#This Row],[列5]]+テーブル14567891011121314[[#This Row],[列7]]/60)*$C$5,"")</f>
        <v>0</v>
      </c>
      <c r="K19" s="127" t="s">
        <v>7</v>
      </c>
      <c r="L19" s="132"/>
      <c r="M19" s="129"/>
      <c r="N19" s="153"/>
      <c r="O19" s="116"/>
    </row>
    <row r="20" spans="1:15" ht="22.5" customHeight="1">
      <c r="A20" s="92"/>
      <c r="B20" s="130" t="str">
        <f>IF(テーブル14567891011121314[[#This Row],[列1]]="",
    "",
    TEXT(テーブル14567891011121314[[#This Row],[列1]],"(aaa)"))</f>
        <v/>
      </c>
      <c r="C20" s="87" t="s">
        <v>33</v>
      </c>
      <c r="D20" s="120" t="s">
        <v>34</v>
      </c>
      <c r="E20" s="88" t="s">
        <v>33</v>
      </c>
      <c r="F20" s="122">
        <f>IFERROR(HOUR(テーブル14567891011121314[[#This Row],[列4]]-テーブル14567891011121314[[#This Row],[列13]]-テーブル14567891011121314[[#This Row],[列2]]),
              0)</f>
        <v>0</v>
      </c>
      <c r="G20" s="123" t="s">
        <v>35</v>
      </c>
      <c r="H20" s="131" t="str">
        <f>IFERROR(IF(MINUTE(テーブル14567891011121314[[#This Row],[列4]]-テーブル14567891011121314[[#This Row],[列13]]-テーブル14567891011121314[[#This Row],[列2]])&lt;30,
                  "00",
                  30),
              "00")</f>
        <v>00</v>
      </c>
      <c r="I20" s="125" t="s">
        <v>36</v>
      </c>
      <c r="J20" s="126">
        <f>IFERROR((テーブル14567891011121314[[#This Row],[列5]]+テーブル14567891011121314[[#This Row],[列7]]/60)*$C$5,"")</f>
        <v>0</v>
      </c>
      <c r="K20" s="127" t="s">
        <v>7</v>
      </c>
      <c r="L20" s="132"/>
      <c r="M20" s="129"/>
      <c r="N20" s="153"/>
      <c r="O20" s="116"/>
    </row>
    <row r="21" spans="1:15" ht="22.5" customHeight="1">
      <c r="A21" s="92"/>
      <c r="B21" s="130" t="str">
        <f>IF(テーブル14567891011121314[[#This Row],[列1]]="",
    "",
    TEXT(テーブル14567891011121314[[#This Row],[列1]],"(aaa)"))</f>
        <v/>
      </c>
      <c r="C21" s="87" t="s">
        <v>33</v>
      </c>
      <c r="D21" s="120" t="s">
        <v>34</v>
      </c>
      <c r="E21" s="88" t="s">
        <v>33</v>
      </c>
      <c r="F21" s="122">
        <f>IFERROR(HOUR(テーブル14567891011121314[[#This Row],[列4]]-テーブル14567891011121314[[#This Row],[列13]]-テーブル14567891011121314[[#This Row],[列2]]),
              0)</f>
        <v>0</v>
      </c>
      <c r="G21" s="123" t="s">
        <v>35</v>
      </c>
      <c r="H21" s="131" t="str">
        <f>IFERROR(IF(MINUTE(テーブル14567891011121314[[#This Row],[列4]]-テーブル14567891011121314[[#This Row],[列13]]-テーブル14567891011121314[[#This Row],[列2]])&lt;30,
                  "00",
                  30),
              "00")</f>
        <v>00</v>
      </c>
      <c r="I21" s="125" t="s">
        <v>36</v>
      </c>
      <c r="J21" s="126">
        <f>IFERROR((テーブル14567891011121314[[#This Row],[列5]]+テーブル14567891011121314[[#This Row],[列7]]/60)*$C$5,"")</f>
        <v>0</v>
      </c>
      <c r="K21" s="127" t="s">
        <v>7</v>
      </c>
      <c r="L21" s="132"/>
      <c r="M21" s="129"/>
      <c r="N21" s="153"/>
      <c r="O21" s="116"/>
    </row>
    <row r="22" spans="1:15" ht="22.5" customHeight="1">
      <c r="A22" s="92"/>
      <c r="B22" s="130" t="str">
        <f>IF(テーブル14567891011121314[[#This Row],[列1]]="",
    "",
    TEXT(テーブル14567891011121314[[#This Row],[列1]],"(aaa)"))</f>
        <v/>
      </c>
      <c r="C22" s="87" t="s">
        <v>33</v>
      </c>
      <c r="D22" s="120" t="s">
        <v>34</v>
      </c>
      <c r="E22" s="88" t="s">
        <v>33</v>
      </c>
      <c r="F22" s="122">
        <f>IFERROR(HOUR(テーブル14567891011121314[[#This Row],[列4]]-テーブル14567891011121314[[#This Row],[列13]]-テーブル14567891011121314[[#This Row],[列2]]),
              0)</f>
        <v>0</v>
      </c>
      <c r="G22" s="123" t="s">
        <v>35</v>
      </c>
      <c r="H22" s="131" t="str">
        <f>IFERROR(IF(MINUTE(テーブル14567891011121314[[#This Row],[列4]]-テーブル14567891011121314[[#This Row],[列13]]-テーブル14567891011121314[[#This Row],[列2]])&lt;30,
                  "00",
                  30),
              "00")</f>
        <v>00</v>
      </c>
      <c r="I22" s="125" t="s">
        <v>36</v>
      </c>
      <c r="J22" s="126">
        <f>IFERROR((テーブル14567891011121314[[#This Row],[列5]]+テーブル14567891011121314[[#This Row],[列7]]/60)*$C$5,"")</f>
        <v>0</v>
      </c>
      <c r="K22" s="127" t="s">
        <v>7</v>
      </c>
      <c r="L22" s="132"/>
      <c r="M22" s="129"/>
      <c r="N22" s="153"/>
      <c r="O22" s="116"/>
    </row>
    <row r="23" spans="1:15" ht="22.5" customHeight="1">
      <c r="A23" s="92"/>
      <c r="B23" s="130" t="str">
        <f>IF(テーブル14567891011121314[[#This Row],[列1]]="",
    "",
    TEXT(テーブル14567891011121314[[#This Row],[列1]],"(aaa)"))</f>
        <v/>
      </c>
      <c r="C23" s="87" t="s">
        <v>33</v>
      </c>
      <c r="D23" s="120" t="s">
        <v>34</v>
      </c>
      <c r="E23" s="88" t="s">
        <v>33</v>
      </c>
      <c r="F23" s="122">
        <f>IFERROR(HOUR(テーブル14567891011121314[[#This Row],[列4]]-テーブル14567891011121314[[#This Row],[列13]]-テーブル14567891011121314[[#This Row],[列2]]),
              0)</f>
        <v>0</v>
      </c>
      <c r="G23" s="123" t="s">
        <v>35</v>
      </c>
      <c r="H23" s="131" t="str">
        <f>IFERROR(IF(MINUTE(テーブル14567891011121314[[#This Row],[列4]]-テーブル14567891011121314[[#This Row],[列13]]-テーブル14567891011121314[[#This Row],[列2]])&lt;30,
                  "00",
                  30),
              "00")</f>
        <v>00</v>
      </c>
      <c r="I23" s="125" t="s">
        <v>36</v>
      </c>
      <c r="J23" s="126">
        <f>IFERROR((テーブル14567891011121314[[#This Row],[列5]]+テーブル14567891011121314[[#This Row],[列7]]/60)*$C$5,"")</f>
        <v>0</v>
      </c>
      <c r="K23" s="127" t="s">
        <v>7</v>
      </c>
      <c r="L23" s="132"/>
      <c r="M23" s="129"/>
      <c r="N23" s="153"/>
      <c r="O23" s="116"/>
    </row>
    <row r="24" spans="1:15" ht="22.5" customHeight="1">
      <c r="A24" s="92"/>
      <c r="B24" s="130" t="str">
        <f>IF(テーブル14567891011121314[[#This Row],[列1]]="",
    "",
    TEXT(テーブル14567891011121314[[#This Row],[列1]],"(aaa)"))</f>
        <v/>
      </c>
      <c r="C24" s="87" t="s">
        <v>33</v>
      </c>
      <c r="D24" s="120" t="s">
        <v>34</v>
      </c>
      <c r="E24" s="88" t="s">
        <v>33</v>
      </c>
      <c r="F24" s="122">
        <f>IFERROR(HOUR(テーブル14567891011121314[[#This Row],[列4]]-テーブル14567891011121314[[#This Row],[列13]]-テーブル14567891011121314[[#This Row],[列2]]),
              0)</f>
        <v>0</v>
      </c>
      <c r="G24" s="123" t="s">
        <v>35</v>
      </c>
      <c r="H24" s="131" t="str">
        <f>IFERROR(IF(MINUTE(テーブル14567891011121314[[#This Row],[列4]]-テーブル14567891011121314[[#This Row],[列13]]-テーブル14567891011121314[[#This Row],[列2]])&lt;30,
                  "00",
                  30),
              "00")</f>
        <v>00</v>
      </c>
      <c r="I24" s="125" t="s">
        <v>36</v>
      </c>
      <c r="J24" s="126">
        <f>IFERROR((テーブル14567891011121314[[#This Row],[列5]]+テーブル14567891011121314[[#This Row],[列7]]/60)*$C$5,"")</f>
        <v>0</v>
      </c>
      <c r="K24" s="127" t="s">
        <v>7</v>
      </c>
      <c r="L24" s="128"/>
      <c r="M24" s="129"/>
      <c r="N24" s="153"/>
      <c r="O24" s="116"/>
    </row>
    <row r="25" spans="1:15" ht="22.5" customHeight="1">
      <c r="A25" s="92"/>
      <c r="B25" s="130" t="str">
        <f>IF(テーブル14567891011121314[[#This Row],[列1]]="",
    "",
    TEXT(テーブル14567891011121314[[#This Row],[列1]],"(aaa)"))</f>
        <v/>
      </c>
      <c r="C25" s="87" t="s">
        <v>33</v>
      </c>
      <c r="D25" s="120" t="s">
        <v>34</v>
      </c>
      <c r="E25" s="88" t="s">
        <v>33</v>
      </c>
      <c r="F25" s="122">
        <f>IFERROR(HOUR(テーブル14567891011121314[[#This Row],[列4]]-テーブル14567891011121314[[#This Row],[列13]]-テーブル14567891011121314[[#This Row],[列2]]),
              0)</f>
        <v>0</v>
      </c>
      <c r="G25" s="123" t="s">
        <v>35</v>
      </c>
      <c r="H25" s="131" t="str">
        <f>IFERROR(IF(MINUTE(テーブル14567891011121314[[#This Row],[列4]]-テーブル14567891011121314[[#This Row],[列13]]-テーブル14567891011121314[[#This Row],[列2]])&lt;30,
                  "00",
                  30),
              "00")</f>
        <v>00</v>
      </c>
      <c r="I25" s="125" t="s">
        <v>36</v>
      </c>
      <c r="J25" s="126">
        <f>IFERROR((テーブル14567891011121314[[#This Row],[列5]]+テーブル14567891011121314[[#This Row],[列7]]/60)*$C$5,"")</f>
        <v>0</v>
      </c>
      <c r="K25" s="127" t="s">
        <v>7</v>
      </c>
      <c r="L25" s="132"/>
      <c r="M25" s="129"/>
      <c r="N25" s="153"/>
      <c r="O25" s="116"/>
    </row>
    <row r="26" spans="1:15" ht="22.5" customHeight="1">
      <c r="A26" s="92"/>
      <c r="B26" s="130" t="str">
        <f>IF(テーブル14567891011121314[[#This Row],[列1]]="",
    "",
    TEXT(テーブル14567891011121314[[#This Row],[列1]],"(aaa)"))</f>
        <v/>
      </c>
      <c r="C26" s="87" t="s">
        <v>33</v>
      </c>
      <c r="D26" s="120" t="s">
        <v>34</v>
      </c>
      <c r="E26" s="88" t="s">
        <v>33</v>
      </c>
      <c r="F26" s="122">
        <f>IFERROR(HOUR(テーブル14567891011121314[[#This Row],[列4]]-テーブル14567891011121314[[#This Row],[列13]]-テーブル14567891011121314[[#This Row],[列2]]),
              0)</f>
        <v>0</v>
      </c>
      <c r="G26" s="123" t="s">
        <v>35</v>
      </c>
      <c r="H26" s="131" t="str">
        <f>IFERROR(IF(MINUTE(テーブル14567891011121314[[#This Row],[列4]]-テーブル14567891011121314[[#This Row],[列13]]-テーブル14567891011121314[[#This Row],[列2]])&lt;30,
                  "00",
                  30),
              "00")</f>
        <v>00</v>
      </c>
      <c r="I26" s="125" t="s">
        <v>36</v>
      </c>
      <c r="J26" s="126">
        <f>IFERROR((テーブル14567891011121314[[#This Row],[列5]]+テーブル14567891011121314[[#This Row],[列7]]/60)*$C$5,"")</f>
        <v>0</v>
      </c>
      <c r="K26" s="127" t="s">
        <v>7</v>
      </c>
      <c r="L26" s="132"/>
      <c r="M26" s="129"/>
      <c r="N26" s="153"/>
      <c r="O26" s="116"/>
    </row>
    <row r="27" spans="1:15" ht="22.5" customHeight="1">
      <c r="A27" s="92"/>
      <c r="B27" s="130" t="str">
        <f>IF(テーブル14567891011121314[[#This Row],[列1]]="",
    "",
    TEXT(テーブル14567891011121314[[#This Row],[列1]],"(aaa)"))</f>
        <v/>
      </c>
      <c r="C27" s="87" t="s">
        <v>33</v>
      </c>
      <c r="D27" s="120" t="s">
        <v>34</v>
      </c>
      <c r="E27" s="88" t="s">
        <v>33</v>
      </c>
      <c r="F27" s="122">
        <f>IFERROR(HOUR(テーブル14567891011121314[[#This Row],[列4]]-テーブル14567891011121314[[#This Row],[列13]]-テーブル14567891011121314[[#This Row],[列2]]),
              0)</f>
        <v>0</v>
      </c>
      <c r="G27" s="123" t="s">
        <v>35</v>
      </c>
      <c r="H27" s="131" t="str">
        <f>IFERROR(IF(MINUTE(テーブル14567891011121314[[#This Row],[列4]]-テーブル14567891011121314[[#This Row],[列13]]-テーブル14567891011121314[[#This Row],[列2]])&lt;30,
                  "00",
                  30),
              "00")</f>
        <v>00</v>
      </c>
      <c r="I27" s="125" t="s">
        <v>36</v>
      </c>
      <c r="J27" s="126">
        <f>IFERROR((テーブル14567891011121314[[#This Row],[列5]]+テーブル14567891011121314[[#This Row],[列7]]/60)*$C$5,"")</f>
        <v>0</v>
      </c>
      <c r="K27" s="127" t="s">
        <v>7</v>
      </c>
      <c r="L27" s="132"/>
      <c r="M27" s="129"/>
      <c r="N27" s="153"/>
      <c r="O27" s="116"/>
    </row>
    <row r="28" spans="1:15" ht="22.5" customHeight="1">
      <c r="A28" s="92"/>
      <c r="B28" s="130" t="str">
        <f>IF(テーブル14567891011121314[[#This Row],[列1]]="",
    "",
    TEXT(テーブル14567891011121314[[#This Row],[列1]],"(aaa)"))</f>
        <v/>
      </c>
      <c r="C28" s="87" t="s">
        <v>33</v>
      </c>
      <c r="D28" s="120" t="s">
        <v>34</v>
      </c>
      <c r="E28" s="88" t="s">
        <v>33</v>
      </c>
      <c r="F28" s="122">
        <f>IFERROR(HOUR(テーブル14567891011121314[[#This Row],[列4]]-テーブル14567891011121314[[#This Row],[列13]]-テーブル14567891011121314[[#This Row],[列2]]),
              0)</f>
        <v>0</v>
      </c>
      <c r="G28" s="123" t="s">
        <v>35</v>
      </c>
      <c r="H28" s="131" t="str">
        <f>IFERROR(IF(MINUTE(テーブル14567891011121314[[#This Row],[列4]]-テーブル14567891011121314[[#This Row],[列13]]-テーブル14567891011121314[[#This Row],[列2]])&lt;30,
                  "00",
                  30),
              "00")</f>
        <v>00</v>
      </c>
      <c r="I28" s="125" t="s">
        <v>36</v>
      </c>
      <c r="J28" s="126">
        <f>IFERROR((テーブル14567891011121314[[#This Row],[列5]]+テーブル14567891011121314[[#This Row],[列7]]/60)*$C$5,"")</f>
        <v>0</v>
      </c>
      <c r="K28" s="127" t="s">
        <v>7</v>
      </c>
      <c r="L28" s="132"/>
      <c r="M28" s="129"/>
      <c r="N28" s="153"/>
      <c r="O28" s="116"/>
    </row>
    <row r="29" spans="1:15" ht="22.5" customHeight="1">
      <c r="A29" s="92"/>
      <c r="B29" s="130" t="str">
        <f>IF(テーブル14567891011121314[[#This Row],[列1]]="",
    "",
    TEXT(テーブル14567891011121314[[#This Row],[列1]],"(aaa)"))</f>
        <v/>
      </c>
      <c r="C29" s="87" t="s">
        <v>33</v>
      </c>
      <c r="D29" s="120" t="s">
        <v>34</v>
      </c>
      <c r="E29" s="88" t="s">
        <v>33</v>
      </c>
      <c r="F29" s="122">
        <f>IFERROR(HOUR(テーブル14567891011121314[[#This Row],[列4]]-テーブル14567891011121314[[#This Row],[列13]]-テーブル14567891011121314[[#This Row],[列2]]),
              0)</f>
        <v>0</v>
      </c>
      <c r="G29" s="123" t="s">
        <v>35</v>
      </c>
      <c r="H29" s="131" t="str">
        <f>IFERROR(IF(MINUTE(テーブル14567891011121314[[#This Row],[列4]]-テーブル14567891011121314[[#This Row],[列13]]-テーブル14567891011121314[[#This Row],[列2]])&lt;30,
                  "00",
                  30),
              "00")</f>
        <v>00</v>
      </c>
      <c r="I29" s="125" t="s">
        <v>36</v>
      </c>
      <c r="J29" s="126">
        <f>IFERROR((テーブル14567891011121314[[#This Row],[列5]]+テーブル14567891011121314[[#This Row],[列7]]/60)*$C$5,"")</f>
        <v>0</v>
      </c>
      <c r="K29" s="127" t="s">
        <v>7</v>
      </c>
      <c r="L29" s="132"/>
      <c r="M29" s="129"/>
      <c r="N29" s="153"/>
      <c r="O29" s="116"/>
    </row>
    <row r="30" spans="1:15" ht="22.5" customHeight="1" thickBot="1">
      <c r="A30" s="93"/>
      <c r="B30" s="134" t="str">
        <f>IF(テーブル14567891011121314[[#This Row],[列1]]="",
    "",
    TEXT(テーブル14567891011121314[[#This Row],[列1]],"(aaa)"))</f>
        <v/>
      </c>
      <c r="C30" s="89" t="s">
        <v>33</v>
      </c>
      <c r="D30" s="136" t="s">
        <v>34</v>
      </c>
      <c r="E30" s="90" t="s">
        <v>33</v>
      </c>
      <c r="F30" s="138">
        <f>IFERROR(HOUR(テーブル14567891011121314[[#This Row],[列4]]-テーブル14567891011121314[[#This Row],[列13]]-テーブル14567891011121314[[#This Row],[列2]]),
              0)</f>
        <v>0</v>
      </c>
      <c r="G30" s="139" t="s">
        <v>35</v>
      </c>
      <c r="H30" s="140" t="str">
        <f>IFERROR(IF(MINUTE(テーブル14567891011121314[[#This Row],[列4]]-テーブル14567891011121314[[#This Row],[列13]]-テーブル14567891011121314[[#This Row],[列2]])&lt;30,
                  "00",
                  30),
              "00")</f>
        <v>00</v>
      </c>
      <c r="I30" s="141" t="s">
        <v>36</v>
      </c>
      <c r="J30" s="142">
        <f>IFERROR((テーブル14567891011121314[[#This Row],[列5]]+テーブル14567891011121314[[#This Row],[列7]]/60)*$C$5,"")</f>
        <v>0</v>
      </c>
      <c r="K30" s="143" t="s">
        <v>7</v>
      </c>
      <c r="L30" s="144"/>
      <c r="M30" s="145"/>
      <c r="N30" s="153"/>
      <c r="O30" s="116"/>
    </row>
    <row r="31" spans="1:15" ht="22.5" customHeight="1" thickBot="1">
      <c r="A31" s="250" t="s">
        <v>41</v>
      </c>
      <c r="B31" s="251"/>
      <c r="C31" s="252"/>
      <c r="D31" s="253"/>
      <c r="E31" s="254"/>
      <c r="F31" s="255">
        <f>SUM(テーブル14567891011121314[[#All],[列5]])+SUM(テーブル14567891011121314[[#All],[列7]])/60</f>
        <v>0</v>
      </c>
      <c r="G31" s="256"/>
      <c r="H31" s="257" t="s">
        <v>37</v>
      </c>
      <c r="I31" s="258"/>
      <c r="J31" s="146">
        <f>SUM(テーブル14567891011121314[[#All],[列9]])</f>
        <v>0</v>
      </c>
      <c r="K31" s="147" t="s">
        <v>7</v>
      </c>
      <c r="L31" s="259"/>
      <c r="M31" s="260"/>
    </row>
    <row r="32" spans="1:15">
      <c r="A32" s="148"/>
      <c r="B32" s="148"/>
      <c r="C32" s="149"/>
      <c r="D32" s="149"/>
      <c r="E32" s="149"/>
      <c r="F32" s="150"/>
      <c r="G32" s="150"/>
      <c r="H32" s="149"/>
      <c r="I32" s="149"/>
      <c r="J32" s="151"/>
      <c r="K32" s="98"/>
      <c r="L32" s="152"/>
    </row>
  </sheetData>
  <sheetProtection selectLockedCells="1"/>
  <mergeCells count="17">
    <mergeCell ref="J7:K7"/>
    <mergeCell ref="D1:L1"/>
    <mergeCell ref="A2:L2"/>
    <mergeCell ref="A3:B3"/>
    <mergeCell ref="C3:E3"/>
    <mergeCell ref="A4:B4"/>
    <mergeCell ref="C4:E4"/>
    <mergeCell ref="A5:B5"/>
    <mergeCell ref="C5:E5"/>
    <mergeCell ref="A7:B7"/>
    <mergeCell ref="C7:E7"/>
    <mergeCell ref="F7:I7"/>
    <mergeCell ref="A31:B31"/>
    <mergeCell ref="C31:E31"/>
    <mergeCell ref="F31:G31"/>
    <mergeCell ref="H31:I31"/>
    <mergeCell ref="L31:M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32"/>
  <sheetViews>
    <sheetView zoomScaleNormal="100" workbookViewId="0">
      <selection activeCell="A8" sqref="A8"/>
    </sheetView>
  </sheetViews>
  <sheetFormatPr defaultColWidth="11.375" defaultRowHeight="10.5"/>
  <cols>
    <col min="1" max="1" width="6.875" style="96" customWidth="1"/>
    <col min="2" max="2" width="3.125" style="96" customWidth="1"/>
    <col min="3" max="3" width="6.25" style="96" customWidth="1"/>
    <col min="4" max="4" width="3.125" style="101" customWidth="1"/>
    <col min="5" max="5" width="6.25" style="96" customWidth="1"/>
    <col min="6" max="9" width="3.125" style="96" customWidth="1"/>
    <col min="10" max="10" width="6.25" style="96" customWidth="1"/>
    <col min="11" max="11" width="3.125" style="96" customWidth="1"/>
    <col min="12" max="12" width="37.5" style="99" customWidth="1"/>
    <col min="13" max="13" width="9.375" style="96" customWidth="1"/>
    <col min="14" max="14" width="6.25" style="96" customWidth="1"/>
    <col min="15" max="255" width="11.375" style="96"/>
    <col min="256" max="256" width="16.75" style="96" customWidth="1"/>
    <col min="257" max="257" width="11.125" style="96" customWidth="1"/>
    <col min="258" max="258" width="3.75" style="96" bestFit="1" customWidth="1"/>
    <col min="259" max="259" width="11.125" style="96" customWidth="1"/>
    <col min="260" max="260" width="6" style="96" customWidth="1"/>
    <col min="261" max="261" width="5.125" style="96" customWidth="1"/>
    <col min="262" max="262" width="5.75" style="96" customWidth="1"/>
    <col min="263" max="263" width="3.125" style="96" customWidth="1"/>
    <col min="264" max="264" width="12.875" style="96" customWidth="1"/>
    <col min="265" max="265" width="2.875" style="96" customWidth="1"/>
    <col min="266" max="266" width="83.875" style="96" customWidth="1"/>
    <col min="267" max="511" width="11.375" style="96"/>
    <col min="512" max="512" width="16.75" style="96" customWidth="1"/>
    <col min="513" max="513" width="11.125" style="96" customWidth="1"/>
    <col min="514" max="514" width="3.75" style="96" bestFit="1" customWidth="1"/>
    <col min="515" max="515" width="11.125" style="96" customWidth="1"/>
    <col min="516" max="516" width="6" style="96" customWidth="1"/>
    <col min="517" max="517" width="5.125" style="96" customWidth="1"/>
    <col min="518" max="518" width="5.75" style="96" customWidth="1"/>
    <col min="519" max="519" width="3.125" style="96" customWidth="1"/>
    <col min="520" max="520" width="12.875" style="96" customWidth="1"/>
    <col min="521" max="521" width="2.875" style="96" customWidth="1"/>
    <col min="522" max="522" width="83.875" style="96" customWidth="1"/>
    <col min="523" max="767" width="11.375" style="96"/>
    <col min="768" max="768" width="16.75" style="96" customWidth="1"/>
    <col min="769" max="769" width="11.125" style="96" customWidth="1"/>
    <col min="770" max="770" width="3.75" style="96" bestFit="1" customWidth="1"/>
    <col min="771" max="771" width="11.125" style="96" customWidth="1"/>
    <col min="772" max="772" width="6" style="96" customWidth="1"/>
    <col min="773" max="773" width="5.125" style="96" customWidth="1"/>
    <col min="774" max="774" width="5.75" style="96" customWidth="1"/>
    <col min="775" max="775" width="3.125" style="96" customWidth="1"/>
    <col min="776" max="776" width="12.875" style="96" customWidth="1"/>
    <col min="777" max="777" width="2.875" style="96" customWidth="1"/>
    <col min="778" max="778" width="83.875" style="96" customWidth="1"/>
    <col min="779" max="1023" width="11.375" style="96"/>
    <col min="1024" max="1024" width="16.75" style="96" customWidth="1"/>
    <col min="1025" max="1025" width="11.125" style="96" customWidth="1"/>
    <col min="1026" max="1026" width="3.75" style="96" bestFit="1" customWidth="1"/>
    <col min="1027" max="1027" width="11.125" style="96" customWidth="1"/>
    <col min="1028" max="1028" width="6" style="96" customWidth="1"/>
    <col min="1029" max="1029" width="5.125" style="96" customWidth="1"/>
    <col min="1030" max="1030" width="5.75" style="96" customWidth="1"/>
    <col min="1031" max="1031" width="3.125" style="96" customWidth="1"/>
    <col min="1032" max="1032" width="12.875" style="96" customWidth="1"/>
    <col min="1033" max="1033" width="2.875" style="96" customWidth="1"/>
    <col min="1034" max="1034" width="83.875" style="96" customWidth="1"/>
    <col min="1035" max="1279" width="11.375" style="96"/>
    <col min="1280" max="1280" width="16.75" style="96" customWidth="1"/>
    <col min="1281" max="1281" width="11.125" style="96" customWidth="1"/>
    <col min="1282" max="1282" width="3.75" style="96" bestFit="1" customWidth="1"/>
    <col min="1283" max="1283" width="11.125" style="96" customWidth="1"/>
    <col min="1284" max="1284" width="6" style="96" customWidth="1"/>
    <col min="1285" max="1285" width="5.125" style="96" customWidth="1"/>
    <col min="1286" max="1286" width="5.75" style="96" customWidth="1"/>
    <col min="1287" max="1287" width="3.125" style="96" customWidth="1"/>
    <col min="1288" max="1288" width="12.875" style="96" customWidth="1"/>
    <col min="1289" max="1289" width="2.875" style="96" customWidth="1"/>
    <col min="1290" max="1290" width="83.875" style="96" customWidth="1"/>
    <col min="1291" max="1535" width="11.375" style="96"/>
    <col min="1536" max="1536" width="16.75" style="96" customWidth="1"/>
    <col min="1537" max="1537" width="11.125" style="96" customWidth="1"/>
    <col min="1538" max="1538" width="3.75" style="96" bestFit="1" customWidth="1"/>
    <col min="1539" max="1539" width="11.125" style="96" customWidth="1"/>
    <col min="1540" max="1540" width="6" style="96" customWidth="1"/>
    <col min="1541" max="1541" width="5.125" style="96" customWidth="1"/>
    <col min="1542" max="1542" width="5.75" style="96" customWidth="1"/>
    <col min="1543" max="1543" width="3.125" style="96" customWidth="1"/>
    <col min="1544" max="1544" width="12.875" style="96" customWidth="1"/>
    <col min="1545" max="1545" width="2.875" style="96" customWidth="1"/>
    <col min="1546" max="1546" width="83.875" style="96" customWidth="1"/>
    <col min="1547" max="1791" width="11.375" style="96"/>
    <col min="1792" max="1792" width="16.75" style="96" customWidth="1"/>
    <col min="1793" max="1793" width="11.125" style="96" customWidth="1"/>
    <col min="1794" max="1794" width="3.75" style="96" bestFit="1" customWidth="1"/>
    <col min="1795" max="1795" width="11.125" style="96" customWidth="1"/>
    <col min="1796" max="1796" width="6" style="96" customWidth="1"/>
    <col min="1797" max="1797" width="5.125" style="96" customWidth="1"/>
    <col min="1798" max="1798" width="5.75" style="96" customWidth="1"/>
    <col min="1799" max="1799" width="3.125" style="96" customWidth="1"/>
    <col min="1800" max="1800" width="12.875" style="96" customWidth="1"/>
    <col min="1801" max="1801" width="2.875" style="96" customWidth="1"/>
    <col min="1802" max="1802" width="83.875" style="96" customWidth="1"/>
    <col min="1803" max="2047" width="11.375" style="96"/>
    <col min="2048" max="2048" width="16.75" style="96" customWidth="1"/>
    <col min="2049" max="2049" width="11.125" style="96" customWidth="1"/>
    <col min="2050" max="2050" width="3.75" style="96" bestFit="1" customWidth="1"/>
    <col min="2051" max="2051" width="11.125" style="96" customWidth="1"/>
    <col min="2052" max="2052" width="6" style="96" customWidth="1"/>
    <col min="2053" max="2053" width="5.125" style="96" customWidth="1"/>
    <col min="2054" max="2054" width="5.75" style="96" customWidth="1"/>
    <col min="2055" max="2055" width="3.125" style="96" customWidth="1"/>
    <col min="2056" max="2056" width="12.875" style="96" customWidth="1"/>
    <col min="2057" max="2057" width="2.875" style="96" customWidth="1"/>
    <col min="2058" max="2058" width="83.875" style="96" customWidth="1"/>
    <col min="2059" max="2303" width="11.375" style="96"/>
    <col min="2304" max="2304" width="16.75" style="96" customWidth="1"/>
    <col min="2305" max="2305" width="11.125" style="96" customWidth="1"/>
    <col min="2306" max="2306" width="3.75" style="96" bestFit="1" customWidth="1"/>
    <col min="2307" max="2307" width="11.125" style="96" customWidth="1"/>
    <col min="2308" max="2308" width="6" style="96" customWidth="1"/>
    <col min="2309" max="2309" width="5.125" style="96" customWidth="1"/>
    <col min="2310" max="2310" width="5.75" style="96" customWidth="1"/>
    <col min="2311" max="2311" width="3.125" style="96" customWidth="1"/>
    <col min="2312" max="2312" width="12.875" style="96" customWidth="1"/>
    <col min="2313" max="2313" width="2.875" style="96" customWidth="1"/>
    <col min="2314" max="2314" width="83.875" style="96" customWidth="1"/>
    <col min="2315" max="2559" width="11.375" style="96"/>
    <col min="2560" max="2560" width="16.75" style="96" customWidth="1"/>
    <col min="2561" max="2561" width="11.125" style="96" customWidth="1"/>
    <col min="2562" max="2562" width="3.75" style="96" bestFit="1" customWidth="1"/>
    <col min="2563" max="2563" width="11.125" style="96" customWidth="1"/>
    <col min="2564" max="2564" width="6" style="96" customWidth="1"/>
    <col min="2565" max="2565" width="5.125" style="96" customWidth="1"/>
    <col min="2566" max="2566" width="5.75" style="96" customWidth="1"/>
    <col min="2567" max="2567" width="3.125" style="96" customWidth="1"/>
    <col min="2568" max="2568" width="12.875" style="96" customWidth="1"/>
    <col min="2569" max="2569" width="2.875" style="96" customWidth="1"/>
    <col min="2570" max="2570" width="83.875" style="96" customWidth="1"/>
    <col min="2571" max="2815" width="11.375" style="96"/>
    <col min="2816" max="2816" width="16.75" style="96" customWidth="1"/>
    <col min="2817" max="2817" width="11.125" style="96" customWidth="1"/>
    <col min="2818" max="2818" width="3.75" style="96" bestFit="1" customWidth="1"/>
    <col min="2819" max="2819" width="11.125" style="96" customWidth="1"/>
    <col min="2820" max="2820" width="6" style="96" customWidth="1"/>
    <col min="2821" max="2821" width="5.125" style="96" customWidth="1"/>
    <col min="2822" max="2822" width="5.75" style="96" customWidth="1"/>
    <col min="2823" max="2823" width="3.125" style="96" customWidth="1"/>
    <col min="2824" max="2824" width="12.875" style="96" customWidth="1"/>
    <col min="2825" max="2825" width="2.875" style="96" customWidth="1"/>
    <col min="2826" max="2826" width="83.875" style="96" customWidth="1"/>
    <col min="2827" max="3071" width="11.375" style="96"/>
    <col min="3072" max="3072" width="16.75" style="96" customWidth="1"/>
    <col min="3073" max="3073" width="11.125" style="96" customWidth="1"/>
    <col min="3074" max="3074" width="3.75" style="96" bestFit="1" customWidth="1"/>
    <col min="3075" max="3075" width="11.125" style="96" customWidth="1"/>
    <col min="3076" max="3076" width="6" style="96" customWidth="1"/>
    <col min="3077" max="3077" width="5.125" style="96" customWidth="1"/>
    <col min="3078" max="3078" width="5.75" style="96" customWidth="1"/>
    <col min="3079" max="3079" width="3.125" style="96" customWidth="1"/>
    <col min="3080" max="3080" width="12.875" style="96" customWidth="1"/>
    <col min="3081" max="3081" width="2.875" style="96" customWidth="1"/>
    <col min="3082" max="3082" width="83.875" style="96" customWidth="1"/>
    <col min="3083" max="3327" width="11.375" style="96"/>
    <col min="3328" max="3328" width="16.75" style="96" customWidth="1"/>
    <col min="3329" max="3329" width="11.125" style="96" customWidth="1"/>
    <col min="3330" max="3330" width="3.75" style="96" bestFit="1" customWidth="1"/>
    <col min="3331" max="3331" width="11.125" style="96" customWidth="1"/>
    <col min="3332" max="3332" width="6" style="96" customWidth="1"/>
    <col min="3333" max="3333" width="5.125" style="96" customWidth="1"/>
    <col min="3334" max="3334" width="5.75" style="96" customWidth="1"/>
    <col min="3335" max="3335" width="3.125" style="96" customWidth="1"/>
    <col min="3336" max="3336" width="12.875" style="96" customWidth="1"/>
    <col min="3337" max="3337" width="2.875" style="96" customWidth="1"/>
    <col min="3338" max="3338" width="83.875" style="96" customWidth="1"/>
    <col min="3339" max="3583" width="11.375" style="96"/>
    <col min="3584" max="3584" width="16.75" style="96" customWidth="1"/>
    <col min="3585" max="3585" width="11.125" style="96" customWidth="1"/>
    <col min="3586" max="3586" width="3.75" style="96" bestFit="1" customWidth="1"/>
    <col min="3587" max="3587" width="11.125" style="96" customWidth="1"/>
    <col min="3588" max="3588" width="6" style="96" customWidth="1"/>
    <col min="3589" max="3589" width="5.125" style="96" customWidth="1"/>
    <col min="3590" max="3590" width="5.75" style="96" customWidth="1"/>
    <col min="3591" max="3591" width="3.125" style="96" customWidth="1"/>
    <col min="3592" max="3592" width="12.875" style="96" customWidth="1"/>
    <col min="3593" max="3593" width="2.875" style="96" customWidth="1"/>
    <col min="3594" max="3594" width="83.875" style="96" customWidth="1"/>
    <col min="3595" max="3839" width="11.375" style="96"/>
    <col min="3840" max="3840" width="16.75" style="96" customWidth="1"/>
    <col min="3841" max="3841" width="11.125" style="96" customWidth="1"/>
    <col min="3842" max="3842" width="3.75" style="96" bestFit="1" customWidth="1"/>
    <col min="3843" max="3843" width="11.125" style="96" customWidth="1"/>
    <col min="3844" max="3844" width="6" style="96" customWidth="1"/>
    <col min="3845" max="3845" width="5.125" style="96" customWidth="1"/>
    <col min="3846" max="3846" width="5.75" style="96" customWidth="1"/>
    <col min="3847" max="3847" width="3.125" style="96" customWidth="1"/>
    <col min="3848" max="3848" width="12.875" style="96" customWidth="1"/>
    <col min="3849" max="3849" width="2.875" style="96" customWidth="1"/>
    <col min="3850" max="3850" width="83.875" style="96" customWidth="1"/>
    <col min="3851" max="4095" width="11.375" style="96"/>
    <col min="4096" max="4096" width="16.75" style="96" customWidth="1"/>
    <col min="4097" max="4097" width="11.125" style="96" customWidth="1"/>
    <col min="4098" max="4098" width="3.75" style="96" bestFit="1" customWidth="1"/>
    <col min="4099" max="4099" width="11.125" style="96" customWidth="1"/>
    <col min="4100" max="4100" width="6" style="96" customWidth="1"/>
    <col min="4101" max="4101" width="5.125" style="96" customWidth="1"/>
    <col min="4102" max="4102" width="5.75" style="96" customWidth="1"/>
    <col min="4103" max="4103" width="3.125" style="96" customWidth="1"/>
    <col min="4104" max="4104" width="12.875" style="96" customWidth="1"/>
    <col min="4105" max="4105" width="2.875" style="96" customWidth="1"/>
    <col min="4106" max="4106" width="83.875" style="96" customWidth="1"/>
    <col min="4107" max="4351" width="11.375" style="96"/>
    <col min="4352" max="4352" width="16.75" style="96" customWidth="1"/>
    <col min="4353" max="4353" width="11.125" style="96" customWidth="1"/>
    <col min="4354" max="4354" width="3.75" style="96" bestFit="1" customWidth="1"/>
    <col min="4355" max="4355" width="11.125" style="96" customWidth="1"/>
    <col min="4356" max="4356" width="6" style="96" customWidth="1"/>
    <col min="4357" max="4357" width="5.125" style="96" customWidth="1"/>
    <col min="4358" max="4358" width="5.75" style="96" customWidth="1"/>
    <col min="4359" max="4359" width="3.125" style="96" customWidth="1"/>
    <col min="4360" max="4360" width="12.875" style="96" customWidth="1"/>
    <col min="4361" max="4361" width="2.875" style="96" customWidth="1"/>
    <col min="4362" max="4362" width="83.875" style="96" customWidth="1"/>
    <col min="4363" max="4607" width="11.375" style="96"/>
    <col min="4608" max="4608" width="16.75" style="96" customWidth="1"/>
    <col min="4609" max="4609" width="11.125" style="96" customWidth="1"/>
    <col min="4610" max="4610" width="3.75" style="96" bestFit="1" customWidth="1"/>
    <col min="4611" max="4611" width="11.125" style="96" customWidth="1"/>
    <col min="4612" max="4612" width="6" style="96" customWidth="1"/>
    <col min="4613" max="4613" width="5.125" style="96" customWidth="1"/>
    <col min="4614" max="4614" width="5.75" style="96" customWidth="1"/>
    <col min="4615" max="4615" width="3.125" style="96" customWidth="1"/>
    <col min="4616" max="4616" width="12.875" style="96" customWidth="1"/>
    <col min="4617" max="4617" width="2.875" style="96" customWidth="1"/>
    <col min="4618" max="4618" width="83.875" style="96" customWidth="1"/>
    <col min="4619" max="4863" width="11.375" style="96"/>
    <col min="4864" max="4864" width="16.75" style="96" customWidth="1"/>
    <col min="4865" max="4865" width="11.125" style="96" customWidth="1"/>
    <col min="4866" max="4866" width="3.75" style="96" bestFit="1" customWidth="1"/>
    <col min="4867" max="4867" width="11.125" style="96" customWidth="1"/>
    <col min="4868" max="4868" width="6" style="96" customWidth="1"/>
    <col min="4869" max="4869" width="5.125" style="96" customWidth="1"/>
    <col min="4870" max="4870" width="5.75" style="96" customWidth="1"/>
    <col min="4871" max="4871" width="3.125" style="96" customWidth="1"/>
    <col min="4872" max="4872" width="12.875" style="96" customWidth="1"/>
    <col min="4873" max="4873" width="2.875" style="96" customWidth="1"/>
    <col min="4874" max="4874" width="83.875" style="96" customWidth="1"/>
    <col min="4875" max="5119" width="11.375" style="96"/>
    <col min="5120" max="5120" width="16.75" style="96" customWidth="1"/>
    <col min="5121" max="5121" width="11.125" style="96" customWidth="1"/>
    <col min="5122" max="5122" width="3.75" style="96" bestFit="1" customWidth="1"/>
    <col min="5123" max="5123" width="11.125" style="96" customWidth="1"/>
    <col min="5124" max="5124" width="6" style="96" customWidth="1"/>
    <col min="5125" max="5125" width="5.125" style="96" customWidth="1"/>
    <col min="5126" max="5126" width="5.75" style="96" customWidth="1"/>
    <col min="5127" max="5127" width="3.125" style="96" customWidth="1"/>
    <col min="5128" max="5128" width="12.875" style="96" customWidth="1"/>
    <col min="5129" max="5129" width="2.875" style="96" customWidth="1"/>
    <col min="5130" max="5130" width="83.875" style="96" customWidth="1"/>
    <col min="5131" max="5375" width="11.375" style="96"/>
    <col min="5376" max="5376" width="16.75" style="96" customWidth="1"/>
    <col min="5377" max="5377" width="11.125" style="96" customWidth="1"/>
    <col min="5378" max="5378" width="3.75" style="96" bestFit="1" customWidth="1"/>
    <col min="5379" max="5379" width="11.125" style="96" customWidth="1"/>
    <col min="5380" max="5380" width="6" style="96" customWidth="1"/>
    <col min="5381" max="5381" width="5.125" style="96" customWidth="1"/>
    <col min="5382" max="5382" width="5.75" style="96" customWidth="1"/>
    <col min="5383" max="5383" width="3.125" style="96" customWidth="1"/>
    <col min="5384" max="5384" width="12.875" style="96" customWidth="1"/>
    <col min="5385" max="5385" width="2.875" style="96" customWidth="1"/>
    <col min="5386" max="5386" width="83.875" style="96" customWidth="1"/>
    <col min="5387" max="5631" width="11.375" style="96"/>
    <col min="5632" max="5632" width="16.75" style="96" customWidth="1"/>
    <col min="5633" max="5633" width="11.125" style="96" customWidth="1"/>
    <col min="5634" max="5634" width="3.75" style="96" bestFit="1" customWidth="1"/>
    <col min="5635" max="5635" width="11.125" style="96" customWidth="1"/>
    <col min="5636" max="5636" width="6" style="96" customWidth="1"/>
    <col min="5637" max="5637" width="5.125" style="96" customWidth="1"/>
    <col min="5638" max="5638" width="5.75" style="96" customWidth="1"/>
    <col min="5639" max="5639" width="3.125" style="96" customWidth="1"/>
    <col min="5640" max="5640" width="12.875" style="96" customWidth="1"/>
    <col min="5641" max="5641" width="2.875" style="96" customWidth="1"/>
    <col min="5642" max="5642" width="83.875" style="96" customWidth="1"/>
    <col min="5643" max="5887" width="11.375" style="96"/>
    <col min="5888" max="5888" width="16.75" style="96" customWidth="1"/>
    <col min="5889" max="5889" width="11.125" style="96" customWidth="1"/>
    <col min="5890" max="5890" width="3.75" style="96" bestFit="1" customWidth="1"/>
    <col min="5891" max="5891" width="11.125" style="96" customWidth="1"/>
    <col min="5892" max="5892" width="6" style="96" customWidth="1"/>
    <col min="5893" max="5893" width="5.125" style="96" customWidth="1"/>
    <col min="5894" max="5894" width="5.75" style="96" customWidth="1"/>
    <col min="5895" max="5895" width="3.125" style="96" customWidth="1"/>
    <col min="5896" max="5896" width="12.875" style="96" customWidth="1"/>
    <col min="5897" max="5897" width="2.875" style="96" customWidth="1"/>
    <col min="5898" max="5898" width="83.875" style="96" customWidth="1"/>
    <col min="5899" max="6143" width="11.375" style="96"/>
    <col min="6144" max="6144" width="16.75" style="96" customWidth="1"/>
    <col min="6145" max="6145" width="11.125" style="96" customWidth="1"/>
    <col min="6146" max="6146" width="3.75" style="96" bestFit="1" customWidth="1"/>
    <col min="6147" max="6147" width="11.125" style="96" customWidth="1"/>
    <col min="6148" max="6148" width="6" style="96" customWidth="1"/>
    <col min="6149" max="6149" width="5.125" style="96" customWidth="1"/>
    <col min="6150" max="6150" width="5.75" style="96" customWidth="1"/>
    <col min="6151" max="6151" width="3.125" style="96" customWidth="1"/>
    <col min="6152" max="6152" width="12.875" style="96" customWidth="1"/>
    <col min="6153" max="6153" width="2.875" style="96" customWidth="1"/>
    <col min="6154" max="6154" width="83.875" style="96" customWidth="1"/>
    <col min="6155" max="6399" width="11.375" style="96"/>
    <col min="6400" max="6400" width="16.75" style="96" customWidth="1"/>
    <col min="6401" max="6401" width="11.125" style="96" customWidth="1"/>
    <col min="6402" max="6402" width="3.75" style="96" bestFit="1" customWidth="1"/>
    <col min="6403" max="6403" width="11.125" style="96" customWidth="1"/>
    <col min="6404" max="6404" width="6" style="96" customWidth="1"/>
    <col min="6405" max="6405" width="5.125" style="96" customWidth="1"/>
    <col min="6406" max="6406" width="5.75" style="96" customWidth="1"/>
    <col min="6407" max="6407" width="3.125" style="96" customWidth="1"/>
    <col min="6408" max="6408" width="12.875" style="96" customWidth="1"/>
    <col min="6409" max="6409" width="2.875" style="96" customWidth="1"/>
    <col min="6410" max="6410" width="83.875" style="96" customWidth="1"/>
    <col min="6411" max="6655" width="11.375" style="96"/>
    <col min="6656" max="6656" width="16.75" style="96" customWidth="1"/>
    <col min="6657" max="6657" width="11.125" style="96" customWidth="1"/>
    <col min="6658" max="6658" width="3.75" style="96" bestFit="1" customWidth="1"/>
    <col min="6659" max="6659" width="11.125" style="96" customWidth="1"/>
    <col min="6660" max="6660" width="6" style="96" customWidth="1"/>
    <col min="6661" max="6661" width="5.125" style="96" customWidth="1"/>
    <col min="6662" max="6662" width="5.75" style="96" customWidth="1"/>
    <col min="6663" max="6663" width="3.125" style="96" customWidth="1"/>
    <col min="6664" max="6664" width="12.875" style="96" customWidth="1"/>
    <col min="6665" max="6665" width="2.875" style="96" customWidth="1"/>
    <col min="6666" max="6666" width="83.875" style="96" customWidth="1"/>
    <col min="6667" max="6911" width="11.375" style="96"/>
    <col min="6912" max="6912" width="16.75" style="96" customWidth="1"/>
    <col min="6913" max="6913" width="11.125" style="96" customWidth="1"/>
    <col min="6914" max="6914" width="3.75" style="96" bestFit="1" customWidth="1"/>
    <col min="6915" max="6915" width="11.125" style="96" customWidth="1"/>
    <col min="6916" max="6916" width="6" style="96" customWidth="1"/>
    <col min="6917" max="6917" width="5.125" style="96" customWidth="1"/>
    <col min="6918" max="6918" width="5.75" style="96" customWidth="1"/>
    <col min="6919" max="6919" width="3.125" style="96" customWidth="1"/>
    <col min="6920" max="6920" width="12.875" style="96" customWidth="1"/>
    <col min="6921" max="6921" width="2.875" style="96" customWidth="1"/>
    <col min="6922" max="6922" width="83.875" style="96" customWidth="1"/>
    <col min="6923" max="7167" width="11.375" style="96"/>
    <col min="7168" max="7168" width="16.75" style="96" customWidth="1"/>
    <col min="7169" max="7169" width="11.125" style="96" customWidth="1"/>
    <col min="7170" max="7170" width="3.75" style="96" bestFit="1" customWidth="1"/>
    <col min="7171" max="7171" width="11.125" style="96" customWidth="1"/>
    <col min="7172" max="7172" width="6" style="96" customWidth="1"/>
    <col min="7173" max="7173" width="5.125" style="96" customWidth="1"/>
    <col min="7174" max="7174" width="5.75" style="96" customWidth="1"/>
    <col min="7175" max="7175" width="3.125" style="96" customWidth="1"/>
    <col min="7176" max="7176" width="12.875" style="96" customWidth="1"/>
    <col min="7177" max="7177" width="2.875" style="96" customWidth="1"/>
    <col min="7178" max="7178" width="83.875" style="96" customWidth="1"/>
    <col min="7179" max="7423" width="11.375" style="96"/>
    <col min="7424" max="7424" width="16.75" style="96" customWidth="1"/>
    <col min="7425" max="7425" width="11.125" style="96" customWidth="1"/>
    <col min="7426" max="7426" width="3.75" style="96" bestFit="1" customWidth="1"/>
    <col min="7427" max="7427" width="11.125" style="96" customWidth="1"/>
    <col min="7428" max="7428" width="6" style="96" customWidth="1"/>
    <col min="7429" max="7429" width="5.125" style="96" customWidth="1"/>
    <col min="7430" max="7430" width="5.75" style="96" customWidth="1"/>
    <col min="7431" max="7431" width="3.125" style="96" customWidth="1"/>
    <col min="7432" max="7432" width="12.875" style="96" customWidth="1"/>
    <col min="7433" max="7433" width="2.875" style="96" customWidth="1"/>
    <col min="7434" max="7434" width="83.875" style="96" customWidth="1"/>
    <col min="7435" max="7679" width="11.375" style="96"/>
    <col min="7680" max="7680" width="16.75" style="96" customWidth="1"/>
    <col min="7681" max="7681" width="11.125" style="96" customWidth="1"/>
    <col min="7682" max="7682" width="3.75" style="96" bestFit="1" customWidth="1"/>
    <col min="7683" max="7683" width="11.125" style="96" customWidth="1"/>
    <col min="7684" max="7684" width="6" style="96" customWidth="1"/>
    <col min="7685" max="7685" width="5.125" style="96" customWidth="1"/>
    <col min="7686" max="7686" width="5.75" style="96" customWidth="1"/>
    <col min="7687" max="7687" width="3.125" style="96" customWidth="1"/>
    <col min="7688" max="7688" width="12.875" style="96" customWidth="1"/>
    <col min="7689" max="7689" width="2.875" style="96" customWidth="1"/>
    <col min="7690" max="7690" width="83.875" style="96" customWidth="1"/>
    <col min="7691" max="7935" width="11.375" style="96"/>
    <col min="7936" max="7936" width="16.75" style="96" customWidth="1"/>
    <col min="7937" max="7937" width="11.125" style="96" customWidth="1"/>
    <col min="7938" max="7938" width="3.75" style="96" bestFit="1" customWidth="1"/>
    <col min="7939" max="7939" width="11.125" style="96" customWidth="1"/>
    <col min="7940" max="7940" width="6" style="96" customWidth="1"/>
    <col min="7941" max="7941" width="5.125" style="96" customWidth="1"/>
    <col min="7942" max="7942" width="5.75" style="96" customWidth="1"/>
    <col min="7943" max="7943" width="3.125" style="96" customWidth="1"/>
    <col min="7944" max="7944" width="12.875" style="96" customWidth="1"/>
    <col min="7945" max="7945" width="2.875" style="96" customWidth="1"/>
    <col min="7946" max="7946" width="83.875" style="96" customWidth="1"/>
    <col min="7947" max="8191" width="11.375" style="96"/>
    <col min="8192" max="8192" width="16.75" style="96" customWidth="1"/>
    <col min="8193" max="8193" width="11.125" style="96" customWidth="1"/>
    <col min="8194" max="8194" width="3.75" style="96" bestFit="1" customWidth="1"/>
    <col min="8195" max="8195" width="11.125" style="96" customWidth="1"/>
    <col min="8196" max="8196" width="6" style="96" customWidth="1"/>
    <col min="8197" max="8197" width="5.125" style="96" customWidth="1"/>
    <col min="8198" max="8198" width="5.75" style="96" customWidth="1"/>
    <col min="8199" max="8199" width="3.125" style="96" customWidth="1"/>
    <col min="8200" max="8200" width="12.875" style="96" customWidth="1"/>
    <col min="8201" max="8201" width="2.875" style="96" customWidth="1"/>
    <col min="8202" max="8202" width="83.875" style="96" customWidth="1"/>
    <col min="8203" max="8447" width="11.375" style="96"/>
    <col min="8448" max="8448" width="16.75" style="96" customWidth="1"/>
    <col min="8449" max="8449" width="11.125" style="96" customWidth="1"/>
    <col min="8450" max="8450" width="3.75" style="96" bestFit="1" customWidth="1"/>
    <col min="8451" max="8451" width="11.125" style="96" customWidth="1"/>
    <col min="8452" max="8452" width="6" style="96" customWidth="1"/>
    <col min="8453" max="8453" width="5.125" style="96" customWidth="1"/>
    <col min="8454" max="8454" width="5.75" style="96" customWidth="1"/>
    <col min="8455" max="8455" width="3.125" style="96" customWidth="1"/>
    <col min="8456" max="8456" width="12.875" style="96" customWidth="1"/>
    <col min="8457" max="8457" width="2.875" style="96" customWidth="1"/>
    <col min="8458" max="8458" width="83.875" style="96" customWidth="1"/>
    <col min="8459" max="8703" width="11.375" style="96"/>
    <col min="8704" max="8704" width="16.75" style="96" customWidth="1"/>
    <col min="8705" max="8705" width="11.125" style="96" customWidth="1"/>
    <col min="8706" max="8706" width="3.75" style="96" bestFit="1" customWidth="1"/>
    <col min="8707" max="8707" width="11.125" style="96" customWidth="1"/>
    <col min="8708" max="8708" width="6" style="96" customWidth="1"/>
    <col min="8709" max="8709" width="5.125" style="96" customWidth="1"/>
    <col min="8710" max="8710" width="5.75" style="96" customWidth="1"/>
    <col min="8711" max="8711" width="3.125" style="96" customWidth="1"/>
    <col min="8712" max="8712" width="12.875" style="96" customWidth="1"/>
    <col min="8713" max="8713" width="2.875" style="96" customWidth="1"/>
    <col min="8714" max="8714" width="83.875" style="96" customWidth="1"/>
    <col min="8715" max="8959" width="11.375" style="96"/>
    <col min="8960" max="8960" width="16.75" style="96" customWidth="1"/>
    <col min="8961" max="8961" width="11.125" style="96" customWidth="1"/>
    <col min="8962" max="8962" width="3.75" style="96" bestFit="1" customWidth="1"/>
    <col min="8963" max="8963" width="11.125" style="96" customWidth="1"/>
    <col min="8964" max="8964" width="6" style="96" customWidth="1"/>
    <col min="8965" max="8965" width="5.125" style="96" customWidth="1"/>
    <col min="8966" max="8966" width="5.75" style="96" customWidth="1"/>
    <col min="8967" max="8967" width="3.125" style="96" customWidth="1"/>
    <col min="8968" max="8968" width="12.875" style="96" customWidth="1"/>
    <col min="8969" max="8969" width="2.875" style="96" customWidth="1"/>
    <col min="8970" max="8970" width="83.875" style="96" customWidth="1"/>
    <col min="8971" max="9215" width="11.375" style="96"/>
    <col min="9216" max="9216" width="16.75" style="96" customWidth="1"/>
    <col min="9217" max="9217" width="11.125" style="96" customWidth="1"/>
    <col min="9218" max="9218" width="3.75" style="96" bestFit="1" customWidth="1"/>
    <col min="9219" max="9219" width="11.125" style="96" customWidth="1"/>
    <col min="9220" max="9220" width="6" style="96" customWidth="1"/>
    <col min="9221" max="9221" width="5.125" style="96" customWidth="1"/>
    <col min="9222" max="9222" width="5.75" style="96" customWidth="1"/>
    <col min="9223" max="9223" width="3.125" style="96" customWidth="1"/>
    <col min="9224" max="9224" width="12.875" style="96" customWidth="1"/>
    <col min="9225" max="9225" width="2.875" style="96" customWidth="1"/>
    <col min="9226" max="9226" width="83.875" style="96" customWidth="1"/>
    <col min="9227" max="9471" width="11.375" style="96"/>
    <col min="9472" max="9472" width="16.75" style="96" customWidth="1"/>
    <col min="9473" max="9473" width="11.125" style="96" customWidth="1"/>
    <col min="9474" max="9474" width="3.75" style="96" bestFit="1" customWidth="1"/>
    <col min="9475" max="9475" width="11.125" style="96" customWidth="1"/>
    <col min="9476" max="9476" width="6" style="96" customWidth="1"/>
    <col min="9477" max="9477" width="5.125" style="96" customWidth="1"/>
    <col min="9478" max="9478" width="5.75" style="96" customWidth="1"/>
    <col min="9479" max="9479" width="3.125" style="96" customWidth="1"/>
    <col min="9480" max="9480" width="12.875" style="96" customWidth="1"/>
    <col min="9481" max="9481" width="2.875" style="96" customWidth="1"/>
    <col min="9482" max="9482" width="83.875" style="96" customWidth="1"/>
    <col min="9483" max="9727" width="11.375" style="96"/>
    <col min="9728" max="9728" width="16.75" style="96" customWidth="1"/>
    <col min="9729" max="9729" width="11.125" style="96" customWidth="1"/>
    <col min="9730" max="9730" width="3.75" style="96" bestFit="1" customWidth="1"/>
    <col min="9731" max="9731" width="11.125" style="96" customWidth="1"/>
    <col min="9732" max="9732" width="6" style="96" customWidth="1"/>
    <col min="9733" max="9733" width="5.125" style="96" customWidth="1"/>
    <col min="9734" max="9734" width="5.75" style="96" customWidth="1"/>
    <col min="9735" max="9735" width="3.125" style="96" customWidth="1"/>
    <col min="9736" max="9736" width="12.875" style="96" customWidth="1"/>
    <col min="9737" max="9737" width="2.875" style="96" customWidth="1"/>
    <col min="9738" max="9738" width="83.875" style="96" customWidth="1"/>
    <col min="9739" max="9983" width="11.375" style="96"/>
    <col min="9984" max="9984" width="16.75" style="96" customWidth="1"/>
    <col min="9985" max="9985" width="11.125" style="96" customWidth="1"/>
    <col min="9986" max="9986" width="3.75" style="96" bestFit="1" customWidth="1"/>
    <col min="9987" max="9987" width="11.125" style="96" customWidth="1"/>
    <col min="9988" max="9988" width="6" style="96" customWidth="1"/>
    <col min="9989" max="9989" width="5.125" style="96" customWidth="1"/>
    <col min="9990" max="9990" width="5.75" style="96" customWidth="1"/>
    <col min="9991" max="9991" width="3.125" style="96" customWidth="1"/>
    <col min="9992" max="9992" width="12.875" style="96" customWidth="1"/>
    <col min="9993" max="9993" width="2.875" style="96" customWidth="1"/>
    <col min="9994" max="9994" width="83.875" style="96" customWidth="1"/>
    <col min="9995" max="10239" width="11.375" style="96"/>
    <col min="10240" max="10240" width="16.75" style="96" customWidth="1"/>
    <col min="10241" max="10241" width="11.125" style="96" customWidth="1"/>
    <col min="10242" max="10242" width="3.75" style="96" bestFit="1" customWidth="1"/>
    <col min="10243" max="10243" width="11.125" style="96" customWidth="1"/>
    <col min="10244" max="10244" width="6" style="96" customWidth="1"/>
    <col min="10245" max="10245" width="5.125" style="96" customWidth="1"/>
    <col min="10246" max="10246" width="5.75" style="96" customWidth="1"/>
    <col min="10247" max="10247" width="3.125" style="96" customWidth="1"/>
    <col min="10248" max="10248" width="12.875" style="96" customWidth="1"/>
    <col min="10249" max="10249" width="2.875" style="96" customWidth="1"/>
    <col min="10250" max="10250" width="83.875" style="96" customWidth="1"/>
    <col min="10251" max="10495" width="11.375" style="96"/>
    <col min="10496" max="10496" width="16.75" style="96" customWidth="1"/>
    <col min="10497" max="10497" width="11.125" style="96" customWidth="1"/>
    <col min="10498" max="10498" width="3.75" style="96" bestFit="1" customWidth="1"/>
    <col min="10499" max="10499" width="11.125" style="96" customWidth="1"/>
    <col min="10500" max="10500" width="6" style="96" customWidth="1"/>
    <col min="10501" max="10501" width="5.125" style="96" customWidth="1"/>
    <col min="10502" max="10502" width="5.75" style="96" customWidth="1"/>
    <col min="10503" max="10503" width="3.125" style="96" customWidth="1"/>
    <col min="10504" max="10504" width="12.875" style="96" customWidth="1"/>
    <col min="10505" max="10505" width="2.875" style="96" customWidth="1"/>
    <col min="10506" max="10506" width="83.875" style="96" customWidth="1"/>
    <col min="10507" max="10751" width="11.375" style="96"/>
    <col min="10752" max="10752" width="16.75" style="96" customWidth="1"/>
    <col min="10753" max="10753" width="11.125" style="96" customWidth="1"/>
    <col min="10754" max="10754" width="3.75" style="96" bestFit="1" customWidth="1"/>
    <col min="10755" max="10755" width="11.125" style="96" customWidth="1"/>
    <col min="10756" max="10756" width="6" style="96" customWidth="1"/>
    <col min="10757" max="10757" width="5.125" style="96" customWidth="1"/>
    <col min="10758" max="10758" width="5.75" style="96" customWidth="1"/>
    <col min="10759" max="10759" width="3.125" style="96" customWidth="1"/>
    <col min="10760" max="10760" width="12.875" style="96" customWidth="1"/>
    <col min="10761" max="10761" width="2.875" style="96" customWidth="1"/>
    <col min="10762" max="10762" width="83.875" style="96" customWidth="1"/>
    <col min="10763" max="11007" width="11.375" style="96"/>
    <col min="11008" max="11008" width="16.75" style="96" customWidth="1"/>
    <col min="11009" max="11009" width="11.125" style="96" customWidth="1"/>
    <col min="11010" max="11010" width="3.75" style="96" bestFit="1" customWidth="1"/>
    <col min="11011" max="11011" width="11.125" style="96" customWidth="1"/>
    <col min="11012" max="11012" width="6" style="96" customWidth="1"/>
    <col min="11013" max="11013" width="5.125" style="96" customWidth="1"/>
    <col min="11014" max="11014" width="5.75" style="96" customWidth="1"/>
    <col min="11015" max="11015" width="3.125" style="96" customWidth="1"/>
    <col min="11016" max="11016" width="12.875" style="96" customWidth="1"/>
    <col min="11017" max="11017" width="2.875" style="96" customWidth="1"/>
    <col min="11018" max="11018" width="83.875" style="96" customWidth="1"/>
    <col min="11019" max="11263" width="11.375" style="96"/>
    <col min="11264" max="11264" width="16.75" style="96" customWidth="1"/>
    <col min="11265" max="11265" width="11.125" style="96" customWidth="1"/>
    <col min="11266" max="11266" width="3.75" style="96" bestFit="1" customWidth="1"/>
    <col min="11267" max="11267" width="11.125" style="96" customWidth="1"/>
    <col min="11268" max="11268" width="6" style="96" customWidth="1"/>
    <col min="11269" max="11269" width="5.125" style="96" customWidth="1"/>
    <col min="11270" max="11270" width="5.75" style="96" customWidth="1"/>
    <col min="11271" max="11271" width="3.125" style="96" customWidth="1"/>
    <col min="11272" max="11272" width="12.875" style="96" customWidth="1"/>
    <col min="11273" max="11273" width="2.875" style="96" customWidth="1"/>
    <col min="11274" max="11274" width="83.875" style="96" customWidth="1"/>
    <col min="11275" max="11519" width="11.375" style="96"/>
    <col min="11520" max="11520" width="16.75" style="96" customWidth="1"/>
    <col min="11521" max="11521" width="11.125" style="96" customWidth="1"/>
    <col min="11522" max="11522" width="3.75" style="96" bestFit="1" customWidth="1"/>
    <col min="11523" max="11523" width="11.125" style="96" customWidth="1"/>
    <col min="11524" max="11524" width="6" style="96" customWidth="1"/>
    <col min="11525" max="11525" width="5.125" style="96" customWidth="1"/>
    <col min="11526" max="11526" width="5.75" style="96" customWidth="1"/>
    <col min="11527" max="11527" width="3.125" style="96" customWidth="1"/>
    <col min="11528" max="11528" width="12.875" style="96" customWidth="1"/>
    <col min="11529" max="11529" width="2.875" style="96" customWidth="1"/>
    <col min="11530" max="11530" width="83.875" style="96" customWidth="1"/>
    <col min="11531" max="11775" width="11.375" style="96"/>
    <col min="11776" max="11776" width="16.75" style="96" customWidth="1"/>
    <col min="11777" max="11777" width="11.125" style="96" customWidth="1"/>
    <col min="11778" max="11778" width="3.75" style="96" bestFit="1" customWidth="1"/>
    <col min="11779" max="11779" width="11.125" style="96" customWidth="1"/>
    <col min="11780" max="11780" width="6" style="96" customWidth="1"/>
    <col min="11781" max="11781" width="5.125" style="96" customWidth="1"/>
    <col min="11782" max="11782" width="5.75" style="96" customWidth="1"/>
    <col min="11783" max="11783" width="3.125" style="96" customWidth="1"/>
    <col min="11784" max="11784" width="12.875" style="96" customWidth="1"/>
    <col min="11785" max="11785" width="2.875" style="96" customWidth="1"/>
    <col min="11786" max="11786" width="83.875" style="96" customWidth="1"/>
    <col min="11787" max="12031" width="11.375" style="96"/>
    <col min="12032" max="12032" width="16.75" style="96" customWidth="1"/>
    <col min="12033" max="12033" width="11.125" style="96" customWidth="1"/>
    <col min="12034" max="12034" width="3.75" style="96" bestFit="1" customWidth="1"/>
    <col min="12035" max="12035" width="11.125" style="96" customWidth="1"/>
    <col min="12036" max="12036" width="6" style="96" customWidth="1"/>
    <col min="12037" max="12037" width="5.125" style="96" customWidth="1"/>
    <col min="12038" max="12038" width="5.75" style="96" customWidth="1"/>
    <col min="12039" max="12039" width="3.125" style="96" customWidth="1"/>
    <col min="12040" max="12040" width="12.875" style="96" customWidth="1"/>
    <col min="12041" max="12041" width="2.875" style="96" customWidth="1"/>
    <col min="12042" max="12042" width="83.875" style="96" customWidth="1"/>
    <col min="12043" max="12287" width="11.375" style="96"/>
    <col min="12288" max="12288" width="16.75" style="96" customWidth="1"/>
    <col min="12289" max="12289" width="11.125" style="96" customWidth="1"/>
    <col min="12290" max="12290" width="3.75" style="96" bestFit="1" customWidth="1"/>
    <col min="12291" max="12291" width="11.125" style="96" customWidth="1"/>
    <col min="12292" max="12292" width="6" style="96" customWidth="1"/>
    <col min="12293" max="12293" width="5.125" style="96" customWidth="1"/>
    <col min="12294" max="12294" width="5.75" style="96" customWidth="1"/>
    <col min="12295" max="12295" width="3.125" style="96" customWidth="1"/>
    <col min="12296" max="12296" width="12.875" style="96" customWidth="1"/>
    <col min="12297" max="12297" width="2.875" style="96" customWidth="1"/>
    <col min="12298" max="12298" width="83.875" style="96" customWidth="1"/>
    <col min="12299" max="12543" width="11.375" style="96"/>
    <col min="12544" max="12544" width="16.75" style="96" customWidth="1"/>
    <col min="12545" max="12545" width="11.125" style="96" customWidth="1"/>
    <col min="12546" max="12546" width="3.75" style="96" bestFit="1" customWidth="1"/>
    <col min="12547" max="12547" width="11.125" style="96" customWidth="1"/>
    <col min="12548" max="12548" width="6" style="96" customWidth="1"/>
    <col min="12549" max="12549" width="5.125" style="96" customWidth="1"/>
    <col min="12550" max="12550" width="5.75" style="96" customWidth="1"/>
    <col min="12551" max="12551" width="3.125" style="96" customWidth="1"/>
    <col min="12552" max="12552" width="12.875" style="96" customWidth="1"/>
    <col min="12553" max="12553" width="2.875" style="96" customWidth="1"/>
    <col min="12554" max="12554" width="83.875" style="96" customWidth="1"/>
    <col min="12555" max="12799" width="11.375" style="96"/>
    <col min="12800" max="12800" width="16.75" style="96" customWidth="1"/>
    <col min="12801" max="12801" width="11.125" style="96" customWidth="1"/>
    <col min="12802" max="12802" width="3.75" style="96" bestFit="1" customWidth="1"/>
    <col min="12803" max="12803" width="11.125" style="96" customWidth="1"/>
    <col min="12804" max="12804" width="6" style="96" customWidth="1"/>
    <col min="12805" max="12805" width="5.125" style="96" customWidth="1"/>
    <col min="12806" max="12806" width="5.75" style="96" customWidth="1"/>
    <col min="12807" max="12807" width="3.125" style="96" customWidth="1"/>
    <col min="12808" max="12808" width="12.875" style="96" customWidth="1"/>
    <col min="12809" max="12809" width="2.875" style="96" customWidth="1"/>
    <col min="12810" max="12810" width="83.875" style="96" customWidth="1"/>
    <col min="12811" max="13055" width="11.375" style="96"/>
    <col min="13056" max="13056" width="16.75" style="96" customWidth="1"/>
    <col min="13057" max="13057" width="11.125" style="96" customWidth="1"/>
    <col min="13058" max="13058" width="3.75" style="96" bestFit="1" customWidth="1"/>
    <col min="13059" max="13059" width="11.125" style="96" customWidth="1"/>
    <col min="13060" max="13060" width="6" style="96" customWidth="1"/>
    <col min="13061" max="13061" width="5.125" style="96" customWidth="1"/>
    <col min="13062" max="13062" width="5.75" style="96" customWidth="1"/>
    <col min="13063" max="13063" width="3.125" style="96" customWidth="1"/>
    <col min="13064" max="13064" width="12.875" style="96" customWidth="1"/>
    <col min="13065" max="13065" width="2.875" style="96" customWidth="1"/>
    <col min="13066" max="13066" width="83.875" style="96" customWidth="1"/>
    <col min="13067" max="13311" width="11.375" style="96"/>
    <col min="13312" max="13312" width="16.75" style="96" customWidth="1"/>
    <col min="13313" max="13313" width="11.125" style="96" customWidth="1"/>
    <col min="13314" max="13314" width="3.75" style="96" bestFit="1" customWidth="1"/>
    <col min="13315" max="13315" width="11.125" style="96" customWidth="1"/>
    <col min="13316" max="13316" width="6" style="96" customWidth="1"/>
    <col min="13317" max="13317" width="5.125" style="96" customWidth="1"/>
    <col min="13318" max="13318" width="5.75" style="96" customWidth="1"/>
    <col min="13319" max="13319" width="3.125" style="96" customWidth="1"/>
    <col min="13320" max="13320" width="12.875" style="96" customWidth="1"/>
    <col min="13321" max="13321" width="2.875" style="96" customWidth="1"/>
    <col min="13322" max="13322" width="83.875" style="96" customWidth="1"/>
    <col min="13323" max="13567" width="11.375" style="96"/>
    <col min="13568" max="13568" width="16.75" style="96" customWidth="1"/>
    <col min="13569" max="13569" width="11.125" style="96" customWidth="1"/>
    <col min="13570" max="13570" width="3.75" style="96" bestFit="1" customWidth="1"/>
    <col min="13571" max="13571" width="11.125" style="96" customWidth="1"/>
    <col min="13572" max="13572" width="6" style="96" customWidth="1"/>
    <col min="13573" max="13573" width="5.125" style="96" customWidth="1"/>
    <col min="13574" max="13574" width="5.75" style="96" customWidth="1"/>
    <col min="13575" max="13575" width="3.125" style="96" customWidth="1"/>
    <col min="13576" max="13576" width="12.875" style="96" customWidth="1"/>
    <col min="13577" max="13577" width="2.875" style="96" customWidth="1"/>
    <col min="13578" max="13578" width="83.875" style="96" customWidth="1"/>
    <col min="13579" max="13823" width="11.375" style="96"/>
    <col min="13824" max="13824" width="16.75" style="96" customWidth="1"/>
    <col min="13825" max="13825" width="11.125" style="96" customWidth="1"/>
    <col min="13826" max="13826" width="3.75" style="96" bestFit="1" customWidth="1"/>
    <col min="13827" max="13827" width="11.125" style="96" customWidth="1"/>
    <col min="13828" max="13828" width="6" style="96" customWidth="1"/>
    <col min="13829" max="13829" width="5.125" style="96" customWidth="1"/>
    <col min="13830" max="13830" width="5.75" style="96" customWidth="1"/>
    <col min="13831" max="13831" width="3.125" style="96" customWidth="1"/>
    <col min="13832" max="13832" width="12.875" style="96" customWidth="1"/>
    <col min="13833" max="13833" width="2.875" style="96" customWidth="1"/>
    <col min="13834" max="13834" width="83.875" style="96" customWidth="1"/>
    <col min="13835" max="14079" width="11.375" style="96"/>
    <col min="14080" max="14080" width="16.75" style="96" customWidth="1"/>
    <col min="14081" max="14081" width="11.125" style="96" customWidth="1"/>
    <col min="14082" max="14082" width="3.75" style="96" bestFit="1" customWidth="1"/>
    <col min="14083" max="14083" width="11.125" style="96" customWidth="1"/>
    <col min="14084" max="14084" width="6" style="96" customWidth="1"/>
    <col min="14085" max="14085" width="5.125" style="96" customWidth="1"/>
    <col min="14086" max="14086" width="5.75" style="96" customWidth="1"/>
    <col min="14087" max="14087" width="3.125" style="96" customWidth="1"/>
    <col min="14088" max="14088" width="12.875" style="96" customWidth="1"/>
    <col min="14089" max="14089" width="2.875" style="96" customWidth="1"/>
    <col min="14090" max="14090" width="83.875" style="96" customWidth="1"/>
    <col min="14091" max="14335" width="11.375" style="96"/>
    <col min="14336" max="14336" width="16.75" style="96" customWidth="1"/>
    <col min="14337" max="14337" width="11.125" style="96" customWidth="1"/>
    <col min="14338" max="14338" width="3.75" style="96" bestFit="1" customWidth="1"/>
    <col min="14339" max="14339" width="11.125" style="96" customWidth="1"/>
    <col min="14340" max="14340" width="6" style="96" customWidth="1"/>
    <col min="14341" max="14341" width="5.125" style="96" customWidth="1"/>
    <col min="14342" max="14342" width="5.75" style="96" customWidth="1"/>
    <col min="14343" max="14343" width="3.125" style="96" customWidth="1"/>
    <col min="14344" max="14344" width="12.875" style="96" customWidth="1"/>
    <col min="14345" max="14345" width="2.875" style="96" customWidth="1"/>
    <col min="14346" max="14346" width="83.875" style="96" customWidth="1"/>
    <col min="14347" max="14591" width="11.375" style="96"/>
    <col min="14592" max="14592" width="16.75" style="96" customWidth="1"/>
    <col min="14593" max="14593" width="11.125" style="96" customWidth="1"/>
    <col min="14594" max="14594" width="3.75" style="96" bestFit="1" customWidth="1"/>
    <col min="14595" max="14595" width="11.125" style="96" customWidth="1"/>
    <col min="14596" max="14596" width="6" style="96" customWidth="1"/>
    <col min="14597" max="14597" width="5.125" style="96" customWidth="1"/>
    <col min="14598" max="14598" width="5.75" style="96" customWidth="1"/>
    <col min="14599" max="14599" width="3.125" style="96" customWidth="1"/>
    <col min="14600" max="14600" width="12.875" style="96" customWidth="1"/>
    <col min="14601" max="14601" width="2.875" style="96" customWidth="1"/>
    <col min="14602" max="14602" width="83.875" style="96" customWidth="1"/>
    <col min="14603" max="14847" width="11.375" style="96"/>
    <col min="14848" max="14848" width="16.75" style="96" customWidth="1"/>
    <col min="14849" max="14849" width="11.125" style="96" customWidth="1"/>
    <col min="14850" max="14850" width="3.75" style="96" bestFit="1" customWidth="1"/>
    <col min="14851" max="14851" width="11.125" style="96" customWidth="1"/>
    <col min="14852" max="14852" width="6" style="96" customWidth="1"/>
    <col min="14853" max="14853" width="5.125" style="96" customWidth="1"/>
    <col min="14854" max="14854" width="5.75" style="96" customWidth="1"/>
    <col min="14855" max="14855" width="3.125" style="96" customWidth="1"/>
    <col min="14856" max="14856" width="12.875" style="96" customWidth="1"/>
    <col min="14857" max="14857" width="2.875" style="96" customWidth="1"/>
    <col min="14858" max="14858" width="83.875" style="96" customWidth="1"/>
    <col min="14859" max="15103" width="11.375" style="96"/>
    <col min="15104" max="15104" width="16.75" style="96" customWidth="1"/>
    <col min="15105" max="15105" width="11.125" style="96" customWidth="1"/>
    <col min="15106" max="15106" width="3.75" style="96" bestFit="1" customWidth="1"/>
    <col min="15107" max="15107" width="11.125" style="96" customWidth="1"/>
    <col min="15108" max="15108" width="6" style="96" customWidth="1"/>
    <col min="15109" max="15109" width="5.125" style="96" customWidth="1"/>
    <col min="15110" max="15110" width="5.75" style="96" customWidth="1"/>
    <col min="15111" max="15111" width="3.125" style="96" customWidth="1"/>
    <col min="15112" max="15112" width="12.875" style="96" customWidth="1"/>
    <col min="15113" max="15113" width="2.875" style="96" customWidth="1"/>
    <col min="15114" max="15114" width="83.875" style="96" customWidth="1"/>
    <col min="15115" max="15359" width="11.375" style="96"/>
    <col min="15360" max="15360" width="16.75" style="96" customWidth="1"/>
    <col min="15361" max="15361" width="11.125" style="96" customWidth="1"/>
    <col min="15362" max="15362" width="3.75" style="96" bestFit="1" customWidth="1"/>
    <col min="15363" max="15363" width="11.125" style="96" customWidth="1"/>
    <col min="15364" max="15364" width="6" style="96" customWidth="1"/>
    <col min="15365" max="15365" width="5.125" style="96" customWidth="1"/>
    <col min="15366" max="15366" width="5.75" style="96" customWidth="1"/>
    <col min="15367" max="15367" width="3.125" style="96" customWidth="1"/>
    <col min="15368" max="15368" width="12.875" style="96" customWidth="1"/>
    <col min="15369" max="15369" width="2.875" style="96" customWidth="1"/>
    <col min="15370" max="15370" width="83.875" style="96" customWidth="1"/>
    <col min="15371" max="15615" width="11.375" style="96"/>
    <col min="15616" max="15616" width="16.75" style="96" customWidth="1"/>
    <col min="15617" max="15617" width="11.125" style="96" customWidth="1"/>
    <col min="15618" max="15618" width="3.75" style="96" bestFit="1" customWidth="1"/>
    <col min="15619" max="15619" width="11.125" style="96" customWidth="1"/>
    <col min="15620" max="15620" width="6" style="96" customWidth="1"/>
    <col min="15621" max="15621" width="5.125" style="96" customWidth="1"/>
    <col min="15622" max="15622" width="5.75" style="96" customWidth="1"/>
    <col min="15623" max="15623" width="3.125" style="96" customWidth="1"/>
    <col min="15624" max="15624" width="12.875" style="96" customWidth="1"/>
    <col min="15625" max="15625" width="2.875" style="96" customWidth="1"/>
    <col min="15626" max="15626" width="83.875" style="96" customWidth="1"/>
    <col min="15627" max="15871" width="11.375" style="96"/>
    <col min="15872" max="15872" width="16.75" style="96" customWidth="1"/>
    <col min="15873" max="15873" width="11.125" style="96" customWidth="1"/>
    <col min="15874" max="15874" width="3.75" style="96" bestFit="1" customWidth="1"/>
    <col min="15875" max="15875" width="11.125" style="96" customWidth="1"/>
    <col min="15876" max="15876" width="6" style="96" customWidth="1"/>
    <col min="15877" max="15877" width="5.125" style="96" customWidth="1"/>
    <col min="15878" max="15878" width="5.75" style="96" customWidth="1"/>
    <col min="15879" max="15879" width="3.125" style="96" customWidth="1"/>
    <col min="15880" max="15880" width="12.875" style="96" customWidth="1"/>
    <col min="15881" max="15881" width="2.875" style="96" customWidth="1"/>
    <col min="15882" max="15882" width="83.875" style="96" customWidth="1"/>
    <col min="15883" max="16127" width="11.375" style="96"/>
    <col min="16128" max="16128" width="16.75" style="96" customWidth="1"/>
    <col min="16129" max="16129" width="11.125" style="96" customWidth="1"/>
    <col min="16130" max="16130" width="3.75" style="96" bestFit="1" customWidth="1"/>
    <col min="16131" max="16131" width="11.125" style="96" customWidth="1"/>
    <col min="16132" max="16132" width="6" style="96" customWidth="1"/>
    <col min="16133" max="16133" width="5.125" style="96" customWidth="1"/>
    <col min="16134" max="16134" width="5.75" style="96" customWidth="1"/>
    <col min="16135" max="16135" width="3.125" style="96" customWidth="1"/>
    <col min="16136" max="16136" width="12.875" style="96" customWidth="1"/>
    <col min="16137" max="16137" width="2.875" style="96" customWidth="1"/>
    <col min="16138" max="16138" width="83.875" style="96" customWidth="1"/>
    <col min="16139" max="16384" width="11.375" style="96"/>
  </cols>
  <sheetData>
    <row r="1" spans="1:15" ht="30" customHeight="1">
      <c r="A1" s="95" t="s">
        <v>38</v>
      </c>
      <c r="B1" s="95"/>
      <c r="D1" s="263" t="s">
        <v>39</v>
      </c>
      <c r="E1" s="263"/>
      <c r="F1" s="263"/>
      <c r="G1" s="263"/>
      <c r="H1" s="263"/>
      <c r="I1" s="263"/>
      <c r="J1" s="263"/>
      <c r="K1" s="263"/>
      <c r="L1" s="263"/>
    </row>
    <row r="2" spans="1:15" ht="30" customHeight="1">
      <c r="A2" s="265" t="str">
        <f ca="1">RIGHT(CELL("filename",A2),
 LEN(CELL("filename",A2))
       -FIND("]",CELL("filename",A2)))</f>
        <v>⑫年月</v>
      </c>
      <c r="B2" s="265"/>
      <c r="C2" s="265"/>
      <c r="D2" s="265"/>
      <c r="E2" s="265"/>
      <c r="F2" s="265"/>
      <c r="G2" s="265"/>
      <c r="H2" s="265"/>
      <c r="I2" s="265"/>
      <c r="J2" s="265"/>
      <c r="K2" s="265"/>
      <c r="L2" s="265"/>
    </row>
    <row r="3" spans="1:15" ht="30" customHeight="1">
      <c r="A3" s="266" t="s">
        <v>47</v>
      </c>
      <c r="B3" s="266"/>
      <c r="C3" s="266" t="str">
        <f>IF('人件費総括表・実績（様式7号別紙2-1-1）'!$B$3:$F$3="",
     "",
     '人件費総括表・実績（様式7号別紙2-1-1）'!$B$3:$F$3)</f>
        <v/>
      </c>
      <c r="D3" s="266"/>
      <c r="E3" s="266"/>
      <c r="F3" s="97"/>
      <c r="G3" s="97"/>
      <c r="H3" s="97"/>
      <c r="I3" s="97"/>
      <c r="J3" s="97"/>
      <c r="K3" s="97"/>
      <c r="L3" s="97"/>
    </row>
    <row r="4" spans="1:15" ht="30" customHeight="1">
      <c r="A4" s="267" t="s">
        <v>27</v>
      </c>
      <c r="B4" s="267"/>
      <c r="C4" s="266" t="str">
        <f>IF(従業員別人件費総括表!D5="",
     "",
     従業員別人件費総括表!D5)</f>
        <v/>
      </c>
      <c r="D4" s="266"/>
      <c r="E4" s="266"/>
      <c r="F4" s="98"/>
      <c r="G4" s="98"/>
      <c r="H4" s="98"/>
    </row>
    <row r="5" spans="1:15" ht="30" customHeight="1">
      <c r="A5" s="267" t="s">
        <v>28</v>
      </c>
      <c r="B5" s="267"/>
      <c r="C5" s="268">
        <f>従業員別人件費総括表!F7</f>
        <v>0</v>
      </c>
      <c r="D5" s="268"/>
      <c r="E5" s="268"/>
      <c r="F5" s="98" t="s">
        <v>7</v>
      </c>
      <c r="G5" s="98"/>
      <c r="H5" s="98"/>
    </row>
    <row r="6" spans="1:15" ht="30" customHeight="1" thickBot="1">
      <c r="A6" s="100" t="s">
        <v>46</v>
      </c>
      <c r="B6" s="100"/>
    </row>
    <row r="7" spans="1:15" s="101" customFormat="1" ht="22.5" customHeight="1" thickBot="1">
      <c r="A7" s="273" t="s">
        <v>48</v>
      </c>
      <c r="B7" s="270"/>
      <c r="C7" s="271" t="s">
        <v>29</v>
      </c>
      <c r="D7" s="271"/>
      <c r="E7" s="271"/>
      <c r="F7" s="261" t="s">
        <v>30</v>
      </c>
      <c r="G7" s="272"/>
      <c r="H7" s="272"/>
      <c r="I7" s="262"/>
      <c r="J7" s="261" t="s">
        <v>31</v>
      </c>
      <c r="K7" s="262"/>
      <c r="L7" s="102" t="s">
        <v>45</v>
      </c>
      <c r="M7" s="103" t="s">
        <v>32</v>
      </c>
      <c r="N7" s="104" t="s">
        <v>44</v>
      </c>
    </row>
    <row r="8" spans="1:15" ht="22.5" customHeight="1">
      <c r="A8" s="91"/>
      <c r="B8" s="105" t="str">
        <f>IF(テーブル145678910[[#This Row],[列1]]="",
    "",
    TEXT(テーブル145678910[[#This Row],[列1]],"(aaa)"))</f>
        <v/>
      </c>
      <c r="C8" s="85" t="s">
        <v>49</v>
      </c>
      <c r="D8" s="106" t="s">
        <v>25</v>
      </c>
      <c r="E8" s="86" t="s">
        <v>49</v>
      </c>
      <c r="F8" s="107">
        <f>IFERROR(HOUR(テーブル145678910[[#This Row],[列4]]-テーブル145678910[[#This Row],[列13]]-テーブル145678910[[#This Row],[列2]]),
              0)</f>
        <v>0</v>
      </c>
      <c r="G8" s="108" t="s">
        <v>35</v>
      </c>
      <c r="H8" s="109" t="str">
        <f>IFERROR(IF(MINUTE(テーブル145678910[[#This Row],[列4]]-テーブル145678910[[#This Row],[列13]]-テーブル145678910[[#This Row],[列2]])&lt;30,
                  "00",
                  30),
              "00")</f>
        <v>00</v>
      </c>
      <c r="I8" s="110" t="s">
        <v>36</v>
      </c>
      <c r="J8" s="111">
        <f>IFERROR((テーブル145678910[[#This Row],[列5]]+テーブル145678910[[#This Row],[列7]]/60)*$C$5,"")</f>
        <v>0</v>
      </c>
      <c r="K8" s="112" t="s">
        <v>7</v>
      </c>
      <c r="L8" s="113"/>
      <c r="M8" s="114"/>
      <c r="N8" s="153"/>
      <c r="O8" s="116"/>
    </row>
    <row r="9" spans="1:15" ht="22.5" customHeight="1">
      <c r="A9" s="92"/>
      <c r="B9" s="118" t="str">
        <f>IF(テーブル145678910[[#This Row],[列1]]="",
    "",
    TEXT(テーブル145678910[[#This Row],[列1]],"(aaa)"))</f>
        <v/>
      </c>
      <c r="C9" s="87" t="s">
        <v>49</v>
      </c>
      <c r="D9" s="120" t="s">
        <v>25</v>
      </c>
      <c r="E9" s="88" t="s">
        <v>49</v>
      </c>
      <c r="F9" s="122">
        <f>IFERROR(HOUR(テーブル145678910[[#This Row],[列4]]-テーブル145678910[[#This Row],[列13]]-テーブル145678910[[#This Row],[列2]]),
              0)</f>
        <v>0</v>
      </c>
      <c r="G9" s="123" t="s">
        <v>35</v>
      </c>
      <c r="H9" s="124" t="str">
        <f>IFERROR(IF(MINUTE(テーブル145678910[[#This Row],[列4]]-テーブル145678910[[#This Row],[列13]]-テーブル145678910[[#This Row],[列2]])&lt;30,
                  "00",
                  30),
              "00")</f>
        <v>00</v>
      </c>
      <c r="I9" s="125" t="s">
        <v>36</v>
      </c>
      <c r="J9" s="126">
        <f>IFERROR((テーブル145678910[[#This Row],[列5]]+テーブル145678910[[#This Row],[列7]]/60)*$C$5,"")</f>
        <v>0</v>
      </c>
      <c r="K9" s="127" t="s">
        <v>7</v>
      </c>
      <c r="L9" s="128"/>
      <c r="M9" s="129"/>
      <c r="N9" s="153"/>
      <c r="O9" s="116"/>
    </row>
    <row r="10" spans="1:15" ht="22.5" customHeight="1">
      <c r="A10" s="92"/>
      <c r="B10" s="130" t="str">
        <f>IF(テーブル145678910[[#This Row],[列1]]="",
    "",
    TEXT(テーブル145678910[[#This Row],[列1]],"(aaa)"))</f>
        <v/>
      </c>
      <c r="C10" s="87" t="s">
        <v>49</v>
      </c>
      <c r="D10" s="120" t="s">
        <v>25</v>
      </c>
      <c r="E10" s="88" t="s">
        <v>49</v>
      </c>
      <c r="F10" s="122">
        <f>IFERROR(HOUR(テーブル145678910[[#This Row],[列4]]-テーブル145678910[[#This Row],[列13]]-テーブル145678910[[#This Row],[列2]]),
              0)</f>
        <v>0</v>
      </c>
      <c r="G10" s="123" t="s">
        <v>35</v>
      </c>
      <c r="H10" s="131" t="str">
        <f>IFERROR(IF(MINUTE(テーブル145678910[[#This Row],[列4]]-テーブル145678910[[#This Row],[列13]]-テーブル145678910[[#This Row],[列2]])&lt;30,
                  "00",
                  30),
              "00")</f>
        <v>00</v>
      </c>
      <c r="I10" s="125" t="s">
        <v>36</v>
      </c>
      <c r="J10" s="126">
        <f>IFERROR((テーブル145678910[[#This Row],[列5]]+テーブル145678910[[#This Row],[列7]]/60)*$C$5,"")</f>
        <v>0</v>
      </c>
      <c r="K10" s="127" t="s">
        <v>7</v>
      </c>
      <c r="L10" s="132"/>
      <c r="M10" s="129"/>
      <c r="N10" s="153"/>
      <c r="O10" s="116"/>
    </row>
    <row r="11" spans="1:15" ht="22.5" customHeight="1">
      <c r="A11" s="92"/>
      <c r="B11" s="130" t="str">
        <f>IF(テーブル145678910[[#This Row],[列1]]="",
    "",
    TEXT(テーブル145678910[[#This Row],[列1]],"(aaa)"))</f>
        <v/>
      </c>
      <c r="C11" s="87" t="s">
        <v>33</v>
      </c>
      <c r="D11" s="120" t="s">
        <v>34</v>
      </c>
      <c r="E11" s="88" t="s">
        <v>33</v>
      </c>
      <c r="F11" s="122">
        <f>IFERROR(HOUR(テーブル145678910[[#This Row],[列4]]-テーブル145678910[[#This Row],[列13]]-テーブル145678910[[#This Row],[列2]]),
              0)</f>
        <v>0</v>
      </c>
      <c r="G11" s="123" t="s">
        <v>35</v>
      </c>
      <c r="H11" s="131" t="str">
        <f>IFERROR(IF(MINUTE(テーブル145678910[[#This Row],[列4]]-テーブル145678910[[#This Row],[列13]]-テーブル145678910[[#This Row],[列2]])&lt;30,
                  "00",
                  30),
              "00")</f>
        <v>00</v>
      </c>
      <c r="I11" s="125" t="s">
        <v>36</v>
      </c>
      <c r="J11" s="126">
        <f>IFERROR((テーブル145678910[[#This Row],[列5]]+テーブル145678910[[#This Row],[列7]]/60)*$C$5,"")</f>
        <v>0</v>
      </c>
      <c r="K11" s="127" t="s">
        <v>7</v>
      </c>
      <c r="L11" s="132"/>
      <c r="M11" s="129"/>
      <c r="N11" s="153"/>
      <c r="O11" s="116"/>
    </row>
    <row r="12" spans="1:15" ht="22.5" customHeight="1">
      <c r="A12" s="92"/>
      <c r="B12" s="130" t="str">
        <f>IF(テーブル145678910[[#This Row],[列1]]="",
    "",
    TEXT(テーブル145678910[[#This Row],[列1]],"(aaa)"))</f>
        <v/>
      </c>
      <c r="C12" s="87" t="s">
        <v>33</v>
      </c>
      <c r="D12" s="120" t="s">
        <v>34</v>
      </c>
      <c r="E12" s="88" t="s">
        <v>33</v>
      </c>
      <c r="F12" s="122">
        <f>IFERROR(HOUR(テーブル145678910[[#This Row],[列4]]-テーブル145678910[[#This Row],[列13]]-テーブル145678910[[#This Row],[列2]]),
              0)</f>
        <v>0</v>
      </c>
      <c r="G12" s="123" t="s">
        <v>35</v>
      </c>
      <c r="H12" s="131" t="str">
        <f>IFERROR(IF(MINUTE(テーブル145678910[[#This Row],[列4]]-テーブル145678910[[#This Row],[列13]]-テーブル145678910[[#This Row],[列2]])&lt;30,
                  "00",
                  30),
              "00")</f>
        <v>00</v>
      </c>
      <c r="I12" s="125" t="s">
        <v>36</v>
      </c>
      <c r="J12" s="126">
        <f>IFERROR((テーブル145678910[[#This Row],[列5]]+テーブル145678910[[#This Row],[列7]]/60)*$C$5,"")</f>
        <v>0</v>
      </c>
      <c r="K12" s="127" t="s">
        <v>7</v>
      </c>
      <c r="L12" s="132"/>
      <c r="M12" s="129"/>
      <c r="N12" s="153"/>
      <c r="O12" s="116"/>
    </row>
    <row r="13" spans="1:15" ht="22.5" customHeight="1">
      <c r="A13" s="92"/>
      <c r="B13" s="130" t="str">
        <f>IF(テーブル145678910[[#This Row],[列1]]="",
    "",
    TEXT(テーブル145678910[[#This Row],[列1]],"(aaa)"))</f>
        <v/>
      </c>
      <c r="C13" s="87" t="s">
        <v>33</v>
      </c>
      <c r="D13" s="120" t="s">
        <v>34</v>
      </c>
      <c r="E13" s="88" t="s">
        <v>33</v>
      </c>
      <c r="F13" s="122">
        <f>IFERROR(HOUR(テーブル145678910[[#This Row],[列4]]-テーブル145678910[[#This Row],[列13]]-テーブル145678910[[#This Row],[列2]]),
              0)</f>
        <v>0</v>
      </c>
      <c r="G13" s="123" t="s">
        <v>35</v>
      </c>
      <c r="H13" s="131" t="str">
        <f>IFERROR(IF(MINUTE(テーブル145678910[[#This Row],[列4]]-テーブル145678910[[#This Row],[列13]]-テーブル145678910[[#This Row],[列2]])&lt;30,
                  "00",
                  30),
              "00")</f>
        <v>00</v>
      </c>
      <c r="I13" s="125" t="s">
        <v>36</v>
      </c>
      <c r="J13" s="126">
        <f>IFERROR((テーブル145678910[[#This Row],[列5]]+テーブル145678910[[#This Row],[列7]]/60)*$C$5,"")</f>
        <v>0</v>
      </c>
      <c r="K13" s="127" t="s">
        <v>7</v>
      </c>
      <c r="L13" s="132"/>
      <c r="M13" s="129"/>
      <c r="N13" s="153"/>
      <c r="O13" s="116"/>
    </row>
    <row r="14" spans="1:15" ht="22.5" customHeight="1">
      <c r="A14" s="92"/>
      <c r="B14" s="130" t="str">
        <f>IF(テーブル145678910[[#This Row],[列1]]="",
    "",
    TEXT(テーブル145678910[[#This Row],[列1]],"(aaa)"))</f>
        <v/>
      </c>
      <c r="C14" s="87" t="s">
        <v>33</v>
      </c>
      <c r="D14" s="120" t="s">
        <v>34</v>
      </c>
      <c r="E14" s="88" t="s">
        <v>33</v>
      </c>
      <c r="F14" s="122">
        <f>IFERROR(HOUR(テーブル145678910[[#This Row],[列4]]-テーブル145678910[[#This Row],[列13]]-テーブル145678910[[#This Row],[列2]]),
              0)</f>
        <v>0</v>
      </c>
      <c r="G14" s="123" t="s">
        <v>35</v>
      </c>
      <c r="H14" s="131" t="str">
        <f>IFERROR(IF(MINUTE(テーブル145678910[[#This Row],[列4]]-テーブル145678910[[#This Row],[列13]]-テーブル145678910[[#This Row],[列2]])&lt;30,
                  "00",
                  30),
              "00")</f>
        <v>00</v>
      </c>
      <c r="I14" s="125" t="s">
        <v>36</v>
      </c>
      <c r="J14" s="126">
        <f>IFERROR((テーブル145678910[[#This Row],[列5]]+テーブル145678910[[#This Row],[列7]]/60)*$C$5,"")</f>
        <v>0</v>
      </c>
      <c r="K14" s="127" t="s">
        <v>7</v>
      </c>
      <c r="L14" s="132"/>
      <c r="M14" s="129"/>
      <c r="N14" s="153"/>
      <c r="O14" s="116"/>
    </row>
    <row r="15" spans="1:15" ht="22.5" customHeight="1">
      <c r="A15" s="92"/>
      <c r="B15" s="130" t="str">
        <f>IF(テーブル145678910[[#This Row],[列1]]="",
    "",
    TEXT(テーブル145678910[[#This Row],[列1]],"(aaa)"))</f>
        <v/>
      </c>
      <c r="C15" s="87" t="s">
        <v>33</v>
      </c>
      <c r="D15" s="120" t="s">
        <v>34</v>
      </c>
      <c r="E15" s="88" t="s">
        <v>33</v>
      </c>
      <c r="F15" s="122">
        <f>IFERROR(HOUR(テーブル145678910[[#This Row],[列4]]-テーブル145678910[[#This Row],[列13]]-テーブル145678910[[#This Row],[列2]]),
              0)</f>
        <v>0</v>
      </c>
      <c r="G15" s="123" t="s">
        <v>35</v>
      </c>
      <c r="H15" s="131" t="str">
        <f>IFERROR(IF(MINUTE(テーブル145678910[[#This Row],[列4]]-テーブル145678910[[#This Row],[列13]]-テーブル145678910[[#This Row],[列2]])&lt;30,
                  "00",
                  30),
              "00")</f>
        <v>00</v>
      </c>
      <c r="I15" s="125" t="s">
        <v>36</v>
      </c>
      <c r="J15" s="126">
        <f>IFERROR((テーブル145678910[[#This Row],[列5]]+テーブル145678910[[#This Row],[列7]]/60)*$C$5,"")</f>
        <v>0</v>
      </c>
      <c r="K15" s="127" t="s">
        <v>7</v>
      </c>
      <c r="L15" s="132"/>
      <c r="M15" s="129"/>
      <c r="N15" s="153"/>
      <c r="O15" s="116"/>
    </row>
    <row r="16" spans="1:15" ht="22.5" customHeight="1">
      <c r="A16" s="92"/>
      <c r="B16" s="130" t="str">
        <f>IF(テーブル145678910[[#This Row],[列1]]="",
    "",
    TEXT(テーブル145678910[[#This Row],[列1]],"(aaa)"))</f>
        <v/>
      </c>
      <c r="C16" s="87" t="s">
        <v>33</v>
      </c>
      <c r="D16" s="120" t="s">
        <v>34</v>
      </c>
      <c r="E16" s="88" t="s">
        <v>33</v>
      </c>
      <c r="F16" s="122">
        <f>IFERROR(HOUR(テーブル145678910[[#This Row],[列4]]-テーブル145678910[[#This Row],[列13]]-テーブル145678910[[#This Row],[列2]]),
              0)</f>
        <v>0</v>
      </c>
      <c r="G16" s="123" t="s">
        <v>35</v>
      </c>
      <c r="H16" s="131" t="str">
        <f>IFERROR(IF(MINUTE(テーブル145678910[[#This Row],[列4]]-テーブル145678910[[#This Row],[列13]]-テーブル145678910[[#This Row],[列2]])&lt;30,
                  "00",
                  30),
              "00")</f>
        <v>00</v>
      </c>
      <c r="I16" s="125" t="s">
        <v>36</v>
      </c>
      <c r="J16" s="126">
        <f>IFERROR((テーブル145678910[[#This Row],[列5]]+テーブル145678910[[#This Row],[列7]]/60)*$C$5,"")</f>
        <v>0</v>
      </c>
      <c r="K16" s="127" t="s">
        <v>7</v>
      </c>
      <c r="L16" s="132"/>
      <c r="M16" s="129"/>
      <c r="N16" s="153"/>
      <c r="O16" s="116"/>
    </row>
    <row r="17" spans="1:15" ht="22.5" customHeight="1">
      <c r="A17" s="92"/>
      <c r="B17" s="130" t="str">
        <f>IF(テーブル145678910[[#This Row],[列1]]="",
    "",
    TEXT(テーブル145678910[[#This Row],[列1]],"(aaa)"))</f>
        <v/>
      </c>
      <c r="C17" s="87" t="s">
        <v>33</v>
      </c>
      <c r="D17" s="120" t="s">
        <v>34</v>
      </c>
      <c r="E17" s="88" t="s">
        <v>33</v>
      </c>
      <c r="F17" s="122">
        <f>IFERROR(HOUR(テーブル145678910[[#This Row],[列4]]-テーブル145678910[[#This Row],[列13]]-テーブル145678910[[#This Row],[列2]]),
              0)</f>
        <v>0</v>
      </c>
      <c r="G17" s="123" t="s">
        <v>35</v>
      </c>
      <c r="H17" s="131" t="str">
        <f>IFERROR(IF(MINUTE(テーブル145678910[[#This Row],[列4]]-テーブル145678910[[#This Row],[列13]]-テーブル145678910[[#This Row],[列2]])&lt;30,
                  "00",
                  30),
              "00")</f>
        <v>00</v>
      </c>
      <c r="I17" s="125" t="s">
        <v>36</v>
      </c>
      <c r="J17" s="126">
        <f>IFERROR((テーブル145678910[[#This Row],[列5]]+テーブル145678910[[#This Row],[列7]]/60)*$C$5,"")</f>
        <v>0</v>
      </c>
      <c r="K17" s="127" t="s">
        <v>7</v>
      </c>
      <c r="L17" s="132"/>
      <c r="M17" s="129"/>
      <c r="N17" s="153"/>
      <c r="O17" s="116"/>
    </row>
    <row r="18" spans="1:15" ht="22.5" customHeight="1">
      <c r="A18" s="92"/>
      <c r="B18" s="130" t="str">
        <f>IF(テーブル145678910[[#This Row],[列1]]="",
    "",
    TEXT(テーブル145678910[[#This Row],[列1]],"(aaa)"))</f>
        <v/>
      </c>
      <c r="C18" s="87" t="s">
        <v>33</v>
      </c>
      <c r="D18" s="120" t="s">
        <v>34</v>
      </c>
      <c r="E18" s="88" t="s">
        <v>33</v>
      </c>
      <c r="F18" s="122">
        <f>IFERROR(HOUR(テーブル145678910[[#This Row],[列4]]-テーブル145678910[[#This Row],[列13]]-テーブル145678910[[#This Row],[列2]]),
              0)</f>
        <v>0</v>
      </c>
      <c r="G18" s="123" t="s">
        <v>35</v>
      </c>
      <c r="H18" s="131" t="str">
        <f>IFERROR(IF(MINUTE(テーブル145678910[[#This Row],[列4]]-テーブル145678910[[#This Row],[列13]]-テーブル145678910[[#This Row],[列2]])&lt;30,
                  "00",
                  30),
              "00")</f>
        <v>00</v>
      </c>
      <c r="I18" s="125" t="s">
        <v>36</v>
      </c>
      <c r="J18" s="126">
        <f>IFERROR((テーブル145678910[[#This Row],[列5]]+テーブル145678910[[#This Row],[列7]]/60)*$C$5,"")</f>
        <v>0</v>
      </c>
      <c r="K18" s="127" t="s">
        <v>7</v>
      </c>
      <c r="L18" s="132"/>
      <c r="M18" s="129"/>
      <c r="N18" s="153"/>
      <c r="O18" s="116"/>
    </row>
    <row r="19" spans="1:15" ht="22.5" customHeight="1">
      <c r="A19" s="92"/>
      <c r="B19" s="130" t="str">
        <f>IF(テーブル145678910[[#This Row],[列1]]="",
    "",
    TEXT(テーブル145678910[[#This Row],[列1]],"(aaa)"))</f>
        <v/>
      </c>
      <c r="C19" s="87" t="s">
        <v>33</v>
      </c>
      <c r="D19" s="120" t="s">
        <v>34</v>
      </c>
      <c r="E19" s="88" t="s">
        <v>33</v>
      </c>
      <c r="F19" s="122">
        <f>IFERROR(HOUR(テーブル145678910[[#This Row],[列4]]-テーブル145678910[[#This Row],[列13]]-テーブル145678910[[#This Row],[列2]]),
              0)</f>
        <v>0</v>
      </c>
      <c r="G19" s="123" t="s">
        <v>35</v>
      </c>
      <c r="H19" s="131" t="str">
        <f>IFERROR(IF(MINUTE(テーブル145678910[[#This Row],[列4]]-テーブル145678910[[#This Row],[列13]]-テーブル145678910[[#This Row],[列2]])&lt;30,
                  "00",
                  30),
              "00")</f>
        <v>00</v>
      </c>
      <c r="I19" s="125" t="s">
        <v>36</v>
      </c>
      <c r="J19" s="126">
        <f>IFERROR((テーブル145678910[[#This Row],[列5]]+テーブル145678910[[#This Row],[列7]]/60)*$C$5,"")</f>
        <v>0</v>
      </c>
      <c r="K19" s="127" t="s">
        <v>7</v>
      </c>
      <c r="L19" s="132"/>
      <c r="M19" s="129"/>
      <c r="N19" s="153"/>
      <c r="O19" s="116"/>
    </row>
    <row r="20" spans="1:15" ht="22.5" customHeight="1">
      <c r="A20" s="92"/>
      <c r="B20" s="130" t="str">
        <f>IF(テーブル145678910[[#This Row],[列1]]="",
    "",
    TEXT(テーブル145678910[[#This Row],[列1]],"(aaa)"))</f>
        <v/>
      </c>
      <c r="C20" s="87" t="s">
        <v>33</v>
      </c>
      <c r="D20" s="120" t="s">
        <v>34</v>
      </c>
      <c r="E20" s="88" t="s">
        <v>33</v>
      </c>
      <c r="F20" s="122">
        <f>IFERROR(HOUR(テーブル145678910[[#This Row],[列4]]-テーブル145678910[[#This Row],[列13]]-テーブル145678910[[#This Row],[列2]]),
              0)</f>
        <v>0</v>
      </c>
      <c r="G20" s="123" t="s">
        <v>35</v>
      </c>
      <c r="H20" s="131" t="str">
        <f>IFERROR(IF(MINUTE(テーブル145678910[[#This Row],[列4]]-テーブル145678910[[#This Row],[列13]]-テーブル145678910[[#This Row],[列2]])&lt;30,
                  "00",
                  30),
              "00")</f>
        <v>00</v>
      </c>
      <c r="I20" s="125" t="s">
        <v>36</v>
      </c>
      <c r="J20" s="126">
        <f>IFERROR((テーブル145678910[[#This Row],[列5]]+テーブル145678910[[#This Row],[列7]]/60)*$C$5,"")</f>
        <v>0</v>
      </c>
      <c r="K20" s="127" t="s">
        <v>7</v>
      </c>
      <c r="L20" s="132"/>
      <c r="M20" s="129"/>
      <c r="N20" s="153"/>
      <c r="O20" s="116"/>
    </row>
    <row r="21" spans="1:15" ht="22.5" customHeight="1">
      <c r="A21" s="92"/>
      <c r="B21" s="130" t="str">
        <f>IF(テーブル145678910[[#This Row],[列1]]="",
    "",
    TEXT(テーブル145678910[[#This Row],[列1]],"(aaa)"))</f>
        <v/>
      </c>
      <c r="C21" s="87" t="s">
        <v>33</v>
      </c>
      <c r="D21" s="120" t="s">
        <v>34</v>
      </c>
      <c r="E21" s="88" t="s">
        <v>33</v>
      </c>
      <c r="F21" s="122">
        <f>IFERROR(HOUR(テーブル145678910[[#This Row],[列4]]-テーブル145678910[[#This Row],[列13]]-テーブル145678910[[#This Row],[列2]]),
              0)</f>
        <v>0</v>
      </c>
      <c r="G21" s="123" t="s">
        <v>35</v>
      </c>
      <c r="H21" s="131" t="str">
        <f>IFERROR(IF(MINUTE(テーブル145678910[[#This Row],[列4]]-テーブル145678910[[#This Row],[列13]]-テーブル145678910[[#This Row],[列2]])&lt;30,
                  "00",
                  30),
              "00")</f>
        <v>00</v>
      </c>
      <c r="I21" s="125" t="s">
        <v>36</v>
      </c>
      <c r="J21" s="126">
        <f>IFERROR((テーブル145678910[[#This Row],[列5]]+テーブル145678910[[#This Row],[列7]]/60)*$C$5,"")</f>
        <v>0</v>
      </c>
      <c r="K21" s="127" t="s">
        <v>7</v>
      </c>
      <c r="L21" s="132"/>
      <c r="M21" s="129"/>
      <c r="N21" s="153"/>
      <c r="O21" s="116"/>
    </row>
    <row r="22" spans="1:15" ht="22.5" customHeight="1">
      <c r="A22" s="92"/>
      <c r="B22" s="130" t="str">
        <f>IF(テーブル145678910[[#This Row],[列1]]="",
    "",
    TEXT(テーブル145678910[[#This Row],[列1]],"(aaa)"))</f>
        <v/>
      </c>
      <c r="C22" s="87" t="s">
        <v>33</v>
      </c>
      <c r="D22" s="120" t="s">
        <v>34</v>
      </c>
      <c r="E22" s="88" t="s">
        <v>33</v>
      </c>
      <c r="F22" s="122">
        <f>IFERROR(HOUR(テーブル145678910[[#This Row],[列4]]-テーブル145678910[[#This Row],[列13]]-テーブル145678910[[#This Row],[列2]]),
              0)</f>
        <v>0</v>
      </c>
      <c r="G22" s="123" t="s">
        <v>35</v>
      </c>
      <c r="H22" s="131" t="str">
        <f>IFERROR(IF(MINUTE(テーブル145678910[[#This Row],[列4]]-テーブル145678910[[#This Row],[列13]]-テーブル145678910[[#This Row],[列2]])&lt;30,
                  "00",
                  30),
              "00")</f>
        <v>00</v>
      </c>
      <c r="I22" s="125" t="s">
        <v>36</v>
      </c>
      <c r="J22" s="126">
        <f>IFERROR((テーブル145678910[[#This Row],[列5]]+テーブル145678910[[#This Row],[列7]]/60)*$C$5,"")</f>
        <v>0</v>
      </c>
      <c r="K22" s="127" t="s">
        <v>7</v>
      </c>
      <c r="L22" s="132"/>
      <c r="M22" s="129"/>
      <c r="N22" s="153"/>
      <c r="O22" s="116"/>
    </row>
    <row r="23" spans="1:15" ht="22.5" customHeight="1">
      <c r="A23" s="92"/>
      <c r="B23" s="130" t="str">
        <f>IF(テーブル145678910[[#This Row],[列1]]="",
    "",
    TEXT(テーブル145678910[[#This Row],[列1]],"(aaa)"))</f>
        <v/>
      </c>
      <c r="C23" s="87" t="s">
        <v>33</v>
      </c>
      <c r="D23" s="120" t="s">
        <v>34</v>
      </c>
      <c r="E23" s="88" t="s">
        <v>33</v>
      </c>
      <c r="F23" s="122">
        <f>IFERROR(HOUR(テーブル145678910[[#This Row],[列4]]-テーブル145678910[[#This Row],[列13]]-テーブル145678910[[#This Row],[列2]]),
              0)</f>
        <v>0</v>
      </c>
      <c r="G23" s="123" t="s">
        <v>35</v>
      </c>
      <c r="H23" s="131" t="str">
        <f>IFERROR(IF(MINUTE(テーブル145678910[[#This Row],[列4]]-テーブル145678910[[#This Row],[列13]]-テーブル145678910[[#This Row],[列2]])&lt;30,
                  "00",
                  30),
              "00")</f>
        <v>00</v>
      </c>
      <c r="I23" s="125" t="s">
        <v>36</v>
      </c>
      <c r="J23" s="126">
        <f>IFERROR((テーブル145678910[[#This Row],[列5]]+テーブル145678910[[#This Row],[列7]]/60)*$C$5,"")</f>
        <v>0</v>
      </c>
      <c r="K23" s="127" t="s">
        <v>7</v>
      </c>
      <c r="L23" s="132"/>
      <c r="M23" s="129"/>
      <c r="N23" s="153"/>
      <c r="O23" s="116"/>
    </row>
    <row r="24" spans="1:15" ht="22.5" customHeight="1">
      <c r="A24" s="92"/>
      <c r="B24" s="130" t="str">
        <f>IF(テーブル145678910[[#This Row],[列1]]="",
    "",
    TEXT(テーブル145678910[[#This Row],[列1]],"(aaa)"))</f>
        <v/>
      </c>
      <c r="C24" s="87" t="s">
        <v>33</v>
      </c>
      <c r="D24" s="120" t="s">
        <v>34</v>
      </c>
      <c r="E24" s="88" t="s">
        <v>33</v>
      </c>
      <c r="F24" s="122">
        <f>IFERROR(HOUR(テーブル145678910[[#This Row],[列4]]-テーブル145678910[[#This Row],[列13]]-テーブル145678910[[#This Row],[列2]]),
              0)</f>
        <v>0</v>
      </c>
      <c r="G24" s="123" t="s">
        <v>35</v>
      </c>
      <c r="H24" s="131" t="str">
        <f>IFERROR(IF(MINUTE(テーブル145678910[[#This Row],[列4]]-テーブル145678910[[#This Row],[列13]]-テーブル145678910[[#This Row],[列2]])&lt;30,
                  "00",
                  30),
              "00")</f>
        <v>00</v>
      </c>
      <c r="I24" s="125" t="s">
        <v>36</v>
      </c>
      <c r="J24" s="126">
        <f>IFERROR((テーブル145678910[[#This Row],[列5]]+テーブル145678910[[#This Row],[列7]]/60)*$C$5,"")</f>
        <v>0</v>
      </c>
      <c r="K24" s="127" t="s">
        <v>7</v>
      </c>
      <c r="L24" s="128"/>
      <c r="M24" s="129"/>
      <c r="N24" s="153"/>
      <c r="O24" s="116"/>
    </row>
    <row r="25" spans="1:15" ht="22.5" customHeight="1">
      <c r="A25" s="92"/>
      <c r="B25" s="130" t="str">
        <f>IF(テーブル145678910[[#This Row],[列1]]="",
    "",
    TEXT(テーブル145678910[[#This Row],[列1]],"(aaa)"))</f>
        <v/>
      </c>
      <c r="C25" s="87" t="s">
        <v>33</v>
      </c>
      <c r="D25" s="120" t="s">
        <v>34</v>
      </c>
      <c r="E25" s="88" t="s">
        <v>33</v>
      </c>
      <c r="F25" s="122">
        <f>IFERROR(HOUR(テーブル145678910[[#This Row],[列4]]-テーブル145678910[[#This Row],[列13]]-テーブル145678910[[#This Row],[列2]]),
              0)</f>
        <v>0</v>
      </c>
      <c r="G25" s="123" t="s">
        <v>35</v>
      </c>
      <c r="H25" s="131" t="str">
        <f>IFERROR(IF(MINUTE(テーブル145678910[[#This Row],[列4]]-テーブル145678910[[#This Row],[列13]]-テーブル145678910[[#This Row],[列2]])&lt;30,
                  "00",
                  30),
              "00")</f>
        <v>00</v>
      </c>
      <c r="I25" s="125" t="s">
        <v>36</v>
      </c>
      <c r="J25" s="126">
        <f>IFERROR((テーブル145678910[[#This Row],[列5]]+テーブル145678910[[#This Row],[列7]]/60)*$C$5,"")</f>
        <v>0</v>
      </c>
      <c r="K25" s="127" t="s">
        <v>7</v>
      </c>
      <c r="L25" s="132"/>
      <c r="M25" s="129"/>
      <c r="N25" s="153"/>
      <c r="O25" s="116"/>
    </row>
    <row r="26" spans="1:15" ht="22.5" customHeight="1">
      <c r="A26" s="92"/>
      <c r="B26" s="130" t="str">
        <f>IF(テーブル145678910[[#This Row],[列1]]="",
    "",
    TEXT(テーブル145678910[[#This Row],[列1]],"(aaa)"))</f>
        <v/>
      </c>
      <c r="C26" s="87" t="s">
        <v>33</v>
      </c>
      <c r="D26" s="120" t="s">
        <v>34</v>
      </c>
      <c r="E26" s="88" t="s">
        <v>33</v>
      </c>
      <c r="F26" s="122">
        <f>IFERROR(HOUR(テーブル145678910[[#This Row],[列4]]-テーブル145678910[[#This Row],[列13]]-テーブル145678910[[#This Row],[列2]]),
              0)</f>
        <v>0</v>
      </c>
      <c r="G26" s="123" t="s">
        <v>35</v>
      </c>
      <c r="H26" s="131" t="str">
        <f>IFERROR(IF(MINUTE(テーブル145678910[[#This Row],[列4]]-テーブル145678910[[#This Row],[列13]]-テーブル145678910[[#This Row],[列2]])&lt;30,
                  "00",
                  30),
              "00")</f>
        <v>00</v>
      </c>
      <c r="I26" s="125" t="s">
        <v>36</v>
      </c>
      <c r="J26" s="126">
        <f>IFERROR((テーブル145678910[[#This Row],[列5]]+テーブル145678910[[#This Row],[列7]]/60)*$C$5,"")</f>
        <v>0</v>
      </c>
      <c r="K26" s="127" t="s">
        <v>7</v>
      </c>
      <c r="L26" s="132"/>
      <c r="M26" s="129"/>
      <c r="N26" s="153"/>
      <c r="O26" s="116"/>
    </row>
    <row r="27" spans="1:15" ht="22.5" customHeight="1">
      <c r="A27" s="92"/>
      <c r="B27" s="130" t="str">
        <f>IF(テーブル145678910[[#This Row],[列1]]="",
    "",
    TEXT(テーブル145678910[[#This Row],[列1]],"(aaa)"))</f>
        <v/>
      </c>
      <c r="C27" s="87" t="s">
        <v>33</v>
      </c>
      <c r="D27" s="120" t="s">
        <v>34</v>
      </c>
      <c r="E27" s="88" t="s">
        <v>33</v>
      </c>
      <c r="F27" s="122">
        <f>IFERROR(HOUR(テーブル145678910[[#This Row],[列4]]-テーブル145678910[[#This Row],[列13]]-テーブル145678910[[#This Row],[列2]]),
              0)</f>
        <v>0</v>
      </c>
      <c r="G27" s="123" t="s">
        <v>35</v>
      </c>
      <c r="H27" s="131" t="str">
        <f>IFERROR(IF(MINUTE(テーブル145678910[[#This Row],[列4]]-テーブル145678910[[#This Row],[列13]]-テーブル145678910[[#This Row],[列2]])&lt;30,
                  "00",
                  30),
              "00")</f>
        <v>00</v>
      </c>
      <c r="I27" s="125" t="s">
        <v>36</v>
      </c>
      <c r="J27" s="126">
        <f>IFERROR((テーブル145678910[[#This Row],[列5]]+テーブル145678910[[#This Row],[列7]]/60)*$C$5,"")</f>
        <v>0</v>
      </c>
      <c r="K27" s="127" t="s">
        <v>7</v>
      </c>
      <c r="L27" s="132"/>
      <c r="M27" s="129"/>
      <c r="N27" s="153"/>
      <c r="O27" s="116"/>
    </row>
    <row r="28" spans="1:15" ht="22.5" customHeight="1">
      <c r="A28" s="92"/>
      <c r="B28" s="130" t="str">
        <f>IF(テーブル145678910[[#This Row],[列1]]="",
    "",
    TEXT(テーブル145678910[[#This Row],[列1]],"(aaa)"))</f>
        <v/>
      </c>
      <c r="C28" s="87" t="s">
        <v>33</v>
      </c>
      <c r="D28" s="120" t="s">
        <v>34</v>
      </c>
      <c r="E28" s="88" t="s">
        <v>33</v>
      </c>
      <c r="F28" s="122">
        <f>IFERROR(HOUR(テーブル145678910[[#This Row],[列4]]-テーブル145678910[[#This Row],[列13]]-テーブル145678910[[#This Row],[列2]]),
              0)</f>
        <v>0</v>
      </c>
      <c r="G28" s="123" t="s">
        <v>35</v>
      </c>
      <c r="H28" s="131" t="str">
        <f>IFERROR(IF(MINUTE(テーブル145678910[[#This Row],[列4]]-テーブル145678910[[#This Row],[列13]]-テーブル145678910[[#This Row],[列2]])&lt;30,
                  "00",
                  30),
              "00")</f>
        <v>00</v>
      </c>
      <c r="I28" s="125" t="s">
        <v>36</v>
      </c>
      <c r="J28" s="126">
        <f>IFERROR((テーブル145678910[[#This Row],[列5]]+テーブル145678910[[#This Row],[列7]]/60)*$C$5,"")</f>
        <v>0</v>
      </c>
      <c r="K28" s="127" t="s">
        <v>7</v>
      </c>
      <c r="L28" s="132"/>
      <c r="M28" s="129"/>
      <c r="N28" s="153"/>
      <c r="O28" s="116"/>
    </row>
    <row r="29" spans="1:15" ht="22.5" customHeight="1">
      <c r="A29" s="92"/>
      <c r="B29" s="130" t="str">
        <f>IF(テーブル145678910[[#This Row],[列1]]="",
    "",
    TEXT(テーブル145678910[[#This Row],[列1]],"(aaa)"))</f>
        <v/>
      </c>
      <c r="C29" s="87" t="s">
        <v>33</v>
      </c>
      <c r="D29" s="120" t="s">
        <v>34</v>
      </c>
      <c r="E29" s="88" t="s">
        <v>33</v>
      </c>
      <c r="F29" s="122">
        <f>IFERROR(HOUR(テーブル145678910[[#This Row],[列4]]-テーブル145678910[[#This Row],[列13]]-テーブル145678910[[#This Row],[列2]]),
              0)</f>
        <v>0</v>
      </c>
      <c r="G29" s="123" t="s">
        <v>35</v>
      </c>
      <c r="H29" s="131" t="str">
        <f>IFERROR(IF(MINUTE(テーブル145678910[[#This Row],[列4]]-テーブル145678910[[#This Row],[列13]]-テーブル145678910[[#This Row],[列2]])&lt;30,
                  "00",
                  30),
              "00")</f>
        <v>00</v>
      </c>
      <c r="I29" s="125" t="s">
        <v>36</v>
      </c>
      <c r="J29" s="126">
        <f>IFERROR((テーブル145678910[[#This Row],[列5]]+テーブル145678910[[#This Row],[列7]]/60)*$C$5,"")</f>
        <v>0</v>
      </c>
      <c r="K29" s="127" t="s">
        <v>7</v>
      </c>
      <c r="L29" s="132"/>
      <c r="M29" s="129"/>
      <c r="N29" s="153"/>
      <c r="O29" s="116"/>
    </row>
    <row r="30" spans="1:15" ht="22.5" customHeight="1" thickBot="1">
      <c r="A30" s="93"/>
      <c r="B30" s="134" t="str">
        <f>IF(テーブル145678910[[#This Row],[列1]]="",
    "",
    TEXT(テーブル145678910[[#This Row],[列1]],"(aaa)"))</f>
        <v/>
      </c>
      <c r="C30" s="89" t="s">
        <v>33</v>
      </c>
      <c r="D30" s="136" t="s">
        <v>34</v>
      </c>
      <c r="E30" s="90" t="s">
        <v>33</v>
      </c>
      <c r="F30" s="138">
        <f>IFERROR(HOUR(テーブル145678910[[#This Row],[列4]]-テーブル145678910[[#This Row],[列13]]-テーブル145678910[[#This Row],[列2]]),
              0)</f>
        <v>0</v>
      </c>
      <c r="G30" s="139" t="s">
        <v>35</v>
      </c>
      <c r="H30" s="140" t="str">
        <f>IFERROR(IF(MINUTE(テーブル145678910[[#This Row],[列4]]-テーブル145678910[[#This Row],[列13]]-テーブル145678910[[#This Row],[列2]])&lt;30,
                  "00",
                  30),
              "00")</f>
        <v>00</v>
      </c>
      <c r="I30" s="141" t="s">
        <v>36</v>
      </c>
      <c r="J30" s="142">
        <f>IFERROR((テーブル145678910[[#This Row],[列5]]+テーブル145678910[[#This Row],[列7]]/60)*$C$5,"")</f>
        <v>0</v>
      </c>
      <c r="K30" s="143" t="s">
        <v>7</v>
      </c>
      <c r="L30" s="144"/>
      <c r="M30" s="145"/>
      <c r="N30" s="153"/>
      <c r="O30" s="116"/>
    </row>
    <row r="31" spans="1:15" ht="22.5" customHeight="1" thickBot="1">
      <c r="A31" s="250" t="s">
        <v>41</v>
      </c>
      <c r="B31" s="251"/>
      <c r="C31" s="252"/>
      <c r="D31" s="253"/>
      <c r="E31" s="254"/>
      <c r="F31" s="255">
        <f>SUM(テーブル145678910[[#All],[列5]])+SUM(テーブル145678910[[#All],[列7]])/60</f>
        <v>0</v>
      </c>
      <c r="G31" s="256"/>
      <c r="H31" s="257" t="s">
        <v>37</v>
      </c>
      <c r="I31" s="258"/>
      <c r="J31" s="146">
        <f>SUM(テーブル145678910[[#All],[列9]])</f>
        <v>0</v>
      </c>
      <c r="K31" s="147" t="s">
        <v>7</v>
      </c>
      <c r="L31" s="259"/>
      <c r="M31" s="260"/>
    </row>
    <row r="32" spans="1:15">
      <c r="A32" s="148"/>
      <c r="B32" s="148"/>
      <c r="C32" s="149"/>
      <c r="D32" s="149"/>
      <c r="E32" s="149"/>
      <c r="F32" s="150"/>
      <c r="G32" s="150"/>
      <c r="H32" s="149"/>
      <c r="I32" s="149"/>
      <c r="J32" s="151"/>
      <c r="K32" s="98"/>
      <c r="L32" s="152"/>
    </row>
  </sheetData>
  <sheetProtection selectLockedCells="1"/>
  <mergeCells count="17">
    <mergeCell ref="J7:K7"/>
    <mergeCell ref="D1:L1"/>
    <mergeCell ref="A2:L2"/>
    <mergeCell ref="A3:B3"/>
    <mergeCell ref="C3:E3"/>
    <mergeCell ref="A4:B4"/>
    <mergeCell ref="C4:E4"/>
    <mergeCell ref="A5:B5"/>
    <mergeCell ref="C5:E5"/>
    <mergeCell ref="A7:B7"/>
    <mergeCell ref="C7:E7"/>
    <mergeCell ref="F7:I7"/>
    <mergeCell ref="A31:B31"/>
    <mergeCell ref="C31:E31"/>
    <mergeCell ref="F31:G31"/>
    <mergeCell ref="H31:I31"/>
    <mergeCell ref="L31:M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R31"/>
  <sheetViews>
    <sheetView zoomScale="80" zoomScaleNormal="80" workbookViewId="0">
      <selection sqref="A1:J1"/>
    </sheetView>
  </sheetViews>
  <sheetFormatPr defaultRowHeight="13.5"/>
  <cols>
    <col min="1" max="1" width="25" customWidth="1"/>
    <col min="2" max="4" width="6.25" customWidth="1"/>
    <col min="5" max="5" width="5.625" customWidth="1"/>
    <col min="6" max="6" width="12.5" customWidth="1"/>
    <col min="7" max="7" width="15.625" customWidth="1"/>
    <col min="8" max="8" width="6.25" customWidth="1"/>
    <col min="9" max="9" width="31.25" customWidth="1"/>
    <col min="10" max="10" width="11" customWidth="1"/>
  </cols>
  <sheetData>
    <row r="1" spans="1:18" ht="18.75" customHeight="1">
      <c r="A1" s="200" t="s">
        <v>58</v>
      </c>
      <c r="B1" s="200"/>
      <c r="C1" s="200"/>
      <c r="D1" s="200"/>
      <c r="E1" s="200"/>
      <c r="F1" s="200"/>
      <c r="G1" s="200"/>
      <c r="H1" s="200"/>
      <c r="I1" s="200"/>
      <c r="J1" s="200"/>
      <c r="K1" s="1"/>
      <c r="L1" s="1"/>
      <c r="M1" s="1"/>
      <c r="N1" s="1"/>
      <c r="O1" s="1"/>
      <c r="P1" s="1"/>
      <c r="Q1" s="1"/>
      <c r="R1" s="1"/>
    </row>
    <row r="2" spans="1:18" ht="21.75" customHeight="1">
      <c r="A2" s="201" t="s">
        <v>61</v>
      </c>
      <c r="B2" s="201"/>
      <c r="C2" s="201"/>
      <c r="D2" s="201"/>
      <c r="E2" s="201"/>
      <c r="F2" s="201"/>
      <c r="G2" s="201"/>
      <c r="H2" s="201"/>
      <c r="I2" s="201"/>
      <c r="J2" s="201"/>
      <c r="K2" s="1"/>
      <c r="L2" s="1"/>
      <c r="M2" s="1"/>
      <c r="N2" s="1"/>
      <c r="O2" s="1"/>
      <c r="P2" s="1"/>
      <c r="Q2" s="1"/>
      <c r="R2" s="1"/>
    </row>
    <row r="3" spans="1:18" ht="33" customHeight="1" thickBot="1">
      <c r="A3" s="175" t="s">
        <v>0</v>
      </c>
      <c r="B3" s="202"/>
      <c r="C3" s="202"/>
      <c r="D3" s="202"/>
      <c r="E3" s="202"/>
      <c r="F3" s="202"/>
      <c r="G3" s="2"/>
      <c r="H3" s="3"/>
      <c r="I3" s="3"/>
      <c r="J3" s="1"/>
      <c r="K3" s="1"/>
      <c r="L3" s="1"/>
      <c r="M3" s="1"/>
      <c r="N3" s="1"/>
      <c r="O3" s="1"/>
      <c r="P3" s="1"/>
      <c r="Q3" s="1"/>
      <c r="R3" s="1"/>
    </row>
    <row r="4" spans="1:18" ht="17.25" customHeight="1">
      <c r="A4" s="1"/>
      <c r="B4" s="1"/>
      <c r="C4" s="1"/>
      <c r="D4" s="1"/>
      <c r="E4" s="1"/>
      <c r="F4" s="1"/>
      <c r="G4" s="1"/>
      <c r="H4" s="1"/>
      <c r="I4" s="1"/>
      <c r="J4" s="1"/>
      <c r="K4" s="1"/>
      <c r="L4" s="1"/>
      <c r="M4" s="1"/>
      <c r="N4" s="1"/>
      <c r="O4" s="1"/>
      <c r="P4" s="1"/>
      <c r="Q4" s="1"/>
      <c r="R4" s="1"/>
    </row>
    <row r="5" spans="1:18" ht="37.5" customHeight="1">
      <c r="A5" s="171" t="s">
        <v>1</v>
      </c>
      <c r="B5" s="203" t="s">
        <v>2</v>
      </c>
      <c r="C5" s="204"/>
      <c r="D5" s="204"/>
      <c r="E5" s="205"/>
      <c r="F5" s="4" t="s">
        <v>3</v>
      </c>
      <c r="G5" s="206" t="s">
        <v>4</v>
      </c>
      <c r="H5" s="207"/>
      <c r="I5" s="94" t="s">
        <v>5</v>
      </c>
      <c r="J5" s="4" t="s">
        <v>6</v>
      </c>
      <c r="K5" s="1"/>
      <c r="L5" s="1"/>
      <c r="M5" s="1"/>
      <c r="N5" s="1"/>
      <c r="O5" s="1"/>
      <c r="P5" s="1"/>
      <c r="Q5" s="1"/>
      <c r="R5" s="1"/>
    </row>
    <row r="6" spans="1:18" ht="37.5" customHeight="1">
      <c r="A6" s="172"/>
      <c r="B6" s="54"/>
      <c r="C6" s="168" t="s">
        <v>37</v>
      </c>
      <c r="D6" s="169"/>
      <c r="E6" s="170" t="s">
        <v>36</v>
      </c>
      <c r="F6" s="78"/>
      <c r="G6" s="79">
        <f>直接人件費総括表16[[#This Row],[列3]]*直接人件費総括表16[[#This Row],[列7]]+直接人件費総括表16[[#This Row],[列5]]/60*直接人件費総括表16[[#This Row],[列7]]</f>
        <v>0</v>
      </c>
      <c r="H6" s="7" t="s">
        <v>7</v>
      </c>
      <c r="I6" s="6" t="s">
        <v>8</v>
      </c>
      <c r="J6" s="7"/>
      <c r="K6" s="1"/>
      <c r="L6" s="1"/>
      <c r="M6" s="1"/>
      <c r="N6" s="1"/>
      <c r="O6" s="1"/>
      <c r="P6" s="1"/>
      <c r="Q6" s="1"/>
      <c r="R6" s="1"/>
    </row>
    <row r="7" spans="1:18" ht="37.5" customHeight="1">
      <c r="A7" s="172"/>
      <c r="B7" s="54"/>
      <c r="C7" s="168" t="s">
        <v>37</v>
      </c>
      <c r="D7" s="169"/>
      <c r="E7" s="170" t="s">
        <v>36</v>
      </c>
      <c r="F7" s="78"/>
      <c r="G7" s="80">
        <f>直接人件費総括表16[[#This Row],[列3]]*直接人件費総括表16[[#This Row],[列7]]+直接人件費総括表16[[#This Row],[列5]]/60*直接人件費総括表16[[#This Row],[列7]]</f>
        <v>0</v>
      </c>
      <c r="H7" s="7" t="s">
        <v>7</v>
      </c>
      <c r="I7" s="6" t="s">
        <v>8</v>
      </c>
      <c r="J7" s="7"/>
      <c r="K7" s="1"/>
      <c r="L7" s="1"/>
      <c r="M7" s="1"/>
      <c r="N7" s="1"/>
      <c r="O7" s="1"/>
      <c r="P7" s="1"/>
      <c r="Q7" s="1"/>
      <c r="R7" s="1"/>
    </row>
    <row r="8" spans="1:18" ht="37.5" customHeight="1">
      <c r="A8" s="172"/>
      <c r="B8" s="54"/>
      <c r="C8" s="168" t="s">
        <v>37</v>
      </c>
      <c r="D8" s="169"/>
      <c r="E8" s="170" t="s">
        <v>36</v>
      </c>
      <c r="F8" s="78"/>
      <c r="G8" s="79">
        <f>直接人件費総括表16[[#This Row],[列3]]*直接人件費総括表16[[#This Row],[列7]]+直接人件費総括表16[[#This Row],[列5]]/60*直接人件費総括表16[[#This Row],[列7]]</f>
        <v>0</v>
      </c>
      <c r="H8" s="7" t="s">
        <v>7</v>
      </c>
      <c r="I8" s="6" t="s">
        <v>8</v>
      </c>
      <c r="J8" s="7"/>
      <c r="K8" s="1"/>
      <c r="L8" s="1"/>
      <c r="M8" s="1"/>
      <c r="N8" s="1"/>
      <c r="O8" s="1"/>
      <c r="P8" s="1"/>
      <c r="Q8" s="1"/>
      <c r="R8" s="1"/>
    </row>
    <row r="9" spans="1:18" ht="37.5" customHeight="1">
      <c r="A9" s="172"/>
      <c r="B9" s="54"/>
      <c r="C9" s="168" t="s">
        <v>37</v>
      </c>
      <c r="D9" s="169"/>
      <c r="E9" s="170" t="s">
        <v>36</v>
      </c>
      <c r="F9" s="78"/>
      <c r="G9" s="79">
        <f>直接人件費総括表16[[#This Row],[列3]]*直接人件費総括表16[[#This Row],[列7]]+直接人件費総括表16[[#This Row],[列5]]/60*直接人件費総括表16[[#This Row],[列7]]</f>
        <v>0</v>
      </c>
      <c r="H9" s="7" t="s">
        <v>7</v>
      </c>
      <c r="I9" s="6" t="s">
        <v>8</v>
      </c>
      <c r="J9" s="7"/>
      <c r="K9" s="1"/>
      <c r="L9" s="1"/>
      <c r="M9" s="1"/>
      <c r="N9" s="1"/>
      <c r="O9" s="1"/>
      <c r="P9" s="1"/>
      <c r="Q9" s="1"/>
      <c r="R9" s="1"/>
    </row>
    <row r="10" spans="1:18" ht="37.5" customHeight="1">
      <c r="A10" s="172"/>
      <c r="B10" s="54"/>
      <c r="C10" s="168" t="s">
        <v>37</v>
      </c>
      <c r="D10" s="169"/>
      <c r="E10" s="170" t="s">
        <v>36</v>
      </c>
      <c r="F10" s="78"/>
      <c r="G10" s="80">
        <f>直接人件費総括表16[[#This Row],[列3]]*直接人件費総括表16[[#This Row],[列7]]+直接人件費総括表16[[#This Row],[列5]]/60*直接人件費総括表16[[#This Row],[列7]]</f>
        <v>0</v>
      </c>
      <c r="H10" s="7" t="s">
        <v>7</v>
      </c>
      <c r="I10" s="6" t="s">
        <v>8</v>
      </c>
      <c r="J10" s="7"/>
      <c r="K10" s="1"/>
      <c r="L10" s="1"/>
      <c r="M10" s="1"/>
      <c r="N10" s="1"/>
      <c r="O10" s="1"/>
      <c r="P10" s="1"/>
      <c r="Q10" s="1"/>
      <c r="R10" s="1"/>
    </row>
    <row r="11" spans="1:18" ht="37.5" customHeight="1">
      <c r="A11" s="172"/>
      <c r="B11" s="54"/>
      <c r="C11" s="168" t="s">
        <v>37</v>
      </c>
      <c r="D11" s="169"/>
      <c r="E11" s="170" t="s">
        <v>36</v>
      </c>
      <c r="F11" s="78"/>
      <c r="G11" s="79">
        <f>直接人件費総括表16[[#This Row],[列3]]*直接人件費総括表16[[#This Row],[列7]]+直接人件費総括表16[[#This Row],[列5]]/60*直接人件費総括表16[[#This Row],[列7]]</f>
        <v>0</v>
      </c>
      <c r="H11" s="7" t="s">
        <v>7</v>
      </c>
      <c r="I11" s="6" t="s">
        <v>8</v>
      </c>
      <c r="J11" s="7"/>
      <c r="K11" s="1"/>
      <c r="L11" s="1"/>
      <c r="M11" s="1"/>
      <c r="N11" s="1"/>
      <c r="O11" s="1"/>
      <c r="P11" s="1"/>
      <c r="Q11" s="1"/>
      <c r="R11" s="1"/>
    </row>
    <row r="12" spans="1:18" ht="37.5" customHeight="1">
      <c r="A12" s="172"/>
      <c r="B12" s="54"/>
      <c r="C12" s="168" t="s">
        <v>37</v>
      </c>
      <c r="D12" s="169"/>
      <c r="E12" s="170" t="s">
        <v>36</v>
      </c>
      <c r="F12" s="78"/>
      <c r="G12" s="81">
        <f>直接人件費総括表16[[#This Row],[列3]]*直接人件費総括表16[[#This Row],[列7]]+直接人件費総括表16[[#This Row],[列5]]/60*直接人件費総括表16[[#This Row],[列7]]</f>
        <v>0</v>
      </c>
      <c r="H12" s="9" t="s">
        <v>7</v>
      </c>
      <c r="I12" s="6" t="s">
        <v>8</v>
      </c>
      <c r="J12" s="7"/>
      <c r="K12" s="1"/>
      <c r="L12" s="1"/>
      <c r="M12" s="1"/>
      <c r="N12" s="1"/>
      <c r="O12" s="1"/>
      <c r="P12" s="1"/>
      <c r="Q12" s="1"/>
      <c r="R12" s="1"/>
    </row>
    <row r="13" spans="1:18" ht="37.5" customHeight="1">
      <c r="A13" s="173" t="s">
        <v>9</v>
      </c>
      <c r="B13" s="176">
        <f>SUBTOTAL(109,直接人件費総括表16[列3])
  +ROUNDDOWN(SUBTOTAL(109,直接人件費総括表16[列5])/60,0)</f>
        <v>0</v>
      </c>
      <c r="C13" s="168" t="s">
        <v>37</v>
      </c>
      <c r="D13" s="177">
        <f>IF(SUBTOTAL(109,直接人件費総括表16[列5])&gt;=60,
     MOD(SUBTOTAL(109,直接人件費総括表16[列5]),60),
     SUBTOTAL(109,直接人件費総括表16[列5]))</f>
        <v>0</v>
      </c>
      <c r="E13" s="170" t="s">
        <v>36</v>
      </c>
      <c r="F13" s="174"/>
      <c r="G13" s="79">
        <f>SUBTOTAL(109,直接人件費総括表16[列8])</f>
        <v>0</v>
      </c>
      <c r="H13" s="8" t="s">
        <v>7</v>
      </c>
      <c r="I13" s="178"/>
      <c r="J13" s="174"/>
      <c r="K13" s="1"/>
      <c r="L13" s="1"/>
      <c r="M13" s="1"/>
      <c r="N13" s="1"/>
      <c r="O13" s="1"/>
      <c r="P13" s="1"/>
      <c r="Q13" s="1"/>
      <c r="R13" s="1"/>
    </row>
    <row r="14" spans="1:18">
      <c r="A14" s="1"/>
      <c r="B14" s="1"/>
      <c r="C14" s="1"/>
      <c r="D14" s="1"/>
      <c r="E14" s="1"/>
      <c r="F14" s="1"/>
      <c r="G14" s="1"/>
      <c r="H14" s="1"/>
      <c r="I14" s="1"/>
      <c r="J14" s="1"/>
      <c r="K14" s="1"/>
      <c r="L14" s="1"/>
      <c r="M14" s="1"/>
      <c r="N14" s="1"/>
      <c r="O14" s="1"/>
      <c r="P14" s="1"/>
      <c r="Q14" s="1"/>
      <c r="R14" s="1"/>
    </row>
    <row r="15" spans="1:18">
      <c r="A15" s="1" t="s">
        <v>59</v>
      </c>
      <c r="B15" s="1"/>
      <c r="C15" s="1"/>
      <c r="D15" s="1"/>
      <c r="E15" s="1"/>
      <c r="F15" s="1"/>
      <c r="G15" s="1"/>
      <c r="H15" s="1"/>
      <c r="I15" s="1"/>
      <c r="J15" s="1"/>
      <c r="K15" s="1"/>
      <c r="L15" s="1"/>
      <c r="M15" s="1"/>
      <c r="N15" s="1"/>
      <c r="O15" s="1"/>
      <c r="P15" s="1"/>
      <c r="Q15" s="1"/>
      <c r="R15" s="1"/>
    </row>
    <row r="16" spans="1:18">
      <c r="A16" s="1"/>
      <c r="B16" s="1"/>
      <c r="C16" s="1"/>
      <c r="D16" s="1"/>
      <c r="E16" s="1"/>
      <c r="F16" s="1"/>
      <c r="G16" s="1"/>
      <c r="H16" s="1"/>
      <c r="I16" s="1"/>
      <c r="J16" s="1"/>
      <c r="K16" s="1"/>
      <c r="L16" s="1"/>
      <c r="M16" s="1"/>
      <c r="N16" s="1"/>
      <c r="O16" s="1"/>
      <c r="P16" s="1"/>
      <c r="Q16" s="1"/>
      <c r="R16" s="1"/>
    </row>
    <row r="17" spans="1:18">
      <c r="A17" s="1"/>
      <c r="B17" s="1"/>
      <c r="C17" s="1"/>
      <c r="D17" s="1"/>
      <c r="E17" s="1"/>
      <c r="F17" s="1"/>
      <c r="G17" s="1"/>
      <c r="H17" s="1"/>
      <c r="I17" s="1"/>
      <c r="J17" s="1"/>
      <c r="K17" s="1"/>
      <c r="L17" s="1"/>
      <c r="M17" s="1"/>
      <c r="N17" s="1"/>
      <c r="O17" s="1"/>
      <c r="P17" s="1"/>
      <c r="Q17" s="1"/>
      <c r="R17" s="1"/>
    </row>
    <row r="18" spans="1:18">
      <c r="A18" s="1"/>
      <c r="B18" s="1"/>
      <c r="C18" s="1"/>
      <c r="D18" s="1"/>
      <c r="E18" s="1"/>
      <c r="F18" s="1"/>
      <c r="G18" s="1"/>
      <c r="H18" s="1"/>
      <c r="I18" s="1"/>
      <c r="J18" s="1"/>
      <c r="K18" s="1"/>
      <c r="L18" s="1"/>
      <c r="M18" s="1"/>
      <c r="N18" s="1"/>
      <c r="O18" s="1"/>
      <c r="P18" s="1"/>
      <c r="Q18" s="1"/>
      <c r="R18" s="1"/>
    </row>
    <row r="19" spans="1:18">
      <c r="A19" s="1"/>
      <c r="B19" s="1"/>
      <c r="C19" s="1"/>
      <c r="D19" s="1"/>
      <c r="E19" s="1"/>
      <c r="F19" s="1"/>
      <c r="G19" s="1"/>
      <c r="H19" s="1"/>
      <c r="I19" s="1"/>
      <c r="J19" s="1"/>
      <c r="K19" s="1"/>
      <c r="L19" s="1"/>
      <c r="M19" s="1"/>
      <c r="N19" s="1"/>
      <c r="O19" s="1"/>
      <c r="P19" s="1"/>
      <c r="Q19" s="1"/>
      <c r="R19" s="1"/>
    </row>
    <row r="20" spans="1:18">
      <c r="A20" s="1"/>
      <c r="B20" s="1"/>
      <c r="C20" s="1"/>
      <c r="D20" s="1"/>
      <c r="E20" s="1"/>
      <c r="F20" s="1"/>
      <c r="G20" s="1"/>
      <c r="H20" s="1"/>
      <c r="I20" s="1"/>
      <c r="J20" s="1"/>
      <c r="K20" s="1"/>
      <c r="L20" s="1"/>
      <c r="M20" s="1"/>
      <c r="N20" s="1"/>
      <c r="O20" s="1"/>
      <c r="P20" s="1"/>
      <c r="Q20" s="1"/>
      <c r="R20" s="1"/>
    </row>
    <row r="21" spans="1:18">
      <c r="A21" s="1"/>
      <c r="B21" s="1"/>
      <c r="C21" s="1"/>
      <c r="D21" s="1"/>
      <c r="E21" s="1"/>
      <c r="F21" s="1"/>
      <c r="G21" s="1"/>
      <c r="H21" s="1"/>
      <c r="I21" s="1"/>
      <c r="J21" s="1"/>
      <c r="K21" s="1"/>
      <c r="L21" s="1"/>
      <c r="M21" s="1"/>
      <c r="N21" s="1"/>
      <c r="O21" s="1"/>
      <c r="P21" s="1"/>
      <c r="Q21" s="1"/>
      <c r="R21" s="1"/>
    </row>
    <row r="22" spans="1:18">
      <c r="A22" s="1"/>
      <c r="B22" s="1"/>
      <c r="C22" s="1"/>
      <c r="D22" s="1"/>
      <c r="E22" s="1"/>
      <c r="F22" s="1"/>
      <c r="G22" s="1"/>
      <c r="H22" s="1"/>
      <c r="I22" s="1"/>
      <c r="J22" s="1"/>
      <c r="K22" s="1"/>
      <c r="L22" s="1"/>
      <c r="M22" s="1"/>
      <c r="N22" s="1"/>
      <c r="O22" s="1"/>
      <c r="P22" s="1"/>
      <c r="Q22" s="1"/>
      <c r="R22" s="1"/>
    </row>
    <row r="23" spans="1:18">
      <c r="A23" s="1"/>
      <c r="B23" s="1"/>
      <c r="C23" s="1"/>
      <c r="D23" s="1"/>
      <c r="E23" s="1"/>
      <c r="F23" s="1"/>
      <c r="G23" s="1"/>
      <c r="H23" s="1"/>
      <c r="I23" s="1"/>
      <c r="J23" s="1"/>
      <c r="K23" s="1"/>
      <c r="L23" s="1"/>
      <c r="M23" s="1"/>
      <c r="N23" s="1"/>
      <c r="O23" s="1"/>
      <c r="P23" s="1"/>
      <c r="Q23" s="1"/>
      <c r="R23" s="1"/>
    </row>
    <row r="24" spans="1:18">
      <c r="A24" s="1"/>
      <c r="B24" s="1"/>
      <c r="C24" s="1"/>
      <c r="D24" s="1"/>
      <c r="E24" s="1"/>
      <c r="F24" s="1"/>
      <c r="G24" s="1"/>
      <c r="H24" s="1"/>
      <c r="I24" s="1"/>
      <c r="J24" s="1"/>
      <c r="K24" s="1"/>
      <c r="L24" s="1"/>
      <c r="M24" s="1"/>
      <c r="N24" s="1"/>
      <c r="O24" s="1"/>
      <c r="P24" s="1"/>
      <c r="Q24" s="1"/>
      <c r="R24" s="1"/>
    </row>
    <row r="25" spans="1:18">
      <c r="A25" s="1"/>
      <c r="B25" s="1"/>
      <c r="C25" s="1"/>
      <c r="D25" s="1"/>
      <c r="E25" s="1"/>
      <c r="F25" s="1"/>
      <c r="G25" s="1"/>
      <c r="H25" s="1"/>
      <c r="I25" s="1"/>
      <c r="J25" s="1"/>
      <c r="K25" s="1"/>
      <c r="L25" s="1"/>
      <c r="M25" s="1"/>
      <c r="N25" s="1"/>
      <c r="O25" s="1"/>
      <c r="P25" s="1"/>
      <c r="Q25" s="1"/>
      <c r="R25" s="1"/>
    </row>
    <row r="26" spans="1:18">
      <c r="A26" s="1"/>
      <c r="B26" s="1"/>
      <c r="C26" s="1"/>
      <c r="D26" s="1"/>
      <c r="E26" s="1"/>
      <c r="F26" s="1"/>
      <c r="G26" s="1"/>
      <c r="H26" s="1"/>
      <c r="I26" s="1"/>
      <c r="J26" s="1"/>
      <c r="K26" s="1"/>
      <c r="L26" s="1"/>
      <c r="M26" s="1"/>
      <c r="N26" s="1"/>
      <c r="O26" s="1"/>
      <c r="P26" s="1"/>
      <c r="Q26" s="1"/>
      <c r="R26" s="1"/>
    </row>
    <row r="27" spans="1:18">
      <c r="A27" s="1"/>
      <c r="B27" s="1"/>
      <c r="C27" s="1"/>
      <c r="D27" s="1"/>
      <c r="E27" s="1"/>
      <c r="F27" s="1"/>
      <c r="G27" s="1"/>
      <c r="H27" s="1"/>
      <c r="I27" s="1"/>
      <c r="J27" s="1"/>
      <c r="K27" s="1"/>
      <c r="L27" s="1"/>
      <c r="M27" s="1"/>
      <c r="N27" s="1"/>
      <c r="O27" s="1"/>
      <c r="P27" s="1"/>
      <c r="Q27" s="1"/>
      <c r="R27" s="1"/>
    </row>
    <row r="28" spans="1:18">
      <c r="A28" s="1"/>
      <c r="B28" s="1"/>
      <c r="C28" s="1"/>
      <c r="D28" s="1"/>
      <c r="E28" s="1"/>
      <c r="F28" s="1"/>
      <c r="G28" s="1"/>
      <c r="H28" s="1"/>
      <c r="I28" s="1"/>
      <c r="J28" s="1"/>
      <c r="K28" s="1"/>
      <c r="L28" s="1"/>
      <c r="M28" s="1"/>
      <c r="N28" s="1"/>
      <c r="O28" s="1"/>
      <c r="P28" s="1"/>
      <c r="Q28" s="1"/>
      <c r="R28" s="1"/>
    </row>
    <row r="29" spans="1:18">
      <c r="A29" s="1"/>
      <c r="B29" s="1"/>
      <c r="C29" s="1"/>
      <c r="D29" s="1"/>
      <c r="E29" s="1"/>
      <c r="F29" s="1"/>
      <c r="G29" s="1"/>
      <c r="H29" s="1"/>
      <c r="I29" s="1"/>
      <c r="J29" s="1"/>
      <c r="K29" s="1"/>
      <c r="L29" s="1"/>
      <c r="M29" s="1"/>
      <c r="N29" s="1"/>
      <c r="O29" s="1"/>
      <c r="P29" s="1"/>
      <c r="Q29" s="1"/>
      <c r="R29" s="1"/>
    </row>
    <row r="30" spans="1:18">
      <c r="A30" s="1"/>
      <c r="B30" s="1"/>
      <c r="C30" s="1"/>
      <c r="D30" s="1"/>
      <c r="E30" s="1"/>
      <c r="F30" s="1"/>
      <c r="G30" s="1"/>
      <c r="H30" s="1"/>
      <c r="I30" s="1"/>
      <c r="J30" s="1"/>
      <c r="K30" s="1"/>
      <c r="L30" s="1"/>
      <c r="M30" s="1"/>
      <c r="N30" s="1"/>
      <c r="O30" s="1"/>
      <c r="P30" s="1"/>
      <c r="Q30" s="1"/>
      <c r="R30" s="1"/>
    </row>
    <row r="31" spans="1:18">
      <c r="A31" s="1"/>
      <c r="B31" s="1"/>
      <c r="C31" s="1"/>
      <c r="D31" s="1"/>
      <c r="E31" s="1"/>
      <c r="F31" s="1"/>
      <c r="G31" s="1"/>
      <c r="H31" s="1"/>
      <c r="I31" s="1"/>
      <c r="J31" s="1"/>
    </row>
  </sheetData>
  <mergeCells count="5">
    <mergeCell ref="A1:J1"/>
    <mergeCell ref="A2:J2"/>
    <mergeCell ref="B3:F3"/>
    <mergeCell ref="B5:E5"/>
    <mergeCell ref="G5:H5"/>
  </mergeCells>
  <phoneticPr fontId="2"/>
  <printOptions horizontalCentered="1"/>
  <pageMargins left="0.78740157480314965" right="0.78740157480314965" top="0.98425196850393704" bottom="0.98425196850393704" header="0.51181102362204722" footer="0.51181102362204722"/>
  <pageSetup paperSize="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R31"/>
  <sheetViews>
    <sheetView zoomScale="80" zoomScaleNormal="80" workbookViewId="0">
      <selection activeCell="B3" sqref="B3:F3"/>
    </sheetView>
  </sheetViews>
  <sheetFormatPr defaultRowHeight="13.5"/>
  <cols>
    <col min="1" max="1" width="25" customWidth="1"/>
    <col min="2" max="4" width="6.25" customWidth="1"/>
    <col min="5" max="5" width="5.625" customWidth="1"/>
    <col min="6" max="6" width="12.5" customWidth="1"/>
    <col min="7" max="7" width="15.625" customWidth="1"/>
    <col min="8" max="8" width="6.25" customWidth="1"/>
    <col min="9" max="9" width="31.25" customWidth="1"/>
    <col min="10" max="10" width="11" customWidth="1"/>
  </cols>
  <sheetData>
    <row r="1" spans="1:18" ht="18.75" customHeight="1">
      <c r="A1" s="200" t="s">
        <v>57</v>
      </c>
      <c r="B1" s="200"/>
      <c r="C1" s="200"/>
      <c r="D1" s="200"/>
      <c r="E1" s="200"/>
      <c r="F1" s="200"/>
      <c r="G1" s="200"/>
      <c r="H1" s="200"/>
      <c r="I1" s="200"/>
      <c r="J1" s="200"/>
      <c r="K1" s="1"/>
      <c r="L1" s="1"/>
      <c r="M1" s="1"/>
      <c r="N1" s="1"/>
      <c r="O1" s="1"/>
      <c r="P1" s="1"/>
      <c r="Q1" s="1"/>
      <c r="R1" s="1"/>
    </row>
    <row r="2" spans="1:18" ht="21.75" customHeight="1">
      <c r="A2" s="201" t="s">
        <v>62</v>
      </c>
      <c r="B2" s="201"/>
      <c r="C2" s="201"/>
      <c r="D2" s="201"/>
      <c r="E2" s="201"/>
      <c r="F2" s="201"/>
      <c r="G2" s="201"/>
      <c r="H2" s="201"/>
      <c r="I2" s="201"/>
      <c r="J2" s="201"/>
      <c r="K2" s="1"/>
      <c r="L2" s="1"/>
      <c r="M2" s="1"/>
      <c r="N2" s="1"/>
      <c r="O2" s="1"/>
      <c r="P2" s="1"/>
      <c r="Q2" s="1"/>
      <c r="R2" s="1"/>
    </row>
    <row r="3" spans="1:18" ht="33" customHeight="1" thickBot="1">
      <c r="A3" s="175" t="s">
        <v>0</v>
      </c>
      <c r="B3" s="202" t="str">
        <f>IF('人件費総括表・実績（様式7号別紙2-1-1）'!$B$3="",
     "",
     '人件費総括表・実績（様式7号別紙2-1-1）'!$B$3)</f>
        <v/>
      </c>
      <c r="C3" s="202"/>
      <c r="D3" s="202"/>
      <c r="E3" s="202"/>
      <c r="F3" s="202"/>
      <c r="G3" s="2"/>
      <c r="H3" s="3"/>
      <c r="I3" s="3"/>
      <c r="J3" s="1"/>
      <c r="K3" s="1"/>
      <c r="L3" s="1"/>
      <c r="M3" s="1"/>
      <c r="N3" s="1"/>
      <c r="O3" s="1"/>
      <c r="P3" s="1"/>
      <c r="Q3" s="1"/>
      <c r="R3" s="1"/>
    </row>
    <row r="4" spans="1:18" ht="17.25" customHeight="1">
      <c r="A4" s="1"/>
      <c r="B4" s="1"/>
      <c r="C4" s="1"/>
      <c r="D4" s="1"/>
      <c r="E4" s="1"/>
      <c r="F4" s="1"/>
      <c r="G4" s="1"/>
      <c r="H4" s="1"/>
      <c r="I4" s="1"/>
      <c r="J4" s="1"/>
      <c r="K4" s="1"/>
      <c r="L4" s="1"/>
      <c r="M4" s="1"/>
      <c r="N4" s="1"/>
      <c r="O4" s="1"/>
      <c r="P4" s="1"/>
      <c r="Q4" s="1"/>
      <c r="R4" s="1"/>
    </row>
    <row r="5" spans="1:18" ht="37.5" customHeight="1">
      <c r="A5" s="171" t="s">
        <v>1</v>
      </c>
      <c r="B5" s="203" t="s">
        <v>2</v>
      </c>
      <c r="C5" s="204"/>
      <c r="D5" s="204"/>
      <c r="E5" s="205"/>
      <c r="F5" s="4" t="s">
        <v>3</v>
      </c>
      <c r="G5" s="206" t="s">
        <v>4</v>
      </c>
      <c r="H5" s="207"/>
      <c r="I5" s="5" t="s">
        <v>5</v>
      </c>
      <c r="J5" s="4" t="s">
        <v>6</v>
      </c>
      <c r="K5" s="1"/>
      <c r="L5" s="1"/>
      <c r="M5" s="1"/>
      <c r="N5" s="1"/>
      <c r="O5" s="1"/>
      <c r="P5" s="1"/>
      <c r="Q5" s="1"/>
      <c r="R5" s="1"/>
    </row>
    <row r="6" spans="1:18" ht="37.5" customHeight="1">
      <c r="A6" s="172"/>
      <c r="B6" s="54"/>
      <c r="C6" s="168" t="s">
        <v>51</v>
      </c>
      <c r="D6" s="169"/>
      <c r="E6" s="170" t="s">
        <v>52</v>
      </c>
      <c r="F6" s="78"/>
      <c r="G6" s="79">
        <f>直接人件費総括表[[#This Row],[列3]]*直接人件費総括表[[#This Row],[列7]]+直接人件費総括表[[#This Row],[列5]]/60*直接人件費総括表[[#This Row],[列7]]</f>
        <v>0</v>
      </c>
      <c r="H6" s="7" t="s">
        <v>7</v>
      </c>
      <c r="I6" s="6" t="s">
        <v>8</v>
      </c>
      <c r="J6" s="7"/>
      <c r="K6" s="1"/>
      <c r="L6" s="1"/>
      <c r="M6" s="1"/>
      <c r="N6" s="1"/>
      <c r="O6" s="1"/>
      <c r="P6" s="1"/>
      <c r="Q6" s="1"/>
      <c r="R6" s="1"/>
    </row>
    <row r="7" spans="1:18" ht="37.5" customHeight="1">
      <c r="A7" s="172"/>
      <c r="B7" s="54"/>
      <c r="C7" s="168" t="s">
        <v>51</v>
      </c>
      <c r="D7" s="169"/>
      <c r="E7" s="170" t="s">
        <v>52</v>
      </c>
      <c r="F7" s="78"/>
      <c r="G7" s="80">
        <f>直接人件費総括表[[#This Row],[列3]]*直接人件費総括表[[#This Row],[列7]]+直接人件費総括表[[#This Row],[列5]]/60*直接人件費総括表[[#This Row],[列7]]</f>
        <v>0</v>
      </c>
      <c r="H7" s="7" t="s">
        <v>7</v>
      </c>
      <c r="I7" s="6" t="s">
        <v>8</v>
      </c>
      <c r="J7" s="7"/>
      <c r="K7" s="1"/>
      <c r="L7" s="1"/>
      <c r="M7" s="1"/>
      <c r="N7" s="1"/>
      <c r="O7" s="1"/>
      <c r="P7" s="1"/>
      <c r="Q7" s="1"/>
      <c r="R7" s="1"/>
    </row>
    <row r="8" spans="1:18" ht="37.5" customHeight="1">
      <c r="A8" s="172"/>
      <c r="B8" s="54"/>
      <c r="C8" s="168" t="s">
        <v>51</v>
      </c>
      <c r="D8" s="169"/>
      <c r="E8" s="170" t="s">
        <v>52</v>
      </c>
      <c r="F8" s="78"/>
      <c r="G8" s="79">
        <f>直接人件費総括表[[#This Row],[列3]]*直接人件費総括表[[#This Row],[列7]]+直接人件費総括表[[#This Row],[列5]]/60*直接人件費総括表[[#This Row],[列7]]</f>
        <v>0</v>
      </c>
      <c r="H8" s="7" t="s">
        <v>7</v>
      </c>
      <c r="I8" s="6" t="s">
        <v>8</v>
      </c>
      <c r="J8" s="7"/>
      <c r="K8" s="1"/>
      <c r="L8" s="1"/>
      <c r="M8" s="1"/>
      <c r="N8" s="1"/>
      <c r="O8" s="1"/>
      <c r="P8" s="1"/>
      <c r="Q8" s="1"/>
      <c r="R8" s="1"/>
    </row>
    <row r="9" spans="1:18" ht="37.5" customHeight="1">
      <c r="A9" s="172"/>
      <c r="B9" s="54"/>
      <c r="C9" s="168" t="s">
        <v>51</v>
      </c>
      <c r="D9" s="169"/>
      <c r="E9" s="170" t="s">
        <v>52</v>
      </c>
      <c r="F9" s="78"/>
      <c r="G9" s="79">
        <f>直接人件費総括表[[#This Row],[列3]]*直接人件費総括表[[#This Row],[列7]]+直接人件費総括表[[#This Row],[列5]]/60*直接人件費総括表[[#This Row],[列7]]</f>
        <v>0</v>
      </c>
      <c r="H9" s="7" t="s">
        <v>7</v>
      </c>
      <c r="I9" s="6" t="s">
        <v>8</v>
      </c>
      <c r="J9" s="7"/>
      <c r="K9" s="1"/>
      <c r="L9" s="1"/>
      <c r="M9" s="1"/>
      <c r="N9" s="1"/>
      <c r="O9" s="1"/>
      <c r="P9" s="1"/>
      <c r="Q9" s="1"/>
      <c r="R9" s="1"/>
    </row>
    <row r="10" spans="1:18" ht="37.5" customHeight="1">
      <c r="A10" s="172"/>
      <c r="B10" s="54"/>
      <c r="C10" s="168" t="s">
        <v>51</v>
      </c>
      <c r="D10" s="169"/>
      <c r="E10" s="170" t="s">
        <v>52</v>
      </c>
      <c r="F10" s="78"/>
      <c r="G10" s="80">
        <f>直接人件費総括表[[#This Row],[列3]]*直接人件費総括表[[#This Row],[列7]]+直接人件費総括表[[#This Row],[列5]]/60*直接人件費総括表[[#This Row],[列7]]</f>
        <v>0</v>
      </c>
      <c r="H10" s="7" t="s">
        <v>7</v>
      </c>
      <c r="I10" s="6" t="s">
        <v>8</v>
      </c>
      <c r="J10" s="7"/>
      <c r="K10" s="1"/>
      <c r="L10" s="1"/>
      <c r="M10" s="1"/>
      <c r="N10" s="1"/>
      <c r="O10" s="1"/>
      <c r="P10" s="1"/>
      <c r="Q10" s="1"/>
      <c r="R10" s="1"/>
    </row>
    <row r="11" spans="1:18" ht="37.5" customHeight="1">
      <c r="A11" s="172"/>
      <c r="B11" s="54"/>
      <c r="C11" s="168" t="s">
        <v>51</v>
      </c>
      <c r="D11" s="169"/>
      <c r="E11" s="170" t="s">
        <v>52</v>
      </c>
      <c r="F11" s="78"/>
      <c r="G11" s="79">
        <f>直接人件費総括表[[#This Row],[列3]]*直接人件費総括表[[#This Row],[列7]]+直接人件費総括表[[#This Row],[列5]]/60*直接人件費総括表[[#This Row],[列7]]</f>
        <v>0</v>
      </c>
      <c r="H11" s="7" t="s">
        <v>7</v>
      </c>
      <c r="I11" s="6" t="s">
        <v>8</v>
      </c>
      <c r="J11" s="7"/>
      <c r="K11" s="1"/>
      <c r="L11" s="1"/>
      <c r="M11" s="1"/>
      <c r="N11" s="1"/>
      <c r="O11" s="1"/>
      <c r="P11" s="1"/>
      <c r="Q11" s="1"/>
      <c r="R11" s="1"/>
    </row>
    <row r="12" spans="1:18" ht="37.5" customHeight="1">
      <c r="A12" s="172"/>
      <c r="B12" s="54"/>
      <c r="C12" s="168" t="s">
        <v>51</v>
      </c>
      <c r="D12" s="169"/>
      <c r="E12" s="170" t="s">
        <v>52</v>
      </c>
      <c r="F12" s="78"/>
      <c r="G12" s="81">
        <f>直接人件費総括表[[#This Row],[列3]]*直接人件費総括表[[#This Row],[列7]]+直接人件費総括表[[#This Row],[列5]]/60*直接人件費総括表[[#This Row],[列7]]</f>
        <v>0</v>
      </c>
      <c r="H12" s="9" t="s">
        <v>7</v>
      </c>
      <c r="I12" s="6" t="s">
        <v>8</v>
      </c>
      <c r="J12" s="7"/>
      <c r="K12" s="1"/>
      <c r="L12" s="1"/>
      <c r="M12" s="1"/>
      <c r="N12" s="1"/>
      <c r="O12" s="1"/>
      <c r="P12" s="1"/>
      <c r="Q12" s="1"/>
      <c r="R12" s="1"/>
    </row>
    <row r="13" spans="1:18" ht="37.5" customHeight="1">
      <c r="A13" s="173" t="s">
        <v>9</v>
      </c>
      <c r="B13" s="176">
        <f>SUBTOTAL(109,直接人件費総括表[列3])
  +ROUNDDOWN(SUBTOTAL(109,直接人件費総括表[列5])/60,0)</f>
        <v>0</v>
      </c>
      <c r="C13" s="168" t="s">
        <v>51</v>
      </c>
      <c r="D13" s="177">
        <f>IF(SUBTOTAL(109,直接人件費総括表[列5])&gt;=60,
     MOD(SUBTOTAL(109,直接人件費総括表[列5]),60),
     SUBTOTAL(109,直接人件費総括表[列5]))</f>
        <v>0</v>
      </c>
      <c r="E13" s="170" t="s">
        <v>52</v>
      </c>
      <c r="F13" s="174"/>
      <c r="G13" s="79">
        <f>SUBTOTAL(109,直接人件費総括表[列8])</f>
        <v>0</v>
      </c>
      <c r="H13" s="8" t="s">
        <v>7</v>
      </c>
      <c r="I13" s="178"/>
      <c r="J13" s="174"/>
      <c r="K13" s="1"/>
      <c r="L13" s="1"/>
      <c r="M13" s="1"/>
      <c r="N13" s="1"/>
      <c r="O13" s="1"/>
      <c r="P13" s="1"/>
      <c r="Q13" s="1"/>
      <c r="R13" s="1"/>
    </row>
    <row r="14" spans="1:18">
      <c r="A14" s="1"/>
      <c r="B14" s="1"/>
      <c r="C14" s="1"/>
      <c r="D14" s="1"/>
      <c r="E14" s="1"/>
      <c r="F14" s="1"/>
      <c r="G14" s="1"/>
      <c r="H14" s="1"/>
      <c r="I14" s="1"/>
      <c r="J14" s="1"/>
      <c r="K14" s="1"/>
      <c r="L14" s="1"/>
      <c r="M14" s="1"/>
      <c r="N14" s="1"/>
      <c r="O14" s="1"/>
      <c r="P14" s="1"/>
      <c r="Q14" s="1"/>
      <c r="R14" s="1"/>
    </row>
    <row r="15" spans="1:18">
      <c r="A15" s="1" t="s">
        <v>10</v>
      </c>
      <c r="B15" s="1"/>
      <c r="C15" s="1"/>
      <c r="D15" s="1"/>
      <c r="E15" s="1"/>
      <c r="F15" s="1"/>
      <c r="G15" s="1"/>
      <c r="H15" s="1"/>
      <c r="I15" s="1"/>
      <c r="J15" s="1"/>
      <c r="K15" s="1"/>
      <c r="L15" s="1"/>
      <c r="M15" s="1"/>
      <c r="N15" s="1"/>
      <c r="O15" s="1"/>
      <c r="P15" s="1"/>
      <c r="Q15" s="1"/>
      <c r="R15" s="1"/>
    </row>
    <row r="16" spans="1:18">
      <c r="A16" s="1"/>
      <c r="B16" s="1"/>
      <c r="C16" s="1"/>
      <c r="D16" s="1"/>
      <c r="E16" s="1"/>
      <c r="F16" s="1"/>
      <c r="G16" s="1"/>
      <c r="H16" s="1"/>
      <c r="I16" s="1"/>
      <c r="J16" s="1"/>
      <c r="K16" s="1"/>
      <c r="L16" s="1"/>
      <c r="M16" s="1"/>
      <c r="N16" s="1"/>
      <c r="O16" s="1"/>
      <c r="P16" s="1"/>
      <c r="Q16" s="1"/>
      <c r="R16" s="1"/>
    </row>
    <row r="17" spans="1:18">
      <c r="A17" s="1"/>
      <c r="B17" s="1"/>
      <c r="C17" s="1"/>
      <c r="D17" s="1"/>
      <c r="E17" s="1"/>
      <c r="F17" s="1"/>
      <c r="G17" s="1"/>
      <c r="H17" s="1"/>
      <c r="I17" s="1"/>
      <c r="J17" s="1"/>
      <c r="K17" s="1"/>
      <c r="L17" s="1"/>
      <c r="M17" s="1"/>
      <c r="N17" s="1"/>
      <c r="O17" s="1"/>
      <c r="P17" s="1"/>
      <c r="Q17" s="1"/>
      <c r="R17" s="1"/>
    </row>
    <row r="18" spans="1:18">
      <c r="A18" s="1"/>
      <c r="B18" s="1"/>
      <c r="C18" s="1"/>
      <c r="D18" s="1"/>
      <c r="E18" s="1"/>
      <c r="F18" s="1"/>
      <c r="G18" s="1"/>
      <c r="H18" s="1"/>
      <c r="I18" s="1"/>
      <c r="J18" s="1"/>
      <c r="K18" s="1"/>
      <c r="L18" s="1"/>
      <c r="M18" s="1"/>
      <c r="N18" s="1"/>
      <c r="O18" s="1"/>
      <c r="P18" s="1"/>
      <c r="Q18" s="1"/>
      <c r="R18" s="1"/>
    </row>
    <row r="19" spans="1:18">
      <c r="A19" s="1"/>
      <c r="B19" s="1"/>
      <c r="C19" s="1"/>
      <c r="D19" s="1"/>
      <c r="E19" s="1"/>
      <c r="F19" s="1"/>
      <c r="G19" s="1"/>
      <c r="H19" s="1"/>
      <c r="I19" s="1"/>
      <c r="J19" s="1"/>
      <c r="K19" s="1"/>
      <c r="L19" s="1"/>
      <c r="M19" s="1"/>
      <c r="N19" s="1"/>
      <c r="O19" s="1"/>
      <c r="P19" s="1"/>
      <c r="Q19" s="1"/>
      <c r="R19" s="1"/>
    </row>
    <row r="20" spans="1:18">
      <c r="A20" s="1"/>
      <c r="B20" s="1"/>
      <c r="C20" s="1"/>
      <c r="D20" s="1"/>
      <c r="E20" s="1"/>
      <c r="F20" s="1"/>
      <c r="G20" s="1"/>
      <c r="H20" s="1"/>
      <c r="I20" s="1"/>
      <c r="J20" s="1"/>
      <c r="K20" s="1"/>
      <c r="L20" s="1"/>
      <c r="M20" s="1"/>
      <c r="N20" s="1"/>
      <c r="O20" s="1"/>
      <c r="P20" s="1"/>
      <c r="Q20" s="1"/>
      <c r="R20" s="1"/>
    </row>
    <row r="21" spans="1:18">
      <c r="A21" s="1"/>
      <c r="B21" s="1"/>
      <c r="C21" s="1"/>
      <c r="D21" s="1"/>
      <c r="E21" s="1"/>
      <c r="F21" s="1"/>
      <c r="G21" s="1"/>
      <c r="H21" s="1"/>
      <c r="I21" s="1"/>
      <c r="J21" s="1"/>
      <c r="K21" s="1"/>
      <c r="L21" s="1"/>
      <c r="M21" s="1"/>
      <c r="N21" s="1"/>
      <c r="O21" s="1"/>
      <c r="P21" s="1"/>
      <c r="Q21" s="1"/>
      <c r="R21" s="1"/>
    </row>
    <row r="22" spans="1:18">
      <c r="A22" s="1"/>
      <c r="B22" s="1"/>
      <c r="C22" s="1"/>
      <c r="D22" s="1"/>
      <c r="E22" s="1"/>
      <c r="F22" s="1"/>
      <c r="G22" s="1"/>
      <c r="H22" s="1"/>
      <c r="I22" s="1"/>
      <c r="J22" s="1"/>
      <c r="K22" s="1"/>
      <c r="L22" s="1"/>
      <c r="M22" s="1"/>
      <c r="N22" s="1"/>
      <c r="O22" s="1"/>
      <c r="P22" s="1"/>
      <c r="Q22" s="1"/>
      <c r="R22" s="1"/>
    </row>
    <row r="23" spans="1:18">
      <c r="A23" s="1"/>
      <c r="B23" s="1"/>
      <c r="C23" s="1"/>
      <c r="D23" s="1"/>
      <c r="E23" s="1"/>
      <c r="F23" s="1"/>
      <c r="G23" s="1"/>
      <c r="H23" s="1"/>
      <c r="I23" s="1"/>
      <c r="J23" s="1"/>
      <c r="K23" s="1"/>
      <c r="L23" s="1"/>
      <c r="M23" s="1"/>
      <c r="N23" s="1"/>
      <c r="O23" s="1"/>
      <c r="P23" s="1"/>
      <c r="Q23" s="1"/>
      <c r="R23" s="1"/>
    </row>
    <row r="24" spans="1:18">
      <c r="A24" s="1"/>
      <c r="B24" s="1"/>
      <c r="C24" s="1"/>
      <c r="D24" s="1"/>
      <c r="E24" s="1"/>
      <c r="F24" s="1"/>
      <c r="G24" s="1"/>
      <c r="H24" s="1"/>
      <c r="I24" s="1"/>
      <c r="J24" s="1"/>
      <c r="K24" s="1"/>
      <c r="L24" s="1"/>
      <c r="M24" s="1"/>
      <c r="N24" s="1"/>
      <c r="O24" s="1"/>
      <c r="P24" s="1"/>
      <c r="Q24" s="1"/>
      <c r="R24" s="1"/>
    </row>
    <row r="25" spans="1:18">
      <c r="A25" s="1"/>
      <c r="B25" s="1"/>
      <c r="C25" s="1"/>
      <c r="D25" s="1"/>
      <c r="E25" s="1"/>
      <c r="F25" s="1"/>
      <c r="G25" s="1"/>
      <c r="H25" s="1"/>
      <c r="I25" s="1"/>
      <c r="J25" s="1"/>
      <c r="K25" s="1"/>
      <c r="L25" s="1"/>
      <c r="M25" s="1"/>
      <c r="N25" s="1"/>
      <c r="O25" s="1"/>
      <c r="P25" s="1"/>
      <c r="Q25" s="1"/>
      <c r="R25" s="1"/>
    </row>
    <row r="26" spans="1:18">
      <c r="A26" s="1"/>
      <c r="B26" s="1"/>
      <c r="C26" s="1"/>
      <c r="D26" s="1"/>
      <c r="E26" s="1"/>
      <c r="F26" s="1"/>
      <c r="G26" s="1"/>
      <c r="H26" s="1"/>
      <c r="I26" s="1"/>
      <c r="J26" s="1"/>
      <c r="K26" s="1"/>
      <c r="L26" s="1"/>
      <c r="M26" s="1"/>
      <c r="N26" s="1"/>
      <c r="O26" s="1"/>
      <c r="P26" s="1"/>
      <c r="Q26" s="1"/>
      <c r="R26" s="1"/>
    </row>
    <row r="27" spans="1:18">
      <c r="A27" s="1"/>
      <c r="B27" s="1"/>
      <c r="C27" s="1"/>
      <c r="D27" s="1"/>
      <c r="E27" s="1"/>
      <c r="F27" s="1"/>
      <c r="G27" s="1"/>
      <c r="H27" s="1"/>
      <c r="I27" s="1"/>
      <c r="J27" s="1"/>
      <c r="K27" s="1"/>
      <c r="L27" s="1"/>
      <c r="M27" s="1"/>
      <c r="N27" s="1"/>
      <c r="O27" s="1"/>
      <c r="P27" s="1"/>
      <c r="Q27" s="1"/>
      <c r="R27" s="1"/>
    </row>
    <row r="28" spans="1:18">
      <c r="A28" s="1"/>
      <c r="B28" s="1"/>
      <c r="C28" s="1"/>
      <c r="D28" s="1"/>
      <c r="E28" s="1"/>
      <c r="F28" s="1"/>
      <c r="G28" s="1"/>
      <c r="H28" s="1"/>
      <c r="I28" s="1"/>
      <c r="J28" s="1"/>
      <c r="K28" s="1"/>
      <c r="L28" s="1"/>
      <c r="M28" s="1"/>
      <c r="N28" s="1"/>
      <c r="O28" s="1"/>
      <c r="P28" s="1"/>
      <c r="Q28" s="1"/>
      <c r="R28" s="1"/>
    </row>
    <row r="29" spans="1:18">
      <c r="A29" s="1"/>
      <c r="B29" s="1"/>
      <c r="C29" s="1"/>
      <c r="D29" s="1"/>
      <c r="E29" s="1"/>
      <c r="F29" s="1"/>
      <c r="G29" s="1"/>
      <c r="H29" s="1"/>
      <c r="I29" s="1"/>
      <c r="J29" s="1"/>
      <c r="K29" s="1"/>
      <c r="L29" s="1"/>
      <c r="M29" s="1"/>
      <c r="N29" s="1"/>
      <c r="O29" s="1"/>
      <c r="P29" s="1"/>
      <c r="Q29" s="1"/>
      <c r="R29" s="1"/>
    </row>
    <row r="30" spans="1:18">
      <c r="A30" s="1"/>
      <c r="B30" s="1"/>
      <c r="C30" s="1"/>
      <c r="D30" s="1"/>
      <c r="E30" s="1"/>
      <c r="F30" s="1"/>
      <c r="G30" s="1"/>
      <c r="H30" s="1"/>
      <c r="I30" s="1"/>
      <c r="J30" s="1"/>
      <c r="K30" s="1"/>
      <c r="L30" s="1"/>
      <c r="M30" s="1"/>
      <c r="N30" s="1"/>
      <c r="O30" s="1"/>
      <c r="P30" s="1"/>
      <c r="Q30" s="1"/>
      <c r="R30" s="1"/>
    </row>
    <row r="31" spans="1:18">
      <c r="A31" s="1"/>
      <c r="B31" s="1"/>
      <c r="C31" s="1"/>
      <c r="D31" s="1"/>
      <c r="E31" s="1"/>
      <c r="F31" s="1"/>
      <c r="G31" s="1"/>
      <c r="H31" s="1"/>
      <c r="I31" s="1"/>
      <c r="J31" s="1"/>
    </row>
  </sheetData>
  <mergeCells count="5">
    <mergeCell ref="A1:J1"/>
    <mergeCell ref="B5:E5"/>
    <mergeCell ref="B3:F3"/>
    <mergeCell ref="A2:J2"/>
    <mergeCell ref="G5:H5"/>
  </mergeCells>
  <phoneticPr fontId="2"/>
  <printOptions horizontalCentered="1"/>
  <pageMargins left="0.78740157480314965" right="0.78740157480314965" top="0.98425196850393704" bottom="0.98425196850393704" header="0.51181102362204722" footer="0.51181102362204722"/>
  <pageSetup paperSize="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Y34"/>
  <sheetViews>
    <sheetView zoomScale="90" zoomScaleNormal="90" zoomScaleSheetLayoutView="100" workbookViewId="0">
      <selection activeCell="D3" sqref="D3:J3"/>
    </sheetView>
  </sheetViews>
  <sheetFormatPr defaultRowHeight="20.100000000000001" customHeight="1"/>
  <cols>
    <col min="1" max="1" width="4.125" style="52" customWidth="1"/>
    <col min="2" max="2" width="4.5" style="52" customWidth="1"/>
    <col min="3" max="3" width="2.875" style="52" customWidth="1"/>
    <col min="4" max="4" width="13.125" style="52" customWidth="1"/>
    <col min="5" max="5" width="6.625" style="53" customWidth="1"/>
    <col min="6" max="6" width="14.25" style="53" hidden="1" customWidth="1"/>
    <col min="7" max="8" width="10.625" style="52" customWidth="1"/>
    <col min="9" max="10" width="15.625" style="52" customWidth="1"/>
    <col min="11" max="11" width="5.75" style="10" customWidth="1"/>
    <col min="12" max="12" width="11.625" style="10" hidden="1" customWidth="1"/>
    <col min="13" max="13" width="15.5" style="10" hidden="1" customWidth="1"/>
    <col min="14" max="14" width="15" style="10" hidden="1" customWidth="1"/>
    <col min="15" max="15" width="13.375" style="10" hidden="1" customWidth="1"/>
    <col min="16" max="16" width="12.75" style="10" hidden="1" customWidth="1"/>
    <col min="17" max="17" width="5.75" style="76" customWidth="1"/>
    <col min="18" max="256" width="9" style="10"/>
    <col min="257" max="257" width="4.125" style="10" customWidth="1"/>
    <col min="258" max="258" width="4.5" style="10" customWidth="1"/>
    <col min="259" max="259" width="2.875" style="10" customWidth="1"/>
    <col min="260" max="260" width="13.125" style="10" customWidth="1"/>
    <col min="261" max="261" width="6.625" style="10" customWidth="1"/>
    <col min="262" max="262" width="0" style="10" hidden="1" customWidth="1"/>
    <col min="263" max="264" width="10.625" style="10" customWidth="1"/>
    <col min="265" max="266" width="15.625" style="10" customWidth="1"/>
    <col min="267" max="267" width="5.75" style="10" customWidth="1"/>
    <col min="268" max="272" width="0" style="10" hidden="1" customWidth="1"/>
    <col min="273" max="273" width="5.75" style="10" customWidth="1"/>
    <col min="274" max="512" width="9" style="10"/>
    <col min="513" max="513" width="4.125" style="10" customWidth="1"/>
    <col min="514" max="514" width="4.5" style="10" customWidth="1"/>
    <col min="515" max="515" width="2.875" style="10" customWidth="1"/>
    <col min="516" max="516" width="13.125" style="10" customWidth="1"/>
    <col min="517" max="517" width="6.625" style="10" customWidth="1"/>
    <col min="518" max="518" width="0" style="10" hidden="1" customWidth="1"/>
    <col min="519" max="520" width="10.625" style="10" customWidth="1"/>
    <col min="521" max="522" width="15.625" style="10" customWidth="1"/>
    <col min="523" max="523" width="5.75" style="10" customWidth="1"/>
    <col min="524" max="528" width="0" style="10" hidden="1" customWidth="1"/>
    <col min="529" max="529" width="5.75" style="10" customWidth="1"/>
    <col min="530" max="768" width="9" style="10"/>
    <col min="769" max="769" width="4.125" style="10" customWidth="1"/>
    <col min="770" max="770" width="4.5" style="10" customWidth="1"/>
    <col min="771" max="771" width="2.875" style="10" customWidth="1"/>
    <col min="772" max="772" width="13.125" style="10" customWidth="1"/>
    <col min="773" max="773" width="6.625" style="10" customWidth="1"/>
    <col min="774" max="774" width="0" style="10" hidden="1" customWidth="1"/>
    <col min="775" max="776" width="10.625" style="10" customWidth="1"/>
    <col min="777" max="778" width="15.625" style="10" customWidth="1"/>
    <col min="779" max="779" width="5.75" style="10" customWidth="1"/>
    <col min="780" max="784" width="0" style="10" hidden="1" customWidth="1"/>
    <col min="785" max="785" width="5.75" style="10" customWidth="1"/>
    <col min="786" max="1024" width="9" style="10"/>
    <col min="1025" max="1025" width="4.125" style="10" customWidth="1"/>
    <col min="1026" max="1026" width="4.5" style="10" customWidth="1"/>
    <col min="1027" max="1027" width="2.875" style="10" customWidth="1"/>
    <col min="1028" max="1028" width="13.125" style="10" customWidth="1"/>
    <col min="1029" max="1029" width="6.625" style="10" customWidth="1"/>
    <col min="1030" max="1030" width="0" style="10" hidden="1" customWidth="1"/>
    <col min="1031" max="1032" width="10.625" style="10" customWidth="1"/>
    <col min="1033" max="1034" width="15.625" style="10" customWidth="1"/>
    <col min="1035" max="1035" width="5.75" style="10" customWidth="1"/>
    <col min="1036" max="1040" width="0" style="10" hidden="1" customWidth="1"/>
    <col min="1041" max="1041" width="5.75" style="10" customWidth="1"/>
    <col min="1042" max="1280" width="9" style="10"/>
    <col min="1281" max="1281" width="4.125" style="10" customWidth="1"/>
    <col min="1282" max="1282" width="4.5" style="10" customWidth="1"/>
    <col min="1283" max="1283" width="2.875" style="10" customWidth="1"/>
    <col min="1284" max="1284" width="13.125" style="10" customWidth="1"/>
    <col min="1285" max="1285" width="6.625" style="10" customWidth="1"/>
    <col min="1286" max="1286" width="0" style="10" hidden="1" customWidth="1"/>
    <col min="1287" max="1288" width="10.625" style="10" customWidth="1"/>
    <col min="1289" max="1290" width="15.625" style="10" customWidth="1"/>
    <col min="1291" max="1291" width="5.75" style="10" customWidth="1"/>
    <col min="1292" max="1296" width="0" style="10" hidden="1" customWidth="1"/>
    <col min="1297" max="1297" width="5.75" style="10" customWidth="1"/>
    <col min="1298" max="1536" width="9" style="10"/>
    <col min="1537" max="1537" width="4.125" style="10" customWidth="1"/>
    <col min="1538" max="1538" width="4.5" style="10" customWidth="1"/>
    <col min="1539" max="1539" width="2.875" style="10" customWidth="1"/>
    <col min="1540" max="1540" width="13.125" style="10" customWidth="1"/>
    <col min="1541" max="1541" width="6.625" style="10" customWidth="1"/>
    <col min="1542" max="1542" width="0" style="10" hidden="1" customWidth="1"/>
    <col min="1543" max="1544" width="10.625" style="10" customWidth="1"/>
    <col min="1545" max="1546" width="15.625" style="10" customWidth="1"/>
    <col min="1547" max="1547" width="5.75" style="10" customWidth="1"/>
    <col min="1548" max="1552" width="0" style="10" hidden="1" customWidth="1"/>
    <col min="1553" max="1553" width="5.75" style="10" customWidth="1"/>
    <col min="1554" max="1792" width="9" style="10"/>
    <col min="1793" max="1793" width="4.125" style="10" customWidth="1"/>
    <col min="1794" max="1794" width="4.5" style="10" customWidth="1"/>
    <col min="1795" max="1795" width="2.875" style="10" customWidth="1"/>
    <col min="1796" max="1796" width="13.125" style="10" customWidth="1"/>
    <col min="1797" max="1797" width="6.625" style="10" customWidth="1"/>
    <col min="1798" max="1798" width="0" style="10" hidden="1" customWidth="1"/>
    <col min="1799" max="1800" width="10.625" style="10" customWidth="1"/>
    <col min="1801" max="1802" width="15.625" style="10" customWidth="1"/>
    <col min="1803" max="1803" width="5.75" style="10" customWidth="1"/>
    <col min="1804" max="1808" width="0" style="10" hidden="1" customWidth="1"/>
    <col min="1809" max="1809" width="5.75" style="10" customWidth="1"/>
    <col min="1810" max="2048" width="9" style="10"/>
    <col min="2049" max="2049" width="4.125" style="10" customWidth="1"/>
    <col min="2050" max="2050" width="4.5" style="10" customWidth="1"/>
    <col min="2051" max="2051" width="2.875" style="10" customWidth="1"/>
    <col min="2052" max="2052" width="13.125" style="10" customWidth="1"/>
    <col min="2053" max="2053" width="6.625" style="10" customWidth="1"/>
    <col min="2054" max="2054" width="0" style="10" hidden="1" customWidth="1"/>
    <col min="2055" max="2056" width="10.625" style="10" customWidth="1"/>
    <col min="2057" max="2058" width="15.625" style="10" customWidth="1"/>
    <col min="2059" max="2059" width="5.75" style="10" customWidth="1"/>
    <col min="2060" max="2064" width="0" style="10" hidden="1" customWidth="1"/>
    <col min="2065" max="2065" width="5.75" style="10" customWidth="1"/>
    <col min="2066" max="2304" width="9" style="10"/>
    <col min="2305" max="2305" width="4.125" style="10" customWidth="1"/>
    <col min="2306" max="2306" width="4.5" style="10" customWidth="1"/>
    <col min="2307" max="2307" width="2.875" style="10" customWidth="1"/>
    <col min="2308" max="2308" width="13.125" style="10" customWidth="1"/>
    <col min="2309" max="2309" width="6.625" style="10" customWidth="1"/>
    <col min="2310" max="2310" width="0" style="10" hidden="1" customWidth="1"/>
    <col min="2311" max="2312" width="10.625" style="10" customWidth="1"/>
    <col min="2313" max="2314" width="15.625" style="10" customWidth="1"/>
    <col min="2315" max="2315" width="5.75" style="10" customWidth="1"/>
    <col min="2316" max="2320" width="0" style="10" hidden="1" customWidth="1"/>
    <col min="2321" max="2321" width="5.75" style="10" customWidth="1"/>
    <col min="2322" max="2560" width="9" style="10"/>
    <col min="2561" max="2561" width="4.125" style="10" customWidth="1"/>
    <col min="2562" max="2562" width="4.5" style="10" customWidth="1"/>
    <col min="2563" max="2563" width="2.875" style="10" customWidth="1"/>
    <col min="2564" max="2564" width="13.125" style="10" customWidth="1"/>
    <col min="2565" max="2565" width="6.625" style="10" customWidth="1"/>
    <col min="2566" max="2566" width="0" style="10" hidden="1" customWidth="1"/>
    <col min="2567" max="2568" width="10.625" style="10" customWidth="1"/>
    <col min="2569" max="2570" width="15.625" style="10" customWidth="1"/>
    <col min="2571" max="2571" width="5.75" style="10" customWidth="1"/>
    <col min="2572" max="2576" width="0" style="10" hidden="1" customWidth="1"/>
    <col min="2577" max="2577" width="5.75" style="10" customWidth="1"/>
    <col min="2578" max="2816" width="9" style="10"/>
    <col min="2817" max="2817" width="4.125" style="10" customWidth="1"/>
    <col min="2818" max="2818" width="4.5" style="10" customWidth="1"/>
    <col min="2819" max="2819" width="2.875" style="10" customWidth="1"/>
    <col min="2820" max="2820" width="13.125" style="10" customWidth="1"/>
    <col min="2821" max="2821" width="6.625" style="10" customWidth="1"/>
    <col min="2822" max="2822" width="0" style="10" hidden="1" customWidth="1"/>
    <col min="2823" max="2824" width="10.625" style="10" customWidth="1"/>
    <col min="2825" max="2826" width="15.625" style="10" customWidth="1"/>
    <col min="2827" max="2827" width="5.75" style="10" customWidth="1"/>
    <col min="2828" max="2832" width="0" style="10" hidden="1" customWidth="1"/>
    <col min="2833" max="2833" width="5.75" style="10" customWidth="1"/>
    <col min="2834" max="3072" width="9" style="10"/>
    <col min="3073" max="3073" width="4.125" style="10" customWidth="1"/>
    <col min="3074" max="3074" width="4.5" style="10" customWidth="1"/>
    <col min="3075" max="3075" width="2.875" style="10" customWidth="1"/>
    <col min="3076" max="3076" width="13.125" style="10" customWidth="1"/>
    <col min="3077" max="3077" width="6.625" style="10" customWidth="1"/>
    <col min="3078" max="3078" width="0" style="10" hidden="1" customWidth="1"/>
    <col min="3079" max="3080" width="10.625" style="10" customWidth="1"/>
    <col min="3081" max="3082" width="15.625" style="10" customWidth="1"/>
    <col min="3083" max="3083" width="5.75" style="10" customWidth="1"/>
    <col min="3084" max="3088" width="0" style="10" hidden="1" customWidth="1"/>
    <col min="3089" max="3089" width="5.75" style="10" customWidth="1"/>
    <col min="3090" max="3328" width="9" style="10"/>
    <col min="3329" max="3329" width="4.125" style="10" customWidth="1"/>
    <col min="3330" max="3330" width="4.5" style="10" customWidth="1"/>
    <col min="3331" max="3331" width="2.875" style="10" customWidth="1"/>
    <col min="3332" max="3332" width="13.125" style="10" customWidth="1"/>
    <col min="3333" max="3333" width="6.625" style="10" customWidth="1"/>
    <col min="3334" max="3334" width="0" style="10" hidden="1" customWidth="1"/>
    <col min="3335" max="3336" width="10.625" style="10" customWidth="1"/>
    <col min="3337" max="3338" width="15.625" style="10" customWidth="1"/>
    <col min="3339" max="3339" width="5.75" style="10" customWidth="1"/>
    <col min="3340" max="3344" width="0" style="10" hidden="1" customWidth="1"/>
    <col min="3345" max="3345" width="5.75" style="10" customWidth="1"/>
    <col min="3346" max="3584" width="9" style="10"/>
    <col min="3585" max="3585" width="4.125" style="10" customWidth="1"/>
    <col min="3586" max="3586" width="4.5" style="10" customWidth="1"/>
    <col min="3587" max="3587" width="2.875" style="10" customWidth="1"/>
    <col min="3588" max="3588" width="13.125" style="10" customWidth="1"/>
    <col min="3589" max="3589" width="6.625" style="10" customWidth="1"/>
    <col min="3590" max="3590" width="0" style="10" hidden="1" customWidth="1"/>
    <col min="3591" max="3592" width="10.625" style="10" customWidth="1"/>
    <col min="3593" max="3594" width="15.625" style="10" customWidth="1"/>
    <col min="3595" max="3595" width="5.75" style="10" customWidth="1"/>
    <col min="3596" max="3600" width="0" style="10" hidden="1" customWidth="1"/>
    <col min="3601" max="3601" width="5.75" style="10" customWidth="1"/>
    <col min="3602" max="3840" width="9" style="10"/>
    <col min="3841" max="3841" width="4.125" style="10" customWidth="1"/>
    <col min="3842" max="3842" width="4.5" style="10" customWidth="1"/>
    <col min="3843" max="3843" width="2.875" style="10" customWidth="1"/>
    <col min="3844" max="3844" width="13.125" style="10" customWidth="1"/>
    <col min="3845" max="3845" width="6.625" style="10" customWidth="1"/>
    <col min="3846" max="3846" width="0" style="10" hidden="1" customWidth="1"/>
    <col min="3847" max="3848" width="10.625" style="10" customWidth="1"/>
    <col min="3849" max="3850" width="15.625" style="10" customWidth="1"/>
    <col min="3851" max="3851" width="5.75" style="10" customWidth="1"/>
    <col min="3852" max="3856" width="0" style="10" hidden="1" customWidth="1"/>
    <col min="3857" max="3857" width="5.75" style="10" customWidth="1"/>
    <col min="3858" max="4096" width="9" style="10"/>
    <col min="4097" max="4097" width="4.125" style="10" customWidth="1"/>
    <col min="4098" max="4098" width="4.5" style="10" customWidth="1"/>
    <col min="4099" max="4099" width="2.875" style="10" customWidth="1"/>
    <col min="4100" max="4100" width="13.125" style="10" customWidth="1"/>
    <col min="4101" max="4101" width="6.625" style="10" customWidth="1"/>
    <col min="4102" max="4102" width="0" style="10" hidden="1" customWidth="1"/>
    <col min="4103" max="4104" width="10.625" style="10" customWidth="1"/>
    <col min="4105" max="4106" width="15.625" style="10" customWidth="1"/>
    <col min="4107" max="4107" width="5.75" style="10" customWidth="1"/>
    <col min="4108" max="4112" width="0" style="10" hidden="1" customWidth="1"/>
    <col min="4113" max="4113" width="5.75" style="10" customWidth="1"/>
    <col min="4114" max="4352" width="9" style="10"/>
    <col min="4353" max="4353" width="4.125" style="10" customWidth="1"/>
    <col min="4354" max="4354" width="4.5" style="10" customWidth="1"/>
    <col min="4355" max="4355" width="2.875" style="10" customWidth="1"/>
    <col min="4356" max="4356" width="13.125" style="10" customWidth="1"/>
    <col min="4357" max="4357" width="6.625" style="10" customWidth="1"/>
    <col min="4358" max="4358" width="0" style="10" hidden="1" customWidth="1"/>
    <col min="4359" max="4360" width="10.625" style="10" customWidth="1"/>
    <col min="4361" max="4362" width="15.625" style="10" customWidth="1"/>
    <col min="4363" max="4363" width="5.75" style="10" customWidth="1"/>
    <col min="4364" max="4368" width="0" style="10" hidden="1" customWidth="1"/>
    <col min="4369" max="4369" width="5.75" style="10" customWidth="1"/>
    <col min="4370" max="4608" width="9" style="10"/>
    <col min="4609" max="4609" width="4.125" style="10" customWidth="1"/>
    <col min="4610" max="4610" width="4.5" style="10" customWidth="1"/>
    <col min="4611" max="4611" width="2.875" style="10" customWidth="1"/>
    <col min="4612" max="4612" width="13.125" style="10" customWidth="1"/>
    <col min="4613" max="4613" width="6.625" style="10" customWidth="1"/>
    <col min="4614" max="4614" width="0" style="10" hidden="1" customWidth="1"/>
    <col min="4615" max="4616" width="10.625" style="10" customWidth="1"/>
    <col min="4617" max="4618" width="15.625" style="10" customWidth="1"/>
    <col min="4619" max="4619" width="5.75" style="10" customWidth="1"/>
    <col min="4620" max="4624" width="0" style="10" hidden="1" customWidth="1"/>
    <col min="4625" max="4625" width="5.75" style="10" customWidth="1"/>
    <col min="4626" max="4864" width="9" style="10"/>
    <col min="4865" max="4865" width="4.125" style="10" customWidth="1"/>
    <col min="4866" max="4866" width="4.5" style="10" customWidth="1"/>
    <col min="4867" max="4867" width="2.875" style="10" customWidth="1"/>
    <col min="4868" max="4868" width="13.125" style="10" customWidth="1"/>
    <col min="4869" max="4869" width="6.625" style="10" customWidth="1"/>
    <col min="4870" max="4870" width="0" style="10" hidden="1" customWidth="1"/>
    <col min="4871" max="4872" width="10.625" style="10" customWidth="1"/>
    <col min="4873" max="4874" width="15.625" style="10" customWidth="1"/>
    <col min="4875" max="4875" width="5.75" style="10" customWidth="1"/>
    <col min="4876" max="4880" width="0" style="10" hidden="1" customWidth="1"/>
    <col min="4881" max="4881" width="5.75" style="10" customWidth="1"/>
    <col min="4882" max="5120" width="9" style="10"/>
    <col min="5121" max="5121" width="4.125" style="10" customWidth="1"/>
    <col min="5122" max="5122" width="4.5" style="10" customWidth="1"/>
    <col min="5123" max="5123" width="2.875" style="10" customWidth="1"/>
    <col min="5124" max="5124" width="13.125" style="10" customWidth="1"/>
    <col min="5125" max="5125" width="6.625" style="10" customWidth="1"/>
    <col min="5126" max="5126" width="0" style="10" hidden="1" customWidth="1"/>
    <col min="5127" max="5128" width="10.625" style="10" customWidth="1"/>
    <col min="5129" max="5130" width="15.625" style="10" customWidth="1"/>
    <col min="5131" max="5131" width="5.75" style="10" customWidth="1"/>
    <col min="5132" max="5136" width="0" style="10" hidden="1" customWidth="1"/>
    <col min="5137" max="5137" width="5.75" style="10" customWidth="1"/>
    <col min="5138" max="5376" width="9" style="10"/>
    <col min="5377" max="5377" width="4.125" style="10" customWidth="1"/>
    <col min="5378" max="5378" width="4.5" style="10" customWidth="1"/>
    <col min="5379" max="5379" width="2.875" style="10" customWidth="1"/>
    <col min="5380" max="5380" width="13.125" style="10" customWidth="1"/>
    <col min="5381" max="5381" width="6.625" style="10" customWidth="1"/>
    <col min="5382" max="5382" width="0" style="10" hidden="1" customWidth="1"/>
    <col min="5383" max="5384" width="10.625" style="10" customWidth="1"/>
    <col min="5385" max="5386" width="15.625" style="10" customWidth="1"/>
    <col min="5387" max="5387" width="5.75" style="10" customWidth="1"/>
    <col min="5388" max="5392" width="0" style="10" hidden="1" customWidth="1"/>
    <col min="5393" max="5393" width="5.75" style="10" customWidth="1"/>
    <col min="5394" max="5632" width="9" style="10"/>
    <col min="5633" max="5633" width="4.125" style="10" customWidth="1"/>
    <col min="5634" max="5634" width="4.5" style="10" customWidth="1"/>
    <col min="5635" max="5635" width="2.875" style="10" customWidth="1"/>
    <col min="5636" max="5636" width="13.125" style="10" customWidth="1"/>
    <col min="5637" max="5637" width="6.625" style="10" customWidth="1"/>
    <col min="5638" max="5638" width="0" style="10" hidden="1" customWidth="1"/>
    <col min="5639" max="5640" width="10.625" style="10" customWidth="1"/>
    <col min="5641" max="5642" width="15.625" style="10" customWidth="1"/>
    <col min="5643" max="5643" width="5.75" style="10" customWidth="1"/>
    <col min="5644" max="5648" width="0" style="10" hidden="1" customWidth="1"/>
    <col min="5649" max="5649" width="5.75" style="10" customWidth="1"/>
    <col min="5650" max="5888" width="9" style="10"/>
    <col min="5889" max="5889" width="4.125" style="10" customWidth="1"/>
    <col min="5890" max="5890" width="4.5" style="10" customWidth="1"/>
    <col min="5891" max="5891" width="2.875" style="10" customWidth="1"/>
    <col min="5892" max="5892" width="13.125" style="10" customWidth="1"/>
    <col min="5893" max="5893" width="6.625" style="10" customWidth="1"/>
    <col min="5894" max="5894" width="0" style="10" hidden="1" customWidth="1"/>
    <col min="5895" max="5896" width="10.625" style="10" customWidth="1"/>
    <col min="5897" max="5898" width="15.625" style="10" customWidth="1"/>
    <col min="5899" max="5899" width="5.75" style="10" customWidth="1"/>
    <col min="5900" max="5904" width="0" style="10" hidden="1" customWidth="1"/>
    <col min="5905" max="5905" width="5.75" style="10" customWidth="1"/>
    <col min="5906" max="6144" width="9" style="10"/>
    <col min="6145" max="6145" width="4.125" style="10" customWidth="1"/>
    <col min="6146" max="6146" width="4.5" style="10" customWidth="1"/>
    <col min="6147" max="6147" width="2.875" style="10" customWidth="1"/>
    <col min="6148" max="6148" width="13.125" style="10" customWidth="1"/>
    <col min="6149" max="6149" width="6.625" style="10" customWidth="1"/>
    <col min="6150" max="6150" width="0" style="10" hidden="1" customWidth="1"/>
    <col min="6151" max="6152" width="10.625" style="10" customWidth="1"/>
    <col min="6153" max="6154" width="15.625" style="10" customWidth="1"/>
    <col min="6155" max="6155" width="5.75" style="10" customWidth="1"/>
    <col min="6156" max="6160" width="0" style="10" hidden="1" customWidth="1"/>
    <col min="6161" max="6161" width="5.75" style="10" customWidth="1"/>
    <col min="6162" max="6400" width="9" style="10"/>
    <col min="6401" max="6401" width="4.125" style="10" customWidth="1"/>
    <col min="6402" max="6402" width="4.5" style="10" customWidth="1"/>
    <col min="6403" max="6403" width="2.875" style="10" customWidth="1"/>
    <col min="6404" max="6404" width="13.125" style="10" customWidth="1"/>
    <col min="6405" max="6405" width="6.625" style="10" customWidth="1"/>
    <col min="6406" max="6406" width="0" style="10" hidden="1" customWidth="1"/>
    <col min="6407" max="6408" width="10.625" style="10" customWidth="1"/>
    <col min="6409" max="6410" width="15.625" style="10" customWidth="1"/>
    <col min="6411" max="6411" width="5.75" style="10" customWidth="1"/>
    <col min="6412" max="6416" width="0" style="10" hidden="1" customWidth="1"/>
    <col min="6417" max="6417" width="5.75" style="10" customWidth="1"/>
    <col min="6418" max="6656" width="9" style="10"/>
    <col min="6657" max="6657" width="4.125" style="10" customWidth="1"/>
    <col min="6658" max="6658" width="4.5" style="10" customWidth="1"/>
    <col min="6659" max="6659" width="2.875" style="10" customWidth="1"/>
    <col min="6660" max="6660" width="13.125" style="10" customWidth="1"/>
    <col min="6661" max="6661" width="6.625" style="10" customWidth="1"/>
    <col min="6662" max="6662" width="0" style="10" hidden="1" customWidth="1"/>
    <col min="6663" max="6664" width="10.625" style="10" customWidth="1"/>
    <col min="6665" max="6666" width="15.625" style="10" customWidth="1"/>
    <col min="6667" max="6667" width="5.75" style="10" customWidth="1"/>
    <col min="6668" max="6672" width="0" style="10" hidden="1" customWidth="1"/>
    <col min="6673" max="6673" width="5.75" style="10" customWidth="1"/>
    <col min="6674" max="6912" width="9" style="10"/>
    <col min="6913" max="6913" width="4.125" style="10" customWidth="1"/>
    <col min="6914" max="6914" width="4.5" style="10" customWidth="1"/>
    <col min="6915" max="6915" width="2.875" style="10" customWidth="1"/>
    <col min="6916" max="6916" width="13.125" style="10" customWidth="1"/>
    <col min="6917" max="6917" width="6.625" style="10" customWidth="1"/>
    <col min="6918" max="6918" width="0" style="10" hidden="1" customWidth="1"/>
    <col min="6919" max="6920" width="10.625" style="10" customWidth="1"/>
    <col min="6921" max="6922" width="15.625" style="10" customWidth="1"/>
    <col min="6923" max="6923" width="5.75" style="10" customWidth="1"/>
    <col min="6924" max="6928" width="0" style="10" hidden="1" customWidth="1"/>
    <col min="6929" max="6929" width="5.75" style="10" customWidth="1"/>
    <col min="6930" max="7168" width="9" style="10"/>
    <col min="7169" max="7169" width="4.125" style="10" customWidth="1"/>
    <col min="7170" max="7170" width="4.5" style="10" customWidth="1"/>
    <col min="7171" max="7171" width="2.875" style="10" customWidth="1"/>
    <col min="7172" max="7172" width="13.125" style="10" customWidth="1"/>
    <col min="7173" max="7173" width="6.625" style="10" customWidth="1"/>
    <col min="7174" max="7174" width="0" style="10" hidden="1" customWidth="1"/>
    <col min="7175" max="7176" width="10.625" style="10" customWidth="1"/>
    <col min="7177" max="7178" width="15.625" style="10" customWidth="1"/>
    <col min="7179" max="7179" width="5.75" style="10" customWidth="1"/>
    <col min="7180" max="7184" width="0" style="10" hidden="1" customWidth="1"/>
    <col min="7185" max="7185" width="5.75" style="10" customWidth="1"/>
    <col min="7186" max="7424" width="9" style="10"/>
    <col min="7425" max="7425" width="4.125" style="10" customWidth="1"/>
    <col min="7426" max="7426" width="4.5" style="10" customWidth="1"/>
    <col min="7427" max="7427" width="2.875" style="10" customWidth="1"/>
    <col min="7428" max="7428" width="13.125" style="10" customWidth="1"/>
    <col min="7429" max="7429" width="6.625" style="10" customWidth="1"/>
    <col min="7430" max="7430" width="0" style="10" hidden="1" customWidth="1"/>
    <col min="7431" max="7432" width="10.625" style="10" customWidth="1"/>
    <col min="7433" max="7434" width="15.625" style="10" customWidth="1"/>
    <col min="7435" max="7435" width="5.75" style="10" customWidth="1"/>
    <col min="7436" max="7440" width="0" style="10" hidden="1" customWidth="1"/>
    <col min="7441" max="7441" width="5.75" style="10" customWidth="1"/>
    <col min="7442" max="7680" width="9" style="10"/>
    <col min="7681" max="7681" width="4.125" style="10" customWidth="1"/>
    <col min="7682" max="7682" width="4.5" style="10" customWidth="1"/>
    <col min="7683" max="7683" width="2.875" style="10" customWidth="1"/>
    <col min="7684" max="7684" width="13.125" style="10" customWidth="1"/>
    <col min="7685" max="7685" width="6.625" style="10" customWidth="1"/>
    <col min="7686" max="7686" width="0" style="10" hidden="1" customWidth="1"/>
    <col min="7687" max="7688" width="10.625" style="10" customWidth="1"/>
    <col min="7689" max="7690" width="15.625" style="10" customWidth="1"/>
    <col min="7691" max="7691" width="5.75" style="10" customWidth="1"/>
    <col min="7692" max="7696" width="0" style="10" hidden="1" customWidth="1"/>
    <col min="7697" max="7697" width="5.75" style="10" customWidth="1"/>
    <col min="7698" max="7936" width="9" style="10"/>
    <col min="7937" max="7937" width="4.125" style="10" customWidth="1"/>
    <col min="7938" max="7938" width="4.5" style="10" customWidth="1"/>
    <col min="7939" max="7939" width="2.875" style="10" customWidth="1"/>
    <col min="7940" max="7940" width="13.125" style="10" customWidth="1"/>
    <col min="7941" max="7941" width="6.625" style="10" customWidth="1"/>
    <col min="7942" max="7942" width="0" style="10" hidden="1" customWidth="1"/>
    <col min="7943" max="7944" width="10.625" style="10" customWidth="1"/>
    <col min="7945" max="7946" width="15.625" style="10" customWidth="1"/>
    <col min="7947" max="7947" width="5.75" style="10" customWidth="1"/>
    <col min="7948" max="7952" width="0" style="10" hidden="1" customWidth="1"/>
    <col min="7953" max="7953" width="5.75" style="10" customWidth="1"/>
    <col min="7954" max="8192" width="9" style="10"/>
    <col min="8193" max="8193" width="4.125" style="10" customWidth="1"/>
    <col min="8194" max="8194" width="4.5" style="10" customWidth="1"/>
    <col min="8195" max="8195" width="2.875" style="10" customWidth="1"/>
    <col min="8196" max="8196" width="13.125" style="10" customWidth="1"/>
    <col min="8197" max="8197" width="6.625" style="10" customWidth="1"/>
    <col min="8198" max="8198" width="0" style="10" hidden="1" customWidth="1"/>
    <col min="8199" max="8200" width="10.625" style="10" customWidth="1"/>
    <col min="8201" max="8202" width="15.625" style="10" customWidth="1"/>
    <col min="8203" max="8203" width="5.75" style="10" customWidth="1"/>
    <col min="8204" max="8208" width="0" style="10" hidden="1" customWidth="1"/>
    <col min="8209" max="8209" width="5.75" style="10" customWidth="1"/>
    <col min="8210" max="8448" width="9" style="10"/>
    <col min="8449" max="8449" width="4.125" style="10" customWidth="1"/>
    <col min="8450" max="8450" width="4.5" style="10" customWidth="1"/>
    <col min="8451" max="8451" width="2.875" style="10" customWidth="1"/>
    <col min="8452" max="8452" width="13.125" style="10" customWidth="1"/>
    <col min="8453" max="8453" width="6.625" style="10" customWidth="1"/>
    <col min="8454" max="8454" width="0" style="10" hidden="1" customWidth="1"/>
    <col min="8455" max="8456" width="10.625" style="10" customWidth="1"/>
    <col min="8457" max="8458" width="15.625" style="10" customWidth="1"/>
    <col min="8459" max="8459" width="5.75" style="10" customWidth="1"/>
    <col min="8460" max="8464" width="0" style="10" hidden="1" customWidth="1"/>
    <col min="8465" max="8465" width="5.75" style="10" customWidth="1"/>
    <col min="8466" max="8704" width="9" style="10"/>
    <col min="8705" max="8705" width="4.125" style="10" customWidth="1"/>
    <col min="8706" max="8706" width="4.5" style="10" customWidth="1"/>
    <col min="8707" max="8707" width="2.875" style="10" customWidth="1"/>
    <col min="8708" max="8708" width="13.125" style="10" customWidth="1"/>
    <col min="8709" max="8709" width="6.625" style="10" customWidth="1"/>
    <col min="8710" max="8710" width="0" style="10" hidden="1" customWidth="1"/>
    <col min="8711" max="8712" width="10.625" style="10" customWidth="1"/>
    <col min="8713" max="8714" width="15.625" style="10" customWidth="1"/>
    <col min="8715" max="8715" width="5.75" style="10" customWidth="1"/>
    <col min="8716" max="8720" width="0" style="10" hidden="1" customWidth="1"/>
    <col min="8721" max="8721" width="5.75" style="10" customWidth="1"/>
    <col min="8722" max="8960" width="9" style="10"/>
    <col min="8961" max="8961" width="4.125" style="10" customWidth="1"/>
    <col min="8962" max="8962" width="4.5" style="10" customWidth="1"/>
    <col min="8963" max="8963" width="2.875" style="10" customWidth="1"/>
    <col min="8964" max="8964" width="13.125" style="10" customWidth="1"/>
    <col min="8965" max="8965" width="6.625" style="10" customWidth="1"/>
    <col min="8966" max="8966" width="0" style="10" hidden="1" customWidth="1"/>
    <col min="8967" max="8968" width="10.625" style="10" customWidth="1"/>
    <col min="8969" max="8970" width="15.625" style="10" customWidth="1"/>
    <col min="8971" max="8971" width="5.75" style="10" customWidth="1"/>
    <col min="8972" max="8976" width="0" style="10" hidden="1" customWidth="1"/>
    <col min="8977" max="8977" width="5.75" style="10" customWidth="1"/>
    <col min="8978" max="9216" width="9" style="10"/>
    <col min="9217" max="9217" width="4.125" style="10" customWidth="1"/>
    <col min="9218" max="9218" width="4.5" style="10" customWidth="1"/>
    <col min="9219" max="9219" width="2.875" style="10" customWidth="1"/>
    <col min="9220" max="9220" width="13.125" style="10" customWidth="1"/>
    <col min="9221" max="9221" width="6.625" style="10" customWidth="1"/>
    <col min="9222" max="9222" width="0" style="10" hidden="1" customWidth="1"/>
    <col min="9223" max="9224" width="10.625" style="10" customWidth="1"/>
    <col min="9225" max="9226" width="15.625" style="10" customWidth="1"/>
    <col min="9227" max="9227" width="5.75" style="10" customWidth="1"/>
    <col min="9228" max="9232" width="0" style="10" hidden="1" customWidth="1"/>
    <col min="9233" max="9233" width="5.75" style="10" customWidth="1"/>
    <col min="9234" max="9472" width="9" style="10"/>
    <col min="9473" max="9473" width="4.125" style="10" customWidth="1"/>
    <col min="9474" max="9474" width="4.5" style="10" customWidth="1"/>
    <col min="9475" max="9475" width="2.875" style="10" customWidth="1"/>
    <col min="9476" max="9476" width="13.125" style="10" customWidth="1"/>
    <col min="9477" max="9477" width="6.625" style="10" customWidth="1"/>
    <col min="9478" max="9478" width="0" style="10" hidden="1" customWidth="1"/>
    <col min="9479" max="9480" width="10.625" style="10" customWidth="1"/>
    <col min="9481" max="9482" width="15.625" style="10" customWidth="1"/>
    <col min="9483" max="9483" width="5.75" style="10" customWidth="1"/>
    <col min="9484" max="9488" width="0" style="10" hidden="1" customWidth="1"/>
    <col min="9489" max="9489" width="5.75" style="10" customWidth="1"/>
    <col min="9490" max="9728" width="9" style="10"/>
    <col min="9729" max="9729" width="4.125" style="10" customWidth="1"/>
    <col min="9730" max="9730" width="4.5" style="10" customWidth="1"/>
    <col min="9731" max="9731" width="2.875" style="10" customWidth="1"/>
    <col min="9732" max="9732" width="13.125" style="10" customWidth="1"/>
    <col min="9733" max="9733" width="6.625" style="10" customWidth="1"/>
    <col min="9734" max="9734" width="0" style="10" hidden="1" customWidth="1"/>
    <col min="9735" max="9736" width="10.625" style="10" customWidth="1"/>
    <col min="9737" max="9738" width="15.625" style="10" customWidth="1"/>
    <col min="9739" max="9739" width="5.75" style="10" customWidth="1"/>
    <col min="9740" max="9744" width="0" style="10" hidden="1" customWidth="1"/>
    <col min="9745" max="9745" width="5.75" style="10" customWidth="1"/>
    <col min="9746" max="9984" width="9" style="10"/>
    <col min="9985" max="9985" width="4.125" style="10" customWidth="1"/>
    <col min="9986" max="9986" width="4.5" style="10" customWidth="1"/>
    <col min="9987" max="9987" width="2.875" style="10" customWidth="1"/>
    <col min="9988" max="9988" width="13.125" style="10" customWidth="1"/>
    <col min="9989" max="9989" width="6.625" style="10" customWidth="1"/>
    <col min="9990" max="9990" width="0" style="10" hidden="1" customWidth="1"/>
    <col min="9991" max="9992" width="10.625" style="10" customWidth="1"/>
    <col min="9993" max="9994" width="15.625" style="10" customWidth="1"/>
    <col min="9995" max="9995" width="5.75" style="10" customWidth="1"/>
    <col min="9996" max="10000" width="0" style="10" hidden="1" customWidth="1"/>
    <col min="10001" max="10001" width="5.75" style="10" customWidth="1"/>
    <col min="10002" max="10240" width="9" style="10"/>
    <col min="10241" max="10241" width="4.125" style="10" customWidth="1"/>
    <col min="10242" max="10242" width="4.5" style="10" customWidth="1"/>
    <col min="10243" max="10243" width="2.875" style="10" customWidth="1"/>
    <col min="10244" max="10244" width="13.125" style="10" customWidth="1"/>
    <col min="10245" max="10245" width="6.625" style="10" customWidth="1"/>
    <col min="10246" max="10246" width="0" style="10" hidden="1" customWidth="1"/>
    <col min="10247" max="10248" width="10.625" style="10" customWidth="1"/>
    <col min="10249" max="10250" width="15.625" style="10" customWidth="1"/>
    <col min="10251" max="10251" width="5.75" style="10" customWidth="1"/>
    <col min="10252" max="10256" width="0" style="10" hidden="1" customWidth="1"/>
    <col min="10257" max="10257" width="5.75" style="10" customWidth="1"/>
    <col min="10258" max="10496" width="9" style="10"/>
    <col min="10497" max="10497" width="4.125" style="10" customWidth="1"/>
    <col min="10498" max="10498" width="4.5" style="10" customWidth="1"/>
    <col min="10499" max="10499" width="2.875" style="10" customWidth="1"/>
    <col min="10500" max="10500" width="13.125" style="10" customWidth="1"/>
    <col min="10501" max="10501" width="6.625" style="10" customWidth="1"/>
    <col min="10502" max="10502" width="0" style="10" hidden="1" customWidth="1"/>
    <col min="10503" max="10504" width="10.625" style="10" customWidth="1"/>
    <col min="10505" max="10506" width="15.625" style="10" customWidth="1"/>
    <col min="10507" max="10507" width="5.75" style="10" customWidth="1"/>
    <col min="10508" max="10512" width="0" style="10" hidden="1" customWidth="1"/>
    <col min="10513" max="10513" width="5.75" style="10" customWidth="1"/>
    <col min="10514" max="10752" width="9" style="10"/>
    <col min="10753" max="10753" width="4.125" style="10" customWidth="1"/>
    <col min="10754" max="10754" width="4.5" style="10" customWidth="1"/>
    <col min="10755" max="10755" width="2.875" style="10" customWidth="1"/>
    <col min="10756" max="10756" width="13.125" style="10" customWidth="1"/>
    <col min="10757" max="10757" width="6.625" style="10" customWidth="1"/>
    <col min="10758" max="10758" width="0" style="10" hidden="1" customWidth="1"/>
    <col min="10759" max="10760" width="10.625" style="10" customWidth="1"/>
    <col min="10761" max="10762" width="15.625" style="10" customWidth="1"/>
    <col min="10763" max="10763" width="5.75" style="10" customWidth="1"/>
    <col min="10764" max="10768" width="0" style="10" hidden="1" customWidth="1"/>
    <col min="10769" max="10769" width="5.75" style="10" customWidth="1"/>
    <col min="10770" max="11008" width="9" style="10"/>
    <col min="11009" max="11009" width="4.125" style="10" customWidth="1"/>
    <col min="11010" max="11010" width="4.5" style="10" customWidth="1"/>
    <col min="11011" max="11011" width="2.875" style="10" customWidth="1"/>
    <col min="11012" max="11012" width="13.125" style="10" customWidth="1"/>
    <col min="11013" max="11013" width="6.625" style="10" customWidth="1"/>
    <col min="11014" max="11014" width="0" style="10" hidden="1" customWidth="1"/>
    <col min="11015" max="11016" width="10.625" style="10" customWidth="1"/>
    <col min="11017" max="11018" width="15.625" style="10" customWidth="1"/>
    <col min="11019" max="11019" width="5.75" style="10" customWidth="1"/>
    <col min="11020" max="11024" width="0" style="10" hidden="1" customWidth="1"/>
    <col min="11025" max="11025" width="5.75" style="10" customWidth="1"/>
    <col min="11026" max="11264" width="9" style="10"/>
    <col min="11265" max="11265" width="4.125" style="10" customWidth="1"/>
    <col min="11266" max="11266" width="4.5" style="10" customWidth="1"/>
    <col min="11267" max="11267" width="2.875" style="10" customWidth="1"/>
    <col min="11268" max="11268" width="13.125" style="10" customWidth="1"/>
    <col min="11269" max="11269" width="6.625" style="10" customWidth="1"/>
    <col min="11270" max="11270" width="0" style="10" hidden="1" customWidth="1"/>
    <col min="11271" max="11272" width="10.625" style="10" customWidth="1"/>
    <col min="11273" max="11274" width="15.625" style="10" customWidth="1"/>
    <col min="11275" max="11275" width="5.75" style="10" customWidth="1"/>
    <col min="11276" max="11280" width="0" style="10" hidden="1" customWidth="1"/>
    <col min="11281" max="11281" width="5.75" style="10" customWidth="1"/>
    <col min="11282" max="11520" width="9" style="10"/>
    <col min="11521" max="11521" width="4.125" style="10" customWidth="1"/>
    <col min="11522" max="11522" width="4.5" style="10" customWidth="1"/>
    <col min="11523" max="11523" width="2.875" style="10" customWidth="1"/>
    <col min="11524" max="11524" width="13.125" style="10" customWidth="1"/>
    <col min="11525" max="11525" width="6.625" style="10" customWidth="1"/>
    <col min="11526" max="11526" width="0" style="10" hidden="1" customWidth="1"/>
    <col min="11527" max="11528" width="10.625" style="10" customWidth="1"/>
    <col min="11529" max="11530" width="15.625" style="10" customWidth="1"/>
    <col min="11531" max="11531" width="5.75" style="10" customWidth="1"/>
    <col min="11532" max="11536" width="0" style="10" hidden="1" customWidth="1"/>
    <col min="11537" max="11537" width="5.75" style="10" customWidth="1"/>
    <col min="11538" max="11776" width="9" style="10"/>
    <col min="11777" max="11777" width="4.125" style="10" customWidth="1"/>
    <col min="11778" max="11778" width="4.5" style="10" customWidth="1"/>
    <col min="11779" max="11779" width="2.875" style="10" customWidth="1"/>
    <col min="11780" max="11780" width="13.125" style="10" customWidth="1"/>
    <col min="11781" max="11781" width="6.625" style="10" customWidth="1"/>
    <col min="11782" max="11782" width="0" style="10" hidden="1" customWidth="1"/>
    <col min="11783" max="11784" width="10.625" style="10" customWidth="1"/>
    <col min="11785" max="11786" width="15.625" style="10" customWidth="1"/>
    <col min="11787" max="11787" width="5.75" style="10" customWidth="1"/>
    <col min="11788" max="11792" width="0" style="10" hidden="1" customWidth="1"/>
    <col min="11793" max="11793" width="5.75" style="10" customWidth="1"/>
    <col min="11794" max="12032" width="9" style="10"/>
    <col min="12033" max="12033" width="4.125" style="10" customWidth="1"/>
    <col min="12034" max="12034" width="4.5" style="10" customWidth="1"/>
    <col min="12035" max="12035" width="2.875" style="10" customWidth="1"/>
    <col min="12036" max="12036" width="13.125" style="10" customWidth="1"/>
    <col min="12037" max="12037" width="6.625" style="10" customWidth="1"/>
    <col min="12038" max="12038" width="0" style="10" hidden="1" customWidth="1"/>
    <col min="12039" max="12040" width="10.625" style="10" customWidth="1"/>
    <col min="12041" max="12042" width="15.625" style="10" customWidth="1"/>
    <col min="12043" max="12043" width="5.75" style="10" customWidth="1"/>
    <col min="12044" max="12048" width="0" style="10" hidden="1" customWidth="1"/>
    <col min="12049" max="12049" width="5.75" style="10" customWidth="1"/>
    <col min="12050" max="12288" width="9" style="10"/>
    <col min="12289" max="12289" width="4.125" style="10" customWidth="1"/>
    <col min="12290" max="12290" width="4.5" style="10" customWidth="1"/>
    <col min="12291" max="12291" width="2.875" style="10" customWidth="1"/>
    <col min="12292" max="12292" width="13.125" style="10" customWidth="1"/>
    <col min="12293" max="12293" width="6.625" style="10" customWidth="1"/>
    <col min="12294" max="12294" width="0" style="10" hidden="1" customWidth="1"/>
    <col min="12295" max="12296" width="10.625" style="10" customWidth="1"/>
    <col min="12297" max="12298" width="15.625" style="10" customWidth="1"/>
    <col min="12299" max="12299" width="5.75" style="10" customWidth="1"/>
    <col min="12300" max="12304" width="0" style="10" hidden="1" customWidth="1"/>
    <col min="12305" max="12305" width="5.75" style="10" customWidth="1"/>
    <col min="12306" max="12544" width="9" style="10"/>
    <col min="12545" max="12545" width="4.125" style="10" customWidth="1"/>
    <col min="12546" max="12546" width="4.5" style="10" customWidth="1"/>
    <col min="12547" max="12547" width="2.875" style="10" customWidth="1"/>
    <col min="12548" max="12548" width="13.125" style="10" customWidth="1"/>
    <col min="12549" max="12549" width="6.625" style="10" customWidth="1"/>
    <col min="12550" max="12550" width="0" style="10" hidden="1" customWidth="1"/>
    <col min="12551" max="12552" width="10.625" style="10" customWidth="1"/>
    <col min="12553" max="12554" width="15.625" style="10" customWidth="1"/>
    <col min="12555" max="12555" width="5.75" style="10" customWidth="1"/>
    <col min="12556" max="12560" width="0" style="10" hidden="1" customWidth="1"/>
    <col min="12561" max="12561" width="5.75" style="10" customWidth="1"/>
    <col min="12562" max="12800" width="9" style="10"/>
    <col min="12801" max="12801" width="4.125" style="10" customWidth="1"/>
    <col min="12802" max="12802" width="4.5" style="10" customWidth="1"/>
    <col min="12803" max="12803" width="2.875" style="10" customWidth="1"/>
    <col min="12804" max="12804" width="13.125" style="10" customWidth="1"/>
    <col min="12805" max="12805" width="6.625" style="10" customWidth="1"/>
    <col min="12806" max="12806" width="0" style="10" hidden="1" customWidth="1"/>
    <col min="12807" max="12808" width="10.625" style="10" customWidth="1"/>
    <col min="12809" max="12810" width="15.625" style="10" customWidth="1"/>
    <col min="12811" max="12811" width="5.75" style="10" customWidth="1"/>
    <col min="12812" max="12816" width="0" style="10" hidden="1" customWidth="1"/>
    <col min="12817" max="12817" width="5.75" style="10" customWidth="1"/>
    <col min="12818" max="13056" width="9" style="10"/>
    <col min="13057" max="13057" width="4.125" style="10" customWidth="1"/>
    <col min="13058" max="13058" width="4.5" style="10" customWidth="1"/>
    <col min="13059" max="13059" width="2.875" style="10" customWidth="1"/>
    <col min="13060" max="13060" width="13.125" style="10" customWidth="1"/>
    <col min="13061" max="13061" width="6.625" style="10" customWidth="1"/>
    <col min="13062" max="13062" width="0" style="10" hidden="1" customWidth="1"/>
    <col min="13063" max="13064" width="10.625" style="10" customWidth="1"/>
    <col min="13065" max="13066" width="15.625" style="10" customWidth="1"/>
    <col min="13067" max="13067" width="5.75" style="10" customWidth="1"/>
    <col min="13068" max="13072" width="0" style="10" hidden="1" customWidth="1"/>
    <col min="13073" max="13073" width="5.75" style="10" customWidth="1"/>
    <col min="13074" max="13312" width="9" style="10"/>
    <col min="13313" max="13313" width="4.125" style="10" customWidth="1"/>
    <col min="13314" max="13314" width="4.5" style="10" customWidth="1"/>
    <col min="13315" max="13315" width="2.875" style="10" customWidth="1"/>
    <col min="13316" max="13316" width="13.125" style="10" customWidth="1"/>
    <col min="13317" max="13317" width="6.625" style="10" customWidth="1"/>
    <col min="13318" max="13318" width="0" style="10" hidden="1" customWidth="1"/>
    <col min="13319" max="13320" width="10.625" style="10" customWidth="1"/>
    <col min="13321" max="13322" width="15.625" style="10" customWidth="1"/>
    <col min="13323" max="13323" width="5.75" style="10" customWidth="1"/>
    <col min="13324" max="13328" width="0" style="10" hidden="1" customWidth="1"/>
    <col min="13329" max="13329" width="5.75" style="10" customWidth="1"/>
    <col min="13330" max="13568" width="9" style="10"/>
    <col min="13569" max="13569" width="4.125" style="10" customWidth="1"/>
    <col min="13570" max="13570" width="4.5" style="10" customWidth="1"/>
    <col min="13571" max="13571" width="2.875" style="10" customWidth="1"/>
    <col min="13572" max="13572" width="13.125" style="10" customWidth="1"/>
    <col min="13573" max="13573" width="6.625" style="10" customWidth="1"/>
    <col min="13574" max="13574" width="0" style="10" hidden="1" customWidth="1"/>
    <col min="13575" max="13576" width="10.625" style="10" customWidth="1"/>
    <col min="13577" max="13578" width="15.625" style="10" customWidth="1"/>
    <col min="13579" max="13579" width="5.75" style="10" customWidth="1"/>
    <col min="13580" max="13584" width="0" style="10" hidden="1" customWidth="1"/>
    <col min="13585" max="13585" width="5.75" style="10" customWidth="1"/>
    <col min="13586" max="13824" width="9" style="10"/>
    <col min="13825" max="13825" width="4.125" style="10" customWidth="1"/>
    <col min="13826" max="13826" width="4.5" style="10" customWidth="1"/>
    <col min="13827" max="13827" width="2.875" style="10" customWidth="1"/>
    <col min="13828" max="13828" width="13.125" style="10" customWidth="1"/>
    <col min="13829" max="13829" width="6.625" style="10" customWidth="1"/>
    <col min="13830" max="13830" width="0" style="10" hidden="1" customWidth="1"/>
    <col min="13831" max="13832" width="10.625" style="10" customWidth="1"/>
    <col min="13833" max="13834" width="15.625" style="10" customWidth="1"/>
    <col min="13835" max="13835" width="5.75" style="10" customWidth="1"/>
    <col min="13836" max="13840" width="0" style="10" hidden="1" customWidth="1"/>
    <col min="13841" max="13841" width="5.75" style="10" customWidth="1"/>
    <col min="13842" max="14080" width="9" style="10"/>
    <col min="14081" max="14081" width="4.125" style="10" customWidth="1"/>
    <col min="14082" max="14082" width="4.5" style="10" customWidth="1"/>
    <col min="14083" max="14083" width="2.875" style="10" customWidth="1"/>
    <col min="14084" max="14084" width="13.125" style="10" customWidth="1"/>
    <col min="14085" max="14085" width="6.625" style="10" customWidth="1"/>
    <col min="14086" max="14086" width="0" style="10" hidden="1" customWidth="1"/>
    <col min="14087" max="14088" width="10.625" style="10" customWidth="1"/>
    <col min="14089" max="14090" width="15.625" style="10" customWidth="1"/>
    <col min="14091" max="14091" width="5.75" style="10" customWidth="1"/>
    <col min="14092" max="14096" width="0" style="10" hidden="1" customWidth="1"/>
    <col min="14097" max="14097" width="5.75" style="10" customWidth="1"/>
    <col min="14098" max="14336" width="9" style="10"/>
    <col min="14337" max="14337" width="4.125" style="10" customWidth="1"/>
    <col min="14338" max="14338" width="4.5" style="10" customWidth="1"/>
    <col min="14339" max="14339" width="2.875" style="10" customWidth="1"/>
    <col min="14340" max="14340" width="13.125" style="10" customWidth="1"/>
    <col min="14341" max="14341" width="6.625" style="10" customWidth="1"/>
    <col min="14342" max="14342" width="0" style="10" hidden="1" customWidth="1"/>
    <col min="14343" max="14344" width="10.625" style="10" customWidth="1"/>
    <col min="14345" max="14346" width="15.625" style="10" customWidth="1"/>
    <col min="14347" max="14347" width="5.75" style="10" customWidth="1"/>
    <col min="14348" max="14352" width="0" style="10" hidden="1" customWidth="1"/>
    <col min="14353" max="14353" width="5.75" style="10" customWidth="1"/>
    <col min="14354" max="14592" width="9" style="10"/>
    <col min="14593" max="14593" width="4.125" style="10" customWidth="1"/>
    <col min="14594" max="14594" width="4.5" style="10" customWidth="1"/>
    <col min="14595" max="14595" width="2.875" style="10" customWidth="1"/>
    <col min="14596" max="14596" width="13.125" style="10" customWidth="1"/>
    <col min="14597" max="14597" width="6.625" style="10" customWidth="1"/>
    <col min="14598" max="14598" width="0" style="10" hidden="1" customWidth="1"/>
    <col min="14599" max="14600" width="10.625" style="10" customWidth="1"/>
    <col min="14601" max="14602" width="15.625" style="10" customWidth="1"/>
    <col min="14603" max="14603" width="5.75" style="10" customWidth="1"/>
    <col min="14604" max="14608" width="0" style="10" hidden="1" customWidth="1"/>
    <col min="14609" max="14609" width="5.75" style="10" customWidth="1"/>
    <col min="14610" max="14848" width="9" style="10"/>
    <col min="14849" max="14849" width="4.125" style="10" customWidth="1"/>
    <col min="14850" max="14850" width="4.5" style="10" customWidth="1"/>
    <col min="14851" max="14851" width="2.875" style="10" customWidth="1"/>
    <col min="14852" max="14852" width="13.125" style="10" customWidth="1"/>
    <col min="14853" max="14853" width="6.625" style="10" customWidth="1"/>
    <col min="14854" max="14854" width="0" style="10" hidden="1" customWidth="1"/>
    <col min="14855" max="14856" width="10.625" style="10" customWidth="1"/>
    <col min="14857" max="14858" width="15.625" style="10" customWidth="1"/>
    <col min="14859" max="14859" width="5.75" style="10" customWidth="1"/>
    <col min="14860" max="14864" width="0" style="10" hidden="1" customWidth="1"/>
    <col min="14865" max="14865" width="5.75" style="10" customWidth="1"/>
    <col min="14866" max="15104" width="9" style="10"/>
    <col min="15105" max="15105" width="4.125" style="10" customWidth="1"/>
    <col min="15106" max="15106" width="4.5" style="10" customWidth="1"/>
    <col min="15107" max="15107" width="2.875" style="10" customWidth="1"/>
    <col min="15108" max="15108" width="13.125" style="10" customWidth="1"/>
    <col min="15109" max="15109" width="6.625" style="10" customWidth="1"/>
    <col min="15110" max="15110" width="0" style="10" hidden="1" customWidth="1"/>
    <col min="15111" max="15112" width="10.625" style="10" customWidth="1"/>
    <col min="15113" max="15114" width="15.625" style="10" customWidth="1"/>
    <col min="15115" max="15115" width="5.75" style="10" customWidth="1"/>
    <col min="15116" max="15120" width="0" style="10" hidden="1" customWidth="1"/>
    <col min="15121" max="15121" width="5.75" style="10" customWidth="1"/>
    <col min="15122" max="15360" width="9" style="10"/>
    <col min="15361" max="15361" width="4.125" style="10" customWidth="1"/>
    <col min="15362" max="15362" width="4.5" style="10" customWidth="1"/>
    <col min="15363" max="15363" width="2.875" style="10" customWidth="1"/>
    <col min="15364" max="15364" width="13.125" style="10" customWidth="1"/>
    <col min="15365" max="15365" width="6.625" style="10" customWidth="1"/>
    <col min="15366" max="15366" width="0" style="10" hidden="1" customWidth="1"/>
    <col min="15367" max="15368" width="10.625" style="10" customWidth="1"/>
    <col min="15369" max="15370" width="15.625" style="10" customWidth="1"/>
    <col min="15371" max="15371" width="5.75" style="10" customWidth="1"/>
    <col min="15372" max="15376" width="0" style="10" hidden="1" customWidth="1"/>
    <col min="15377" max="15377" width="5.75" style="10" customWidth="1"/>
    <col min="15378" max="15616" width="9" style="10"/>
    <col min="15617" max="15617" width="4.125" style="10" customWidth="1"/>
    <col min="15618" max="15618" width="4.5" style="10" customWidth="1"/>
    <col min="15619" max="15619" width="2.875" style="10" customWidth="1"/>
    <col min="15620" max="15620" width="13.125" style="10" customWidth="1"/>
    <col min="15621" max="15621" width="6.625" style="10" customWidth="1"/>
    <col min="15622" max="15622" width="0" style="10" hidden="1" customWidth="1"/>
    <col min="15623" max="15624" width="10.625" style="10" customWidth="1"/>
    <col min="15625" max="15626" width="15.625" style="10" customWidth="1"/>
    <col min="15627" max="15627" width="5.75" style="10" customWidth="1"/>
    <col min="15628" max="15632" width="0" style="10" hidden="1" customWidth="1"/>
    <col min="15633" max="15633" width="5.75" style="10" customWidth="1"/>
    <col min="15634" max="15872" width="9" style="10"/>
    <col min="15873" max="15873" width="4.125" style="10" customWidth="1"/>
    <col min="15874" max="15874" width="4.5" style="10" customWidth="1"/>
    <col min="15875" max="15875" width="2.875" style="10" customWidth="1"/>
    <col min="15876" max="15876" width="13.125" style="10" customWidth="1"/>
    <col min="15877" max="15877" width="6.625" style="10" customWidth="1"/>
    <col min="15878" max="15878" width="0" style="10" hidden="1" customWidth="1"/>
    <col min="15879" max="15880" width="10.625" style="10" customWidth="1"/>
    <col min="15881" max="15882" width="15.625" style="10" customWidth="1"/>
    <col min="15883" max="15883" width="5.75" style="10" customWidth="1"/>
    <col min="15884" max="15888" width="0" style="10" hidden="1" customWidth="1"/>
    <col min="15889" max="15889" width="5.75" style="10" customWidth="1"/>
    <col min="15890" max="16128" width="9" style="10"/>
    <col min="16129" max="16129" width="4.125" style="10" customWidth="1"/>
    <col min="16130" max="16130" width="4.5" style="10" customWidth="1"/>
    <col min="16131" max="16131" width="2.875" style="10" customWidth="1"/>
    <col min="16132" max="16132" width="13.125" style="10" customWidth="1"/>
    <col min="16133" max="16133" width="6.625" style="10" customWidth="1"/>
    <col min="16134" max="16134" width="0" style="10" hidden="1" customWidth="1"/>
    <col min="16135" max="16136" width="10.625" style="10" customWidth="1"/>
    <col min="16137" max="16138" width="15.625" style="10" customWidth="1"/>
    <col min="16139" max="16139" width="5.75" style="10" customWidth="1"/>
    <col min="16140" max="16144" width="0" style="10" hidden="1" customWidth="1"/>
    <col min="16145" max="16145" width="5.75" style="10" customWidth="1"/>
    <col min="16146" max="16384" width="9" style="10"/>
  </cols>
  <sheetData>
    <row r="1" spans="1:25" ht="20.100000000000001" customHeight="1">
      <c r="A1" s="226" t="s">
        <v>40</v>
      </c>
      <c r="B1" s="226"/>
      <c r="C1" s="226"/>
      <c r="D1" s="226"/>
      <c r="E1" s="226"/>
      <c r="F1" s="226"/>
      <c r="G1" s="226"/>
      <c r="H1" s="226"/>
      <c r="I1" s="226"/>
      <c r="J1" s="226"/>
      <c r="Q1" s="56"/>
      <c r="R1" s="57"/>
      <c r="S1" s="57"/>
      <c r="T1" s="58"/>
      <c r="U1" s="58"/>
      <c r="V1" s="58"/>
      <c r="W1" s="58"/>
      <c r="X1" s="58"/>
    </row>
    <row r="2" spans="1:25" ht="23.25" customHeight="1" thickBot="1">
      <c r="A2" s="227" t="s">
        <v>11</v>
      </c>
      <c r="B2" s="227"/>
      <c r="C2" s="227"/>
      <c r="D2" s="228"/>
      <c r="E2" s="228"/>
      <c r="F2" s="228"/>
      <c r="G2" s="228"/>
      <c r="H2" s="228"/>
      <c r="I2" s="228"/>
      <c r="J2" s="228"/>
      <c r="K2" s="11"/>
      <c r="L2" s="11"/>
      <c r="M2" s="11"/>
      <c r="N2" s="11"/>
      <c r="O2" s="11"/>
      <c r="P2" s="11"/>
      <c r="Q2" s="59"/>
      <c r="R2" s="58"/>
      <c r="S2" s="58"/>
      <c r="T2" s="58"/>
      <c r="U2" s="58"/>
      <c r="V2" s="58"/>
      <c r="W2" s="58"/>
      <c r="X2" s="58"/>
    </row>
    <row r="3" spans="1:25" ht="23.25" customHeight="1" thickTop="1" thickBot="1">
      <c r="A3" s="233" t="s">
        <v>54</v>
      </c>
      <c r="B3" s="233"/>
      <c r="C3" s="234"/>
      <c r="D3" s="235" t="s">
        <v>56</v>
      </c>
      <c r="E3" s="236"/>
      <c r="F3" s="236"/>
      <c r="G3" s="236"/>
      <c r="H3" s="236"/>
      <c r="I3" s="236"/>
      <c r="J3" s="237"/>
      <c r="K3" s="11"/>
      <c r="L3" s="11"/>
      <c r="M3" s="11"/>
      <c r="N3" s="11"/>
      <c r="O3" s="11"/>
      <c r="P3" s="11"/>
      <c r="Q3" s="60"/>
      <c r="R3" s="229"/>
      <c r="S3" s="229"/>
      <c r="T3" s="229"/>
      <c r="U3" s="229"/>
      <c r="V3" s="229"/>
      <c r="W3" s="229"/>
      <c r="X3" s="229"/>
      <c r="Y3" s="229"/>
    </row>
    <row r="4" spans="1:25" ht="50.1" customHeight="1" thickTop="1" thickBot="1">
      <c r="A4" s="230" t="s">
        <v>12</v>
      </c>
      <c r="B4" s="230"/>
      <c r="C4" s="230"/>
      <c r="D4" s="238"/>
      <c r="E4" s="239"/>
      <c r="F4" s="239"/>
      <c r="G4" s="239"/>
      <c r="H4" s="239"/>
      <c r="I4" s="239"/>
      <c r="J4" s="240"/>
      <c r="K4" s="11"/>
      <c r="L4" s="11"/>
      <c r="M4" s="11"/>
      <c r="N4" s="11"/>
      <c r="O4" s="11"/>
      <c r="P4" s="11"/>
      <c r="Q4" s="61"/>
      <c r="R4" s="231"/>
      <c r="S4" s="232"/>
      <c r="T4" s="232"/>
      <c r="U4" s="232"/>
      <c r="V4" s="232"/>
      <c r="W4" s="232"/>
      <c r="X4" s="232"/>
      <c r="Y4" s="17"/>
    </row>
    <row r="5" spans="1:25" s="17" customFormat="1" ht="60" customHeight="1" thickTop="1" thickBot="1">
      <c r="A5" s="217" t="s">
        <v>13</v>
      </c>
      <c r="B5" s="218"/>
      <c r="C5" s="219"/>
      <c r="D5" s="185" t="s">
        <v>14</v>
      </c>
      <c r="E5" s="186"/>
      <c r="F5" s="187"/>
      <c r="G5" s="188" t="s">
        <v>15</v>
      </c>
      <c r="H5" s="189" t="s">
        <v>16</v>
      </c>
      <c r="I5" s="190" t="s">
        <v>17</v>
      </c>
      <c r="J5" s="189" t="s">
        <v>18</v>
      </c>
      <c r="K5" s="15"/>
      <c r="L5" s="15"/>
      <c r="M5" s="220" t="s">
        <v>19</v>
      </c>
      <c r="N5" s="221"/>
      <c r="O5" s="222"/>
      <c r="P5" s="16" t="s">
        <v>42</v>
      </c>
      <c r="Q5" s="62"/>
      <c r="R5" s="63"/>
      <c r="S5" s="24"/>
      <c r="T5" s="24"/>
      <c r="U5" s="24"/>
      <c r="V5" s="24"/>
      <c r="W5" s="24"/>
      <c r="X5" s="24"/>
      <c r="Y5" s="27"/>
    </row>
    <row r="6" spans="1:25" s="27" customFormat="1" ht="23.1" customHeight="1" thickTop="1">
      <c r="A6" s="208" t="str">
        <f ca="1">①年月!A2</f>
        <v>①年月</v>
      </c>
      <c r="B6" s="209"/>
      <c r="C6" s="209"/>
      <c r="D6" s="223"/>
      <c r="E6" s="18" t="s">
        <v>20</v>
      </c>
      <c r="F6" s="19">
        <f>MIN($D$6:$D$29)</f>
        <v>0</v>
      </c>
      <c r="G6" s="20">
        <f>LOOKUP($F6,$M$7:$M$34,$P$7:$P$34)</f>
        <v>0</v>
      </c>
      <c r="H6" s="21">
        <v>0</v>
      </c>
      <c r="I6" s="22">
        <f>G6*H6</f>
        <v>0</v>
      </c>
      <c r="J6" s="23">
        <f>IF(D6&lt;=I6,D6,I6)</f>
        <v>0</v>
      </c>
      <c r="K6" s="24"/>
      <c r="L6" s="24"/>
      <c r="M6" s="25" t="s">
        <v>21</v>
      </c>
      <c r="N6" s="26"/>
      <c r="O6" s="25" t="s">
        <v>22</v>
      </c>
      <c r="P6" s="25" t="s">
        <v>23</v>
      </c>
      <c r="Q6" s="17"/>
      <c r="R6" s="10"/>
      <c r="S6" s="11"/>
      <c r="T6" s="11"/>
      <c r="U6" s="11"/>
      <c r="V6" s="11"/>
      <c r="W6" s="11"/>
      <c r="X6" s="11"/>
      <c r="Y6" s="10"/>
    </row>
    <row r="7" spans="1:25" ht="23.1" customHeight="1" thickBot="1">
      <c r="A7" s="210"/>
      <c r="B7" s="211"/>
      <c r="C7" s="211"/>
      <c r="D7" s="224"/>
      <c r="E7" s="28" t="s">
        <v>24</v>
      </c>
      <c r="F7" s="29"/>
      <c r="G7" s="30"/>
      <c r="H7" s="31"/>
      <c r="I7" s="32">
        <f>G7*H7</f>
        <v>0</v>
      </c>
      <c r="J7" s="33">
        <f>IF(D6&lt;=I7,D6,I7)</f>
        <v>0</v>
      </c>
      <c r="K7" s="11"/>
      <c r="L7" s="11"/>
      <c r="M7" s="25">
        <v>0</v>
      </c>
      <c r="N7" s="26"/>
      <c r="O7" s="25">
        <v>0</v>
      </c>
      <c r="P7" s="25">
        <v>0</v>
      </c>
      <c r="Q7" s="64"/>
      <c r="R7" s="65"/>
      <c r="S7" s="24"/>
      <c r="T7" s="24"/>
      <c r="U7" s="24"/>
      <c r="V7" s="24"/>
      <c r="W7" s="24"/>
      <c r="X7" s="24"/>
      <c r="Y7" s="27"/>
    </row>
    <row r="8" spans="1:25" s="27" customFormat="1" ht="23.1" customHeight="1" thickTop="1" thickBot="1">
      <c r="A8" s="208" t="str">
        <f ca="1">②年月!A2</f>
        <v>②年月</v>
      </c>
      <c r="B8" s="209"/>
      <c r="C8" s="209"/>
      <c r="D8" s="225"/>
      <c r="E8" s="18" t="s">
        <v>20</v>
      </c>
      <c r="F8" s="19">
        <f>MIN($D$6:$D$29)</f>
        <v>0</v>
      </c>
      <c r="G8" s="20">
        <f>LOOKUP($F8,$M$7:$M$34,$P$7:$P$34)</f>
        <v>0</v>
      </c>
      <c r="H8" s="21">
        <v>0</v>
      </c>
      <c r="I8" s="22">
        <f t="shared" ref="I8:I29" si="0">G8*H8</f>
        <v>0</v>
      </c>
      <c r="J8" s="23">
        <f>IF(D8&lt;=I8,D8,I8)</f>
        <v>0</v>
      </c>
      <c r="K8" s="24"/>
      <c r="L8" s="24"/>
      <c r="M8" s="25">
        <v>1</v>
      </c>
      <c r="N8" s="25" t="s">
        <v>25</v>
      </c>
      <c r="O8" s="34">
        <v>122000</v>
      </c>
      <c r="P8" s="35">
        <v>880</v>
      </c>
      <c r="Q8" s="66"/>
      <c r="R8" s="67"/>
      <c r="S8" s="11"/>
      <c r="T8" s="11"/>
      <c r="U8" s="11"/>
      <c r="V8" s="11"/>
      <c r="W8" s="11"/>
      <c r="X8" s="11"/>
      <c r="Y8" s="10"/>
    </row>
    <row r="9" spans="1:25" ht="23.1" customHeight="1" thickTop="1" thickBot="1">
      <c r="A9" s="210"/>
      <c r="B9" s="211"/>
      <c r="C9" s="211"/>
      <c r="D9" s="225"/>
      <c r="E9" s="28" t="s">
        <v>24</v>
      </c>
      <c r="F9" s="29"/>
      <c r="G9" s="30"/>
      <c r="H9" s="31"/>
      <c r="I9" s="32">
        <f t="shared" si="0"/>
        <v>0</v>
      </c>
      <c r="J9" s="33">
        <f>IF(D8&lt;=I9,D8,I9)</f>
        <v>0</v>
      </c>
      <c r="K9" s="11"/>
      <c r="L9" s="11"/>
      <c r="M9" s="34">
        <v>122000</v>
      </c>
      <c r="N9" s="25" t="s">
        <v>25</v>
      </c>
      <c r="O9" s="34">
        <v>130000</v>
      </c>
      <c r="P9" s="35">
        <v>940</v>
      </c>
      <c r="Q9" s="68"/>
      <c r="R9" s="63"/>
      <c r="S9" s="24"/>
      <c r="T9" s="24"/>
      <c r="U9" s="24"/>
      <c r="V9" s="24"/>
      <c r="W9" s="24"/>
      <c r="X9" s="24"/>
      <c r="Y9" s="27"/>
    </row>
    <row r="10" spans="1:25" s="27" customFormat="1" ht="23.1" customHeight="1" thickTop="1" thickBot="1">
      <c r="A10" s="208" t="str">
        <f ca="1">③年月!A2</f>
        <v>③年月</v>
      </c>
      <c r="B10" s="209"/>
      <c r="C10" s="209"/>
      <c r="D10" s="212"/>
      <c r="E10" s="18" t="s">
        <v>20</v>
      </c>
      <c r="F10" s="19">
        <f>MIN($D$6:$D$29)</f>
        <v>0</v>
      </c>
      <c r="G10" s="20">
        <f>LOOKUP($F10,$M$7:$M$34,$P$7:$P$34)</f>
        <v>0</v>
      </c>
      <c r="H10" s="21">
        <v>0</v>
      </c>
      <c r="I10" s="22">
        <f t="shared" si="0"/>
        <v>0</v>
      </c>
      <c r="J10" s="23">
        <f>IF(D10&lt;=I10,D10,I10)</f>
        <v>0</v>
      </c>
      <c r="K10" s="24"/>
      <c r="L10" s="24"/>
      <c r="M10" s="34">
        <v>130000</v>
      </c>
      <c r="N10" s="25" t="s">
        <v>25</v>
      </c>
      <c r="O10" s="34">
        <v>138000</v>
      </c>
      <c r="P10" s="35">
        <v>1000</v>
      </c>
      <c r="Q10" s="15"/>
      <c r="R10" s="10"/>
      <c r="S10" s="11"/>
      <c r="T10" s="11"/>
      <c r="U10" s="11"/>
      <c r="V10" s="11"/>
      <c r="W10" s="11"/>
      <c r="X10" s="11"/>
      <c r="Y10" s="10"/>
    </row>
    <row r="11" spans="1:25" ht="23.1" customHeight="1" thickTop="1" thickBot="1">
      <c r="A11" s="210"/>
      <c r="B11" s="211"/>
      <c r="C11" s="211"/>
      <c r="D11" s="212"/>
      <c r="E11" s="28" t="s">
        <v>24</v>
      </c>
      <c r="F11" s="29"/>
      <c r="G11" s="30"/>
      <c r="H11" s="31"/>
      <c r="I11" s="32">
        <f t="shared" si="0"/>
        <v>0</v>
      </c>
      <c r="J11" s="33">
        <f>IF(D10&lt;=I11,D10,I11)</f>
        <v>0</v>
      </c>
      <c r="K11" s="11"/>
      <c r="L11" s="11"/>
      <c r="M11" s="34">
        <v>138000</v>
      </c>
      <c r="N11" s="25" t="s">
        <v>25</v>
      </c>
      <c r="O11" s="34">
        <v>146000</v>
      </c>
      <c r="P11" s="35">
        <v>1070</v>
      </c>
      <c r="Q11" s="64"/>
      <c r="R11" s="69"/>
      <c r="S11" s="24"/>
      <c r="T11" s="24"/>
      <c r="U11" s="24"/>
      <c r="V11" s="24"/>
      <c r="W11" s="24"/>
      <c r="X11" s="24"/>
      <c r="Y11" s="27"/>
    </row>
    <row r="12" spans="1:25" s="27" customFormat="1" ht="23.1" customHeight="1" thickTop="1" thickBot="1">
      <c r="A12" s="208" t="str">
        <f ca="1">④年月!A2</f>
        <v>④年月</v>
      </c>
      <c r="B12" s="209"/>
      <c r="C12" s="209"/>
      <c r="D12" s="212"/>
      <c r="E12" s="18" t="s">
        <v>20</v>
      </c>
      <c r="F12" s="19">
        <f>MIN($D$6:$D$29)</f>
        <v>0</v>
      </c>
      <c r="G12" s="20">
        <f>LOOKUP($F12,$M$7:$M$34,$P$7:$P$34)</f>
        <v>0</v>
      </c>
      <c r="H12" s="21">
        <v>0</v>
      </c>
      <c r="I12" s="22">
        <f t="shared" si="0"/>
        <v>0</v>
      </c>
      <c r="J12" s="23">
        <f>IF(D12&lt;=I12,D12,I12)</f>
        <v>0</v>
      </c>
      <c r="K12" s="24"/>
      <c r="L12" s="24"/>
      <c r="M12" s="34">
        <v>146000</v>
      </c>
      <c r="N12" s="25" t="s">
        <v>25</v>
      </c>
      <c r="O12" s="34">
        <v>155000</v>
      </c>
      <c r="P12" s="35">
        <v>1130</v>
      </c>
      <c r="Q12" s="17"/>
      <c r="R12" s="10"/>
      <c r="S12" s="11"/>
      <c r="T12" s="11"/>
      <c r="U12" s="11"/>
      <c r="V12" s="11"/>
      <c r="W12" s="11"/>
      <c r="X12" s="11"/>
      <c r="Y12" s="10"/>
    </row>
    <row r="13" spans="1:25" ht="23.1" customHeight="1" thickTop="1" thickBot="1">
      <c r="A13" s="210"/>
      <c r="B13" s="211"/>
      <c r="C13" s="211"/>
      <c r="D13" s="212"/>
      <c r="E13" s="28" t="s">
        <v>24</v>
      </c>
      <c r="F13" s="29"/>
      <c r="G13" s="30"/>
      <c r="H13" s="31"/>
      <c r="I13" s="32">
        <f t="shared" si="0"/>
        <v>0</v>
      </c>
      <c r="J13" s="33">
        <f>IF(D12&lt;=I13,D12,I13)</f>
        <v>0</v>
      </c>
      <c r="K13" s="11"/>
      <c r="L13" s="11"/>
      <c r="M13" s="34">
        <v>155000</v>
      </c>
      <c r="N13" s="25" t="s">
        <v>25</v>
      </c>
      <c r="O13" s="34">
        <v>165000</v>
      </c>
      <c r="P13" s="35">
        <v>1200</v>
      </c>
      <c r="Q13" s="68"/>
      <c r="R13" s="69"/>
      <c r="S13" s="24"/>
      <c r="T13" s="24"/>
      <c r="U13" s="24"/>
      <c r="V13" s="24"/>
      <c r="W13" s="24"/>
      <c r="X13" s="24"/>
      <c r="Y13" s="27"/>
    </row>
    <row r="14" spans="1:25" s="27" customFormat="1" ht="23.1" customHeight="1" thickTop="1" thickBot="1">
      <c r="A14" s="208" t="str">
        <f ca="1">⑤年月!A2</f>
        <v>⑤年月</v>
      </c>
      <c r="B14" s="209"/>
      <c r="C14" s="209"/>
      <c r="D14" s="212"/>
      <c r="E14" s="18" t="s">
        <v>20</v>
      </c>
      <c r="F14" s="19">
        <f>MIN($D$6:$D$29)</f>
        <v>0</v>
      </c>
      <c r="G14" s="20">
        <f>LOOKUP($F14,$M$7:$M$34,$P$7:$P$34)</f>
        <v>0</v>
      </c>
      <c r="H14" s="21">
        <v>0</v>
      </c>
      <c r="I14" s="22">
        <f t="shared" si="0"/>
        <v>0</v>
      </c>
      <c r="J14" s="23">
        <f>IF(D14&lt;=I14,D14,I14)</f>
        <v>0</v>
      </c>
      <c r="K14" s="24"/>
      <c r="L14" s="24"/>
      <c r="M14" s="34">
        <v>165000</v>
      </c>
      <c r="N14" s="25" t="s">
        <v>25</v>
      </c>
      <c r="O14" s="34">
        <v>175000</v>
      </c>
      <c r="P14" s="35">
        <v>1280</v>
      </c>
      <c r="Q14" s="70"/>
      <c r="R14" s="71"/>
      <c r="S14" s="11"/>
      <c r="T14" s="11"/>
      <c r="U14" s="11"/>
      <c r="V14" s="11"/>
      <c r="W14" s="11"/>
      <c r="X14" s="11"/>
      <c r="Y14" s="10"/>
    </row>
    <row r="15" spans="1:25" ht="23.1" customHeight="1" thickTop="1" thickBot="1">
      <c r="A15" s="210"/>
      <c r="B15" s="211"/>
      <c r="C15" s="211"/>
      <c r="D15" s="212"/>
      <c r="E15" s="28" t="s">
        <v>24</v>
      </c>
      <c r="F15" s="29"/>
      <c r="G15" s="30"/>
      <c r="H15" s="31"/>
      <c r="I15" s="32">
        <f t="shared" si="0"/>
        <v>0</v>
      </c>
      <c r="J15" s="33">
        <f>IF(D14&lt;=I15,D14,I15)</f>
        <v>0</v>
      </c>
      <c r="K15" s="11"/>
      <c r="L15" s="11"/>
      <c r="M15" s="34">
        <v>175000</v>
      </c>
      <c r="N15" s="25" t="s">
        <v>25</v>
      </c>
      <c r="O15" s="34">
        <v>185000</v>
      </c>
      <c r="P15" s="35">
        <v>1350</v>
      </c>
      <c r="Q15" s="68"/>
      <c r="R15" s="67"/>
      <c r="S15" s="24"/>
      <c r="T15" s="24"/>
      <c r="U15" s="24"/>
      <c r="V15" s="24"/>
      <c r="W15" s="24"/>
      <c r="X15" s="24"/>
      <c r="Y15" s="27"/>
    </row>
    <row r="16" spans="1:25" s="27" customFormat="1" ht="23.1" customHeight="1" thickTop="1" thickBot="1">
      <c r="A16" s="208" t="str">
        <f ca="1">⑥年月!A2</f>
        <v>⑥年月</v>
      </c>
      <c r="B16" s="209"/>
      <c r="C16" s="209"/>
      <c r="D16" s="212"/>
      <c r="E16" s="18" t="s">
        <v>20</v>
      </c>
      <c r="F16" s="19">
        <f>MIN($D$6:$D$29)</f>
        <v>0</v>
      </c>
      <c r="G16" s="20">
        <f>LOOKUP($F16,$M$7:$M$34,$P$7:$P$34)</f>
        <v>0</v>
      </c>
      <c r="H16" s="21">
        <v>0</v>
      </c>
      <c r="I16" s="22">
        <f t="shared" si="0"/>
        <v>0</v>
      </c>
      <c r="J16" s="23">
        <f>IF(D16&lt;=I16,D16,I16)</f>
        <v>0</v>
      </c>
      <c r="K16" s="24"/>
      <c r="L16" s="24"/>
      <c r="M16" s="34">
        <v>185000</v>
      </c>
      <c r="N16" s="25" t="s">
        <v>25</v>
      </c>
      <c r="O16" s="34">
        <v>195000</v>
      </c>
      <c r="P16" s="35">
        <v>1430</v>
      </c>
      <c r="Q16" s="70"/>
      <c r="R16" s="71"/>
      <c r="S16" s="11"/>
      <c r="T16" s="11"/>
      <c r="U16" s="11"/>
      <c r="V16" s="11"/>
      <c r="W16" s="11"/>
      <c r="X16" s="11"/>
      <c r="Y16" s="10"/>
    </row>
    <row r="17" spans="1:25" ht="23.1" customHeight="1" thickTop="1" thickBot="1">
      <c r="A17" s="210"/>
      <c r="B17" s="211"/>
      <c r="C17" s="211"/>
      <c r="D17" s="212"/>
      <c r="E17" s="28" t="s">
        <v>24</v>
      </c>
      <c r="F17" s="29"/>
      <c r="G17" s="30"/>
      <c r="H17" s="31"/>
      <c r="I17" s="32">
        <f t="shared" si="0"/>
        <v>0</v>
      </c>
      <c r="J17" s="33">
        <f>IF(D16&lt;=I17,D16,I17)</f>
        <v>0</v>
      </c>
      <c r="K17" s="11"/>
      <c r="L17" s="11"/>
      <c r="M17" s="34">
        <v>195000</v>
      </c>
      <c r="N17" s="25" t="s">
        <v>25</v>
      </c>
      <c r="O17" s="34">
        <v>210000</v>
      </c>
      <c r="P17" s="35">
        <v>1530</v>
      </c>
      <c r="Q17" s="68"/>
      <c r="R17" s="67"/>
      <c r="S17" s="24"/>
      <c r="T17" s="24"/>
      <c r="U17" s="24"/>
      <c r="V17" s="24"/>
      <c r="W17" s="24"/>
      <c r="X17" s="24"/>
      <c r="Y17" s="27"/>
    </row>
    <row r="18" spans="1:25" s="27" customFormat="1" ht="23.1" customHeight="1" thickTop="1" thickBot="1">
      <c r="A18" s="208" t="str">
        <f ca="1">⑦年月!A2</f>
        <v>⑦年月</v>
      </c>
      <c r="B18" s="209"/>
      <c r="C18" s="209"/>
      <c r="D18" s="212"/>
      <c r="E18" s="18" t="s">
        <v>20</v>
      </c>
      <c r="F18" s="19">
        <f>MIN($D$6:$D$29)</f>
        <v>0</v>
      </c>
      <c r="G18" s="20">
        <f>LOOKUP($F18,$M$7:$M$34,$P$7:$P$34)</f>
        <v>0</v>
      </c>
      <c r="H18" s="21">
        <v>0</v>
      </c>
      <c r="I18" s="22">
        <f t="shared" si="0"/>
        <v>0</v>
      </c>
      <c r="J18" s="23">
        <f>IF(D18&lt;=I18,D18,I18)</f>
        <v>0</v>
      </c>
      <c r="K18" s="24"/>
      <c r="L18" s="24"/>
      <c r="M18" s="34">
        <v>210000</v>
      </c>
      <c r="N18" s="25" t="s">
        <v>25</v>
      </c>
      <c r="O18" s="34">
        <v>230000</v>
      </c>
      <c r="P18" s="35">
        <v>1630</v>
      </c>
      <c r="Q18" s="72"/>
      <c r="R18" s="73"/>
      <c r="S18" s="11"/>
      <c r="T18" s="11"/>
      <c r="U18" s="11"/>
      <c r="V18" s="11"/>
      <c r="W18" s="11"/>
      <c r="X18" s="11"/>
      <c r="Y18" s="10"/>
    </row>
    <row r="19" spans="1:25" ht="23.1" customHeight="1" thickTop="1" thickBot="1">
      <c r="A19" s="210"/>
      <c r="B19" s="211"/>
      <c r="C19" s="211"/>
      <c r="D19" s="212"/>
      <c r="E19" s="28" t="s">
        <v>24</v>
      </c>
      <c r="F19" s="29"/>
      <c r="G19" s="30"/>
      <c r="H19" s="31"/>
      <c r="I19" s="32">
        <f t="shared" si="0"/>
        <v>0</v>
      </c>
      <c r="J19" s="33">
        <f>IF(D18&lt;=I19,D18,I19)</f>
        <v>0</v>
      </c>
      <c r="K19" s="11"/>
      <c r="L19" s="11"/>
      <c r="M19" s="34">
        <v>230000</v>
      </c>
      <c r="N19" s="25" t="s">
        <v>25</v>
      </c>
      <c r="O19" s="34">
        <v>250000</v>
      </c>
      <c r="P19" s="35">
        <v>1780</v>
      </c>
      <c r="Q19" s="74"/>
      <c r="R19" s="11"/>
      <c r="S19" s="11"/>
      <c r="T19" s="11"/>
      <c r="U19" s="11"/>
    </row>
    <row r="20" spans="1:25" s="27" customFormat="1" ht="23.1" customHeight="1" thickTop="1" thickBot="1">
      <c r="A20" s="208" t="str">
        <f ca="1">⑧年月!A2</f>
        <v>⑧年月</v>
      </c>
      <c r="B20" s="209"/>
      <c r="C20" s="209"/>
      <c r="D20" s="212"/>
      <c r="E20" s="18" t="s">
        <v>20</v>
      </c>
      <c r="F20" s="19">
        <f>MIN($D$6:$D$29)</f>
        <v>0</v>
      </c>
      <c r="G20" s="20">
        <f>LOOKUP($F20,$M$7:$M$34,$P$7:$P$34)</f>
        <v>0</v>
      </c>
      <c r="H20" s="21">
        <v>0</v>
      </c>
      <c r="I20" s="22">
        <f t="shared" si="0"/>
        <v>0</v>
      </c>
      <c r="J20" s="23">
        <f>IF(D20&lt;=I20,D20,I20)</f>
        <v>0</v>
      </c>
      <c r="K20" s="24"/>
      <c r="L20" s="24"/>
      <c r="M20" s="34">
        <v>250000</v>
      </c>
      <c r="N20" s="25" t="s">
        <v>25</v>
      </c>
      <c r="O20" s="34">
        <v>270000</v>
      </c>
      <c r="P20" s="35">
        <v>1940</v>
      </c>
      <c r="Q20" s="75"/>
      <c r="R20" s="24"/>
      <c r="S20" s="24"/>
      <c r="T20" s="24"/>
      <c r="U20" s="24"/>
    </row>
    <row r="21" spans="1:25" ht="23.1" customHeight="1" thickTop="1" thickBot="1">
      <c r="A21" s="210"/>
      <c r="B21" s="211"/>
      <c r="C21" s="211"/>
      <c r="D21" s="212"/>
      <c r="E21" s="28" t="s">
        <v>24</v>
      </c>
      <c r="F21" s="29"/>
      <c r="G21" s="30"/>
      <c r="H21" s="31"/>
      <c r="I21" s="32">
        <f t="shared" si="0"/>
        <v>0</v>
      </c>
      <c r="J21" s="33">
        <f>IF(D20&lt;=I21,D20,I21)</f>
        <v>0</v>
      </c>
      <c r="K21" s="11"/>
      <c r="L21" s="11"/>
      <c r="M21" s="34">
        <v>270000</v>
      </c>
      <c r="N21" s="25" t="s">
        <v>25</v>
      </c>
      <c r="O21" s="34">
        <v>290000</v>
      </c>
      <c r="P21" s="35">
        <v>2090</v>
      </c>
      <c r="Q21" s="74"/>
      <c r="R21" s="11"/>
      <c r="S21" s="11"/>
      <c r="T21" s="11"/>
      <c r="U21" s="11"/>
    </row>
    <row r="22" spans="1:25" s="27" customFormat="1" ht="23.1" customHeight="1" thickTop="1" thickBot="1">
      <c r="A22" s="208" t="str">
        <f ca="1">⑨年月!A2</f>
        <v>⑨年月</v>
      </c>
      <c r="B22" s="209"/>
      <c r="C22" s="209"/>
      <c r="D22" s="212"/>
      <c r="E22" s="18" t="s">
        <v>20</v>
      </c>
      <c r="F22" s="19">
        <f>MIN($D$6:$D$29)</f>
        <v>0</v>
      </c>
      <c r="G22" s="20">
        <f>LOOKUP($F22,$M$7:$M$34,$P$7:$P$34)</f>
        <v>0</v>
      </c>
      <c r="H22" s="21">
        <v>0</v>
      </c>
      <c r="I22" s="22">
        <f t="shared" si="0"/>
        <v>0</v>
      </c>
      <c r="J22" s="23">
        <f>IF(D22&lt;=I22,D22,I22)</f>
        <v>0</v>
      </c>
      <c r="K22" s="24"/>
      <c r="L22" s="24"/>
      <c r="M22" s="34">
        <v>290000</v>
      </c>
      <c r="N22" s="25" t="s">
        <v>25</v>
      </c>
      <c r="O22" s="34">
        <v>310000</v>
      </c>
      <c r="P22" s="35">
        <v>2250</v>
      </c>
      <c r="Q22" s="75"/>
      <c r="R22" s="24"/>
      <c r="S22" s="24"/>
      <c r="T22" s="24"/>
      <c r="U22" s="24"/>
    </row>
    <row r="23" spans="1:25" ht="23.1" customHeight="1" thickTop="1" thickBot="1">
      <c r="A23" s="210"/>
      <c r="B23" s="211"/>
      <c r="C23" s="211"/>
      <c r="D23" s="212"/>
      <c r="E23" s="28" t="s">
        <v>24</v>
      </c>
      <c r="F23" s="29"/>
      <c r="G23" s="30"/>
      <c r="H23" s="31"/>
      <c r="I23" s="32">
        <f t="shared" si="0"/>
        <v>0</v>
      </c>
      <c r="J23" s="33">
        <f>IF(D22&lt;=I23,D22,I23)</f>
        <v>0</v>
      </c>
      <c r="K23" s="11"/>
      <c r="L23" s="11"/>
      <c r="M23" s="34">
        <v>310000</v>
      </c>
      <c r="N23" s="25" t="s">
        <v>25</v>
      </c>
      <c r="O23" s="34">
        <v>330000</v>
      </c>
      <c r="P23" s="35">
        <v>2400</v>
      </c>
      <c r="Q23" s="75"/>
      <c r="R23" s="11"/>
      <c r="S23" s="11"/>
      <c r="T23" s="11"/>
      <c r="U23" s="11"/>
    </row>
    <row r="24" spans="1:25" s="27" customFormat="1" ht="23.1" customHeight="1" thickTop="1" thickBot="1">
      <c r="A24" s="208" t="str">
        <f ca="1">⑩年月!A2</f>
        <v>⑩年月</v>
      </c>
      <c r="B24" s="209"/>
      <c r="C24" s="209"/>
      <c r="D24" s="212"/>
      <c r="E24" s="18" t="s">
        <v>20</v>
      </c>
      <c r="F24" s="19">
        <f>MIN($D$6:$D$29)</f>
        <v>0</v>
      </c>
      <c r="G24" s="20">
        <f>LOOKUP($F24,$M$7:$M$34,$P$7:$P$34)</f>
        <v>0</v>
      </c>
      <c r="H24" s="21">
        <v>0</v>
      </c>
      <c r="I24" s="22">
        <f t="shared" si="0"/>
        <v>0</v>
      </c>
      <c r="J24" s="23">
        <f>IF(D24&lt;=I24,D24,I24)</f>
        <v>0</v>
      </c>
      <c r="K24" s="24"/>
      <c r="L24" s="24"/>
      <c r="M24" s="34">
        <v>330000</v>
      </c>
      <c r="N24" s="25" t="s">
        <v>25</v>
      </c>
      <c r="O24" s="34">
        <v>350000</v>
      </c>
      <c r="P24" s="35">
        <v>2560</v>
      </c>
      <c r="Q24" s="74"/>
      <c r="R24" s="24"/>
      <c r="S24" s="24"/>
      <c r="T24" s="24"/>
      <c r="U24" s="24"/>
    </row>
    <row r="25" spans="1:25" ht="23.1" customHeight="1" thickTop="1" thickBot="1">
      <c r="A25" s="210"/>
      <c r="B25" s="211"/>
      <c r="C25" s="211"/>
      <c r="D25" s="212"/>
      <c r="E25" s="28" t="s">
        <v>24</v>
      </c>
      <c r="F25" s="29"/>
      <c r="G25" s="30"/>
      <c r="H25" s="36"/>
      <c r="I25" s="32">
        <f t="shared" si="0"/>
        <v>0</v>
      </c>
      <c r="J25" s="33">
        <f>IF(D24&lt;=I25,D24,I25)</f>
        <v>0</v>
      </c>
      <c r="K25" s="11"/>
      <c r="L25" s="11"/>
      <c r="M25" s="34">
        <v>350000</v>
      </c>
      <c r="N25" s="25" t="s">
        <v>25</v>
      </c>
      <c r="O25" s="34">
        <v>370000</v>
      </c>
      <c r="P25" s="35">
        <v>2710</v>
      </c>
      <c r="Q25" s="75"/>
      <c r="R25" s="11"/>
      <c r="S25" s="11"/>
      <c r="T25" s="11"/>
      <c r="U25" s="11"/>
    </row>
    <row r="26" spans="1:25" s="27" customFormat="1" ht="23.1" customHeight="1" thickTop="1" thickBot="1">
      <c r="A26" s="208" t="str">
        <f ca="1">⑪年月!A2</f>
        <v>⑪年月</v>
      </c>
      <c r="B26" s="209"/>
      <c r="C26" s="209"/>
      <c r="D26" s="212"/>
      <c r="E26" s="18" t="s">
        <v>20</v>
      </c>
      <c r="F26" s="19">
        <f>MIN($D$6:$D$29)</f>
        <v>0</v>
      </c>
      <c r="G26" s="20">
        <f>LOOKUP($F26,$M$7:$M$34,$P$7:$P$34)</f>
        <v>0</v>
      </c>
      <c r="H26" s="21">
        <v>0</v>
      </c>
      <c r="I26" s="22">
        <f t="shared" si="0"/>
        <v>0</v>
      </c>
      <c r="J26" s="23">
        <f>IF(D26&lt;=I26,D26,I26)</f>
        <v>0</v>
      </c>
      <c r="K26" s="24"/>
      <c r="L26" s="24"/>
      <c r="M26" s="34">
        <v>370000</v>
      </c>
      <c r="N26" s="25" t="s">
        <v>25</v>
      </c>
      <c r="O26" s="34">
        <v>395000</v>
      </c>
      <c r="P26" s="35">
        <v>2870</v>
      </c>
      <c r="Q26" s="74"/>
      <c r="R26" s="24"/>
      <c r="S26" s="24"/>
      <c r="T26" s="24"/>
      <c r="U26" s="24"/>
    </row>
    <row r="27" spans="1:25" ht="23.1" customHeight="1" thickTop="1" thickBot="1">
      <c r="A27" s="210"/>
      <c r="B27" s="211"/>
      <c r="C27" s="211"/>
      <c r="D27" s="212"/>
      <c r="E27" s="28" t="s">
        <v>24</v>
      </c>
      <c r="F27" s="29"/>
      <c r="G27" s="30"/>
      <c r="H27" s="31"/>
      <c r="I27" s="32">
        <f t="shared" si="0"/>
        <v>0</v>
      </c>
      <c r="J27" s="33">
        <f>IF(D26&lt;=I27,D26,I27)</f>
        <v>0</v>
      </c>
      <c r="K27" s="11"/>
      <c r="L27" s="11"/>
      <c r="M27" s="34">
        <v>395000</v>
      </c>
      <c r="N27" s="25" t="s">
        <v>25</v>
      </c>
      <c r="O27" s="34">
        <v>425000</v>
      </c>
      <c r="P27" s="35">
        <v>3060</v>
      </c>
      <c r="Q27" s="75"/>
      <c r="R27" s="11"/>
      <c r="S27" s="11"/>
      <c r="T27" s="11"/>
      <c r="U27" s="11"/>
    </row>
    <row r="28" spans="1:25" s="27" customFormat="1" ht="23.1" customHeight="1" thickTop="1" thickBot="1">
      <c r="A28" s="208" t="str">
        <f ca="1">⑫年月!A2</f>
        <v>⑫年月</v>
      </c>
      <c r="B28" s="209"/>
      <c r="C28" s="209"/>
      <c r="D28" s="212"/>
      <c r="E28" s="18" t="s">
        <v>20</v>
      </c>
      <c r="F28" s="19">
        <f>MIN($D$6:$D$29)</f>
        <v>0</v>
      </c>
      <c r="G28" s="20">
        <f>LOOKUP($F28,$M$7:$M$34,$P$7:$P$34)</f>
        <v>0</v>
      </c>
      <c r="H28" s="21">
        <v>0</v>
      </c>
      <c r="I28" s="22">
        <f t="shared" si="0"/>
        <v>0</v>
      </c>
      <c r="J28" s="23">
        <f>IF(D28&lt;=I28,D28,I28)</f>
        <v>0</v>
      </c>
      <c r="K28" s="24"/>
      <c r="L28" s="24"/>
      <c r="M28" s="34">
        <v>425000</v>
      </c>
      <c r="N28" s="25" t="s">
        <v>25</v>
      </c>
      <c r="O28" s="34">
        <v>455000</v>
      </c>
      <c r="P28" s="35">
        <v>3330</v>
      </c>
      <c r="Q28" s="74"/>
      <c r="R28" s="24"/>
      <c r="S28" s="24"/>
      <c r="T28" s="24"/>
      <c r="U28" s="24"/>
    </row>
    <row r="29" spans="1:25" ht="23.1" customHeight="1" thickTop="1" thickBot="1">
      <c r="A29" s="210"/>
      <c r="B29" s="211"/>
      <c r="C29" s="211"/>
      <c r="D29" s="212"/>
      <c r="E29" s="28" t="s">
        <v>24</v>
      </c>
      <c r="F29" s="29"/>
      <c r="G29" s="30"/>
      <c r="H29" s="31"/>
      <c r="I29" s="32">
        <f t="shared" si="0"/>
        <v>0</v>
      </c>
      <c r="J29" s="33">
        <f>IF(D28&lt;=I29,D28,I29)</f>
        <v>0</v>
      </c>
      <c r="K29" s="11"/>
      <c r="L29" s="11"/>
      <c r="M29" s="34">
        <v>455000</v>
      </c>
      <c r="N29" s="25" t="s">
        <v>25</v>
      </c>
      <c r="O29" s="34">
        <v>485000</v>
      </c>
      <c r="P29" s="35">
        <v>3530</v>
      </c>
      <c r="Q29" s="75"/>
      <c r="R29" s="11"/>
      <c r="S29" s="11"/>
      <c r="T29" s="11"/>
      <c r="U29" s="11"/>
    </row>
    <row r="30" spans="1:25" ht="23.1" customHeight="1" thickTop="1" thickBot="1">
      <c r="A30" s="37"/>
      <c r="B30" s="37"/>
      <c r="C30" s="37"/>
      <c r="D30" s="37"/>
      <c r="E30" s="38"/>
      <c r="F30" s="38"/>
      <c r="G30" s="37"/>
      <c r="H30" s="37"/>
      <c r="I30" s="37"/>
      <c r="J30" s="37"/>
      <c r="K30" s="11"/>
      <c r="L30" s="11"/>
      <c r="M30" s="34">
        <v>485000</v>
      </c>
      <c r="N30" s="25" t="s">
        <v>25</v>
      </c>
      <c r="O30" s="34">
        <v>515000</v>
      </c>
      <c r="P30" s="35">
        <v>3760</v>
      </c>
      <c r="Q30" s="75"/>
      <c r="R30" s="11"/>
      <c r="S30" s="11"/>
      <c r="T30" s="11"/>
      <c r="U30" s="11"/>
    </row>
    <row r="31" spans="1:25" ht="23.1" customHeight="1">
      <c r="A31" s="213" t="s">
        <v>26</v>
      </c>
      <c r="B31" s="214"/>
      <c r="C31" s="214"/>
      <c r="D31" s="214"/>
      <c r="E31" s="39" t="s">
        <v>20</v>
      </c>
      <c r="F31" s="39"/>
      <c r="G31" s="40"/>
      <c r="H31" s="41">
        <f t="shared" ref="H31:J32" si="1">H6+H8+H10+H12+H14+H16+H18+H20+H22+H24+H26+H28</f>
        <v>0</v>
      </c>
      <c r="I31" s="42">
        <f t="shared" si="1"/>
        <v>0</v>
      </c>
      <c r="J31" s="43">
        <f t="shared" si="1"/>
        <v>0</v>
      </c>
      <c r="K31" s="11"/>
      <c r="L31" s="11"/>
      <c r="M31" s="34">
        <v>515000</v>
      </c>
      <c r="N31" s="25" t="s">
        <v>25</v>
      </c>
      <c r="O31" s="34">
        <v>545000</v>
      </c>
      <c r="P31" s="35">
        <v>3990</v>
      </c>
      <c r="Q31" s="75"/>
      <c r="R31" s="11"/>
      <c r="S31" s="11"/>
      <c r="T31" s="11"/>
      <c r="U31" s="11"/>
    </row>
    <row r="32" spans="1:25" ht="23.1" customHeight="1" thickBot="1">
      <c r="A32" s="215"/>
      <c r="B32" s="216"/>
      <c r="C32" s="216"/>
      <c r="D32" s="216"/>
      <c r="E32" s="44" t="s">
        <v>24</v>
      </c>
      <c r="F32" s="44"/>
      <c r="G32" s="45"/>
      <c r="H32" s="46">
        <f t="shared" si="1"/>
        <v>0</v>
      </c>
      <c r="I32" s="47">
        <f t="shared" si="1"/>
        <v>0</v>
      </c>
      <c r="J32" s="48">
        <f t="shared" si="1"/>
        <v>0</v>
      </c>
      <c r="K32" s="11"/>
      <c r="L32" s="11"/>
      <c r="M32" s="34">
        <v>545000</v>
      </c>
      <c r="N32" s="25" t="s">
        <v>25</v>
      </c>
      <c r="O32" s="49">
        <v>575000</v>
      </c>
      <c r="P32" s="35">
        <v>4230</v>
      </c>
      <c r="Q32" s="75"/>
      <c r="R32" s="11"/>
      <c r="S32" s="11"/>
      <c r="T32" s="11"/>
      <c r="U32" s="11"/>
    </row>
    <row r="33" spans="1:17" ht="20.100000000000001" customHeight="1">
      <c r="A33" s="37"/>
      <c r="B33" s="37"/>
      <c r="C33" s="37"/>
      <c r="D33" s="37"/>
      <c r="E33" s="38"/>
      <c r="F33" s="38"/>
      <c r="G33" s="37"/>
      <c r="H33" s="37"/>
      <c r="I33" s="37"/>
      <c r="J33" s="37"/>
      <c r="K33" s="11"/>
      <c r="L33" s="11"/>
      <c r="M33" s="49">
        <v>575000</v>
      </c>
      <c r="N33" s="25" t="s">
        <v>25</v>
      </c>
      <c r="O33" s="49">
        <v>605000</v>
      </c>
      <c r="P33" s="50">
        <v>4460</v>
      </c>
      <c r="Q33" s="75"/>
    </row>
    <row r="34" spans="1:17" ht="20.100000000000001" customHeight="1">
      <c r="A34" s="37"/>
      <c r="B34" s="37"/>
      <c r="C34" s="37"/>
      <c r="D34" s="37"/>
      <c r="E34" s="38"/>
      <c r="F34" s="38"/>
      <c r="G34" s="37"/>
      <c r="H34" s="37"/>
      <c r="I34" s="37"/>
      <c r="J34" s="37"/>
      <c r="K34" s="11"/>
      <c r="L34" s="11"/>
      <c r="M34" s="49">
        <v>605000</v>
      </c>
      <c r="N34" s="25" t="s">
        <v>25</v>
      </c>
      <c r="O34" s="51"/>
      <c r="P34" s="50">
        <v>4690</v>
      </c>
      <c r="Q34" s="75"/>
    </row>
  </sheetData>
  <sheetProtection formatCells="0" selectLockedCells="1"/>
  <mergeCells count="35">
    <mergeCell ref="A1:J1"/>
    <mergeCell ref="A2:J2"/>
    <mergeCell ref="R3:Y3"/>
    <mergeCell ref="A4:C4"/>
    <mergeCell ref="R4:X4"/>
    <mergeCell ref="A3:C3"/>
    <mergeCell ref="D3:J3"/>
    <mergeCell ref="D4:J4"/>
    <mergeCell ref="A5:C5"/>
    <mergeCell ref="M5:O5"/>
    <mergeCell ref="A6:C7"/>
    <mergeCell ref="D6:D7"/>
    <mergeCell ref="A8:C9"/>
    <mergeCell ref="D8:D9"/>
    <mergeCell ref="A10:C11"/>
    <mergeCell ref="D10:D11"/>
    <mergeCell ref="A12:C13"/>
    <mergeCell ref="D12:D13"/>
    <mergeCell ref="A14:C15"/>
    <mergeCell ref="D14:D15"/>
    <mergeCell ref="A16:C17"/>
    <mergeCell ref="D16:D17"/>
    <mergeCell ref="A18:C19"/>
    <mergeCell ref="D18:D19"/>
    <mergeCell ref="A20:C21"/>
    <mergeCell ref="D20:D21"/>
    <mergeCell ref="A28:C29"/>
    <mergeCell ref="D28:D29"/>
    <mergeCell ref="A31:D32"/>
    <mergeCell ref="A22:C23"/>
    <mergeCell ref="D22:D23"/>
    <mergeCell ref="A24:C25"/>
    <mergeCell ref="D24:D25"/>
    <mergeCell ref="A26:C27"/>
    <mergeCell ref="D26:D27"/>
  </mergeCells>
  <phoneticPr fontId="2"/>
  <printOptions horizontalCentered="1"/>
  <pageMargins left="0.78740157480314965" right="0.78740157480314965" top="0.78740157480314965" bottom="0.78740157480314965" header="0.51181102362204722" footer="0.51181102362204722"/>
  <pageSetup paperSize="9" scale="94"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P35"/>
  <sheetViews>
    <sheetView zoomScaleNormal="100" zoomScaleSheetLayoutView="100" workbookViewId="0">
      <selection activeCell="D4" sqref="D4:I4"/>
    </sheetView>
  </sheetViews>
  <sheetFormatPr defaultRowHeight="20.100000000000001" customHeight="1"/>
  <cols>
    <col min="1" max="1" width="4.125" style="52" customWidth="1"/>
    <col min="2" max="2" width="4.5" style="52" customWidth="1"/>
    <col min="3" max="3" width="2.875" style="52" customWidth="1"/>
    <col min="4" max="4" width="13.125" style="52" customWidth="1"/>
    <col min="5" max="5" width="6.625" style="53" customWidth="1"/>
    <col min="6" max="7" width="10.625" style="52" customWidth="1"/>
    <col min="8" max="9" width="15.625" style="52" customWidth="1"/>
    <col min="10" max="10" width="9" style="10"/>
    <col min="11" max="11" width="9.375" style="10" hidden="1" customWidth="1"/>
    <col min="12" max="12" width="3.125" style="10" hidden="1" customWidth="1"/>
    <col min="13" max="13" width="9.375" style="10" hidden="1" customWidth="1"/>
    <col min="14" max="14" width="9.25" style="10" hidden="1" customWidth="1"/>
    <col min="15" max="251" width="9" style="10"/>
    <col min="252" max="252" width="4.125" style="10" customWidth="1"/>
    <col min="253" max="253" width="4.5" style="10" customWidth="1"/>
    <col min="254" max="254" width="2.875" style="10" customWidth="1"/>
    <col min="255" max="255" width="13.125" style="10" customWidth="1"/>
    <col min="256" max="256" width="6.625" style="10" customWidth="1"/>
    <col min="257" max="257" width="0" style="10" hidden="1" customWidth="1"/>
    <col min="258" max="259" width="10.625" style="10" customWidth="1"/>
    <col min="260" max="261" width="15.625" style="10" customWidth="1"/>
    <col min="262" max="262" width="9" style="10"/>
    <col min="263" max="264" width="9" style="10" customWidth="1"/>
    <col min="265" max="268" width="0" style="10" hidden="1" customWidth="1"/>
    <col min="269" max="507" width="9" style="10"/>
    <col min="508" max="508" width="4.125" style="10" customWidth="1"/>
    <col min="509" max="509" width="4.5" style="10" customWidth="1"/>
    <col min="510" max="510" width="2.875" style="10" customWidth="1"/>
    <col min="511" max="511" width="13.125" style="10" customWidth="1"/>
    <col min="512" max="512" width="6.625" style="10" customWidth="1"/>
    <col min="513" max="513" width="0" style="10" hidden="1" customWidth="1"/>
    <col min="514" max="515" width="10.625" style="10" customWidth="1"/>
    <col min="516" max="517" width="15.625" style="10" customWidth="1"/>
    <col min="518" max="518" width="9" style="10"/>
    <col min="519" max="520" width="9" style="10" customWidth="1"/>
    <col min="521" max="524" width="0" style="10" hidden="1" customWidth="1"/>
    <col min="525" max="763" width="9" style="10"/>
    <col min="764" max="764" width="4.125" style="10" customWidth="1"/>
    <col min="765" max="765" width="4.5" style="10" customWidth="1"/>
    <col min="766" max="766" width="2.875" style="10" customWidth="1"/>
    <col min="767" max="767" width="13.125" style="10" customWidth="1"/>
    <col min="768" max="768" width="6.625" style="10" customWidth="1"/>
    <col min="769" max="769" width="0" style="10" hidden="1" customWidth="1"/>
    <col min="770" max="771" width="10.625" style="10" customWidth="1"/>
    <col min="772" max="773" width="15.625" style="10" customWidth="1"/>
    <col min="774" max="774" width="9" style="10"/>
    <col min="775" max="776" width="9" style="10" customWidth="1"/>
    <col min="777" max="780" width="0" style="10" hidden="1" customWidth="1"/>
    <col min="781" max="1019" width="9" style="10"/>
    <col min="1020" max="1020" width="4.125" style="10" customWidth="1"/>
    <col min="1021" max="1021" width="4.5" style="10" customWidth="1"/>
    <col min="1022" max="1022" width="2.875" style="10" customWidth="1"/>
    <col min="1023" max="1023" width="13.125" style="10" customWidth="1"/>
    <col min="1024" max="1024" width="6.625" style="10" customWidth="1"/>
    <col min="1025" max="1025" width="0" style="10" hidden="1" customWidth="1"/>
    <col min="1026" max="1027" width="10.625" style="10" customWidth="1"/>
    <col min="1028" max="1029" width="15.625" style="10" customWidth="1"/>
    <col min="1030" max="1030" width="9" style="10"/>
    <col min="1031" max="1032" width="9" style="10" customWidth="1"/>
    <col min="1033" max="1036" width="0" style="10" hidden="1" customWidth="1"/>
    <col min="1037" max="1275" width="9" style="10"/>
    <col min="1276" max="1276" width="4.125" style="10" customWidth="1"/>
    <col min="1277" max="1277" width="4.5" style="10" customWidth="1"/>
    <col min="1278" max="1278" width="2.875" style="10" customWidth="1"/>
    <col min="1279" max="1279" width="13.125" style="10" customWidth="1"/>
    <col min="1280" max="1280" width="6.625" style="10" customWidth="1"/>
    <col min="1281" max="1281" width="0" style="10" hidden="1" customWidth="1"/>
    <col min="1282" max="1283" width="10.625" style="10" customWidth="1"/>
    <col min="1284" max="1285" width="15.625" style="10" customWidth="1"/>
    <col min="1286" max="1286" width="9" style="10"/>
    <col min="1287" max="1288" width="9" style="10" customWidth="1"/>
    <col min="1289" max="1292" width="0" style="10" hidden="1" customWidth="1"/>
    <col min="1293" max="1531" width="9" style="10"/>
    <col min="1532" max="1532" width="4.125" style="10" customWidth="1"/>
    <col min="1533" max="1533" width="4.5" style="10" customWidth="1"/>
    <col min="1534" max="1534" width="2.875" style="10" customWidth="1"/>
    <col min="1535" max="1535" width="13.125" style="10" customWidth="1"/>
    <col min="1536" max="1536" width="6.625" style="10" customWidth="1"/>
    <col min="1537" max="1537" width="0" style="10" hidden="1" customWidth="1"/>
    <col min="1538" max="1539" width="10.625" style="10" customWidth="1"/>
    <col min="1540" max="1541" width="15.625" style="10" customWidth="1"/>
    <col min="1542" max="1542" width="9" style="10"/>
    <col min="1543" max="1544" width="9" style="10" customWidth="1"/>
    <col min="1545" max="1548" width="0" style="10" hidden="1" customWidth="1"/>
    <col min="1549" max="1787" width="9" style="10"/>
    <col min="1788" max="1788" width="4.125" style="10" customWidth="1"/>
    <col min="1789" max="1789" width="4.5" style="10" customWidth="1"/>
    <col min="1790" max="1790" width="2.875" style="10" customWidth="1"/>
    <col min="1791" max="1791" width="13.125" style="10" customWidth="1"/>
    <col min="1792" max="1792" width="6.625" style="10" customWidth="1"/>
    <col min="1793" max="1793" width="0" style="10" hidden="1" customWidth="1"/>
    <col min="1794" max="1795" width="10.625" style="10" customWidth="1"/>
    <col min="1796" max="1797" width="15.625" style="10" customWidth="1"/>
    <col min="1798" max="1798" width="9" style="10"/>
    <col min="1799" max="1800" width="9" style="10" customWidth="1"/>
    <col min="1801" max="1804" width="0" style="10" hidden="1" customWidth="1"/>
    <col min="1805" max="2043" width="9" style="10"/>
    <col min="2044" max="2044" width="4.125" style="10" customWidth="1"/>
    <col min="2045" max="2045" width="4.5" style="10" customWidth="1"/>
    <col min="2046" max="2046" width="2.875" style="10" customWidth="1"/>
    <col min="2047" max="2047" width="13.125" style="10" customWidth="1"/>
    <col min="2048" max="2048" width="6.625" style="10" customWidth="1"/>
    <col min="2049" max="2049" width="0" style="10" hidden="1" customWidth="1"/>
    <col min="2050" max="2051" width="10.625" style="10" customWidth="1"/>
    <col min="2052" max="2053" width="15.625" style="10" customWidth="1"/>
    <col min="2054" max="2054" width="9" style="10"/>
    <col min="2055" max="2056" width="9" style="10" customWidth="1"/>
    <col min="2057" max="2060" width="0" style="10" hidden="1" customWidth="1"/>
    <col min="2061" max="2299" width="9" style="10"/>
    <col min="2300" max="2300" width="4.125" style="10" customWidth="1"/>
    <col min="2301" max="2301" width="4.5" style="10" customWidth="1"/>
    <col min="2302" max="2302" width="2.875" style="10" customWidth="1"/>
    <col min="2303" max="2303" width="13.125" style="10" customWidth="1"/>
    <col min="2304" max="2304" width="6.625" style="10" customWidth="1"/>
    <col min="2305" max="2305" width="0" style="10" hidden="1" customWidth="1"/>
    <col min="2306" max="2307" width="10.625" style="10" customWidth="1"/>
    <col min="2308" max="2309" width="15.625" style="10" customWidth="1"/>
    <col min="2310" max="2310" width="9" style="10"/>
    <col min="2311" max="2312" width="9" style="10" customWidth="1"/>
    <col min="2313" max="2316" width="0" style="10" hidden="1" customWidth="1"/>
    <col min="2317" max="2555" width="9" style="10"/>
    <col min="2556" max="2556" width="4.125" style="10" customWidth="1"/>
    <col min="2557" max="2557" width="4.5" style="10" customWidth="1"/>
    <col min="2558" max="2558" width="2.875" style="10" customWidth="1"/>
    <col min="2559" max="2559" width="13.125" style="10" customWidth="1"/>
    <col min="2560" max="2560" width="6.625" style="10" customWidth="1"/>
    <col min="2561" max="2561" width="0" style="10" hidden="1" customWidth="1"/>
    <col min="2562" max="2563" width="10.625" style="10" customWidth="1"/>
    <col min="2564" max="2565" width="15.625" style="10" customWidth="1"/>
    <col min="2566" max="2566" width="9" style="10"/>
    <col min="2567" max="2568" width="9" style="10" customWidth="1"/>
    <col min="2569" max="2572" width="0" style="10" hidden="1" customWidth="1"/>
    <col min="2573" max="2811" width="9" style="10"/>
    <col min="2812" max="2812" width="4.125" style="10" customWidth="1"/>
    <col min="2813" max="2813" width="4.5" style="10" customWidth="1"/>
    <col min="2814" max="2814" width="2.875" style="10" customWidth="1"/>
    <col min="2815" max="2815" width="13.125" style="10" customWidth="1"/>
    <col min="2816" max="2816" width="6.625" style="10" customWidth="1"/>
    <col min="2817" max="2817" width="0" style="10" hidden="1" customWidth="1"/>
    <col min="2818" max="2819" width="10.625" style="10" customWidth="1"/>
    <col min="2820" max="2821" width="15.625" style="10" customWidth="1"/>
    <col min="2822" max="2822" width="9" style="10"/>
    <col min="2823" max="2824" width="9" style="10" customWidth="1"/>
    <col min="2825" max="2828" width="0" style="10" hidden="1" customWidth="1"/>
    <col min="2829" max="3067" width="9" style="10"/>
    <col min="3068" max="3068" width="4.125" style="10" customWidth="1"/>
    <col min="3069" max="3069" width="4.5" style="10" customWidth="1"/>
    <col min="3070" max="3070" width="2.875" style="10" customWidth="1"/>
    <col min="3071" max="3071" width="13.125" style="10" customWidth="1"/>
    <col min="3072" max="3072" width="6.625" style="10" customWidth="1"/>
    <col min="3073" max="3073" width="0" style="10" hidden="1" customWidth="1"/>
    <col min="3074" max="3075" width="10.625" style="10" customWidth="1"/>
    <col min="3076" max="3077" width="15.625" style="10" customWidth="1"/>
    <col min="3078" max="3078" width="9" style="10"/>
    <col min="3079" max="3080" width="9" style="10" customWidth="1"/>
    <col min="3081" max="3084" width="0" style="10" hidden="1" customWidth="1"/>
    <col min="3085" max="3323" width="9" style="10"/>
    <col min="3324" max="3324" width="4.125" style="10" customWidth="1"/>
    <col min="3325" max="3325" width="4.5" style="10" customWidth="1"/>
    <col min="3326" max="3326" width="2.875" style="10" customWidth="1"/>
    <col min="3327" max="3327" width="13.125" style="10" customWidth="1"/>
    <col min="3328" max="3328" width="6.625" style="10" customWidth="1"/>
    <col min="3329" max="3329" width="0" style="10" hidden="1" customWidth="1"/>
    <col min="3330" max="3331" width="10.625" style="10" customWidth="1"/>
    <col min="3332" max="3333" width="15.625" style="10" customWidth="1"/>
    <col min="3334" max="3334" width="9" style="10"/>
    <col min="3335" max="3336" width="9" style="10" customWidth="1"/>
    <col min="3337" max="3340" width="0" style="10" hidden="1" customWidth="1"/>
    <col min="3341" max="3579" width="9" style="10"/>
    <col min="3580" max="3580" width="4.125" style="10" customWidth="1"/>
    <col min="3581" max="3581" width="4.5" style="10" customWidth="1"/>
    <col min="3582" max="3582" width="2.875" style="10" customWidth="1"/>
    <col min="3583" max="3583" width="13.125" style="10" customWidth="1"/>
    <col min="3584" max="3584" width="6.625" style="10" customWidth="1"/>
    <col min="3585" max="3585" width="0" style="10" hidden="1" customWidth="1"/>
    <col min="3586" max="3587" width="10.625" style="10" customWidth="1"/>
    <col min="3588" max="3589" width="15.625" style="10" customWidth="1"/>
    <col min="3590" max="3590" width="9" style="10"/>
    <col min="3591" max="3592" width="9" style="10" customWidth="1"/>
    <col min="3593" max="3596" width="0" style="10" hidden="1" customWidth="1"/>
    <col min="3597" max="3835" width="9" style="10"/>
    <col min="3836" max="3836" width="4.125" style="10" customWidth="1"/>
    <col min="3837" max="3837" width="4.5" style="10" customWidth="1"/>
    <col min="3838" max="3838" width="2.875" style="10" customWidth="1"/>
    <col min="3839" max="3839" width="13.125" style="10" customWidth="1"/>
    <col min="3840" max="3840" width="6.625" style="10" customWidth="1"/>
    <col min="3841" max="3841" width="0" style="10" hidden="1" customWidth="1"/>
    <col min="3842" max="3843" width="10.625" style="10" customWidth="1"/>
    <col min="3844" max="3845" width="15.625" style="10" customWidth="1"/>
    <col min="3846" max="3846" width="9" style="10"/>
    <col min="3847" max="3848" width="9" style="10" customWidth="1"/>
    <col min="3849" max="3852" width="0" style="10" hidden="1" customWidth="1"/>
    <col min="3853" max="4091" width="9" style="10"/>
    <col min="4092" max="4092" width="4.125" style="10" customWidth="1"/>
    <col min="4093" max="4093" width="4.5" style="10" customWidth="1"/>
    <col min="4094" max="4094" width="2.875" style="10" customWidth="1"/>
    <col min="4095" max="4095" width="13.125" style="10" customWidth="1"/>
    <col min="4096" max="4096" width="6.625" style="10" customWidth="1"/>
    <col min="4097" max="4097" width="0" style="10" hidden="1" customWidth="1"/>
    <col min="4098" max="4099" width="10.625" style="10" customWidth="1"/>
    <col min="4100" max="4101" width="15.625" style="10" customWidth="1"/>
    <col min="4102" max="4102" width="9" style="10"/>
    <col min="4103" max="4104" width="9" style="10" customWidth="1"/>
    <col min="4105" max="4108" width="0" style="10" hidden="1" customWidth="1"/>
    <col min="4109" max="4347" width="9" style="10"/>
    <col min="4348" max="4348" width="4.125" style="10" customWidth="1"/>
    <col min="4349" max="4349" width="4.5" style="10" customWidth="1"/>
    <col min="4350" max="4350" width="2.875" style="10" customWidth="1"/>
    <col min="4351" max="4351" width="13.125" style="10" customWidth="1"/>
    <col min="4352" max="4352" width="6.625" style="10" customWidth="1"/>
    <col min="4353" max="4353" width="0" style="10" hidden="1" customWidth="1"/>
    <col min="4354" max="4355" width="10.625" style="10" customWidth="1"/>
    <col min="4356" max="4357" width="15.625" style="10" customWidth="1"/>
    <col min="4358" max="4358" width="9" style="10"/>
    <col min="4359" max="4360" width="9" style="10" customWidth="1"/>
    <col min="4361" max="4364" width="0" style="10" hidden="1" customWidth="1"/>
    <col min="4365" max="4603" width="9" style="10"/>
    <col min="4604" max="4604" width="4.125" style="10" customWidth="1"/>
    <col min="4605" max="4605" width="4.5" style="10" customWidth="1"/>
    <col min="4606" max="4606" width="2.875" style="10" customWidth="1"/>
    <col min="4607" max="4607" width="13.125" style="10" customWidth="1"/>
    <col min="4608" max="4608" width="6.625" style="10" customWidth="1"/>
    <col min="4609" max="4609" width="0" style="10" hidden="1" customWidth="1"/>
    <col min="4610" max="4611" width="10.625" style="10" customWidth="1"/>
    <col min="4612" max="4613" width="15.625" style="10" customWidth="1"/>
    <col min="4614" max="4614" width="9" style="10"/>
    <col min="4615" max="4616" width="9" style="10" customWidth="1"/>
    <col min="4617" max="4620" width="0" style="10" hidden="1" customWidth="1"/>
    <col min="4621" max="4859" width="9" style="10"/>
    <col min="4860" max="4860" width="4.125" style="10" customWidth="1"/>
    <col min="4861" max="4861" width="4.5" style="10" customWidth="1"/>
    <col min="4862" max="4862" width="2.875" style="10" customWidth="1"/>
    <col min="4863" max="4863" width="13.125" style="10" customWidth="1"/>
    <col min="4864" max="4864" width="6.625" style="10" customWidth="1"/>
    <col min="4865" max="4865" width="0" style="10" hidden="1" customWidth="1"/>
    <col min="4866" max="4867" width="10.625" style="10" customWidth="1"/>
    <col min="4868" max="4869" width="15.625" style="10" customWidth="1"/>
    <col min="4870" max="4870" width="9" style="10"/>
    <col min="4871" max="4872" width="9" style="10" customWidth="1"/>
    <col min="4873" max="4876" width="0" style="10" hidden="1" customWidth="1"/>
    <col min="4877" max="5115" width="9" style="10"/>
    <col min="5116" max="5116" width="4.125" style="10" customWidth="1"/>
    <col min="5117" max="5117" width="4.5" style="10" customWidth="1"/>
    <col min="5118" max="5118" width="2.875" style="10" customWidth="1"/>
    <col min="5119" max="5119" width="13.125" style="10" customWidth="1"/>
    <col min="5120" max="5120" width="6.625" style="10" customWidth="1"/>
    <col min="5121" max="5121" width="0" style="10" hidden="1" customWidth="1"/>
    <col min="5122" max="5123" width="10.625" style="10" customWidth="1"/>
    <col min="5124" max="5125" width="15.625" style="10" customWidth="1"/>
    <col min="5126" max="5126" width="9" style="10"/>
    <col min="5127" max="5128" width="9" style="10" customWidth="1"/>
    <col min="5129" max="5132" width="0" style="10" hidden="1" customWidth="1"/>
    <col min="5133" max="5371" width="9" style="10"/>
    <col min="5372" max="5372" width="4.125" style="10" customWidth="1"/>
    <col min="5373" max="5373" width="4.5" style="10" customWidth="1"/>
    <col min="5374" max="5374" width="2.875" style="10" customWidth="1"/>
    <col min="5375" max="5375" width="13.125" style="10" customWidth="1"/>
    <col min="5376" max="5376" width="6.625" style="10" customWidth="1"/>
    <col min="5377" max="5377" width="0" style="10" hidden="1" customWidth="1"/>
    <col min="5378" max="5379" width="10.625" style="10" customWidth="1"/>
    <col min="5380" max="5381" width="15.625" style="10" customWidth="1"/>
    <col min="5382" max="5382" width="9" style="10"/>
    <col min="5383" max="5384" width="9" style="10" customWidth="1"/>
    <col min="5385" max="5388" width="0" style="10" hidden="1" customWidth="1"/>
    <col min="5389" max="5627" width="9" style="10"/>
    <col min="5628" max="5628" width="4.125" style="10" customWidth="1"/>
    <col min="5629" max="5629" width="4.5" style="10" customWidth="1"/>
    <col min="5630" max="5630" width="2.875" style="10" customWidth="1"/>
    <col min="5631" max="5631" width="13.125" style="10" customWidth="1"/>
    <col min="5632" max="5632" width="6.625" style="10" customWidth="1"/>
    <col min="5633" max="5633" width="0" style="10" hidden="1" customWidth="1"/>
    <col min="5634" max="5635" width="10.625" style="10" customWidth="1"/>
    <col min="5636" max="5637" width="15.625" style="10" customWidth="1"/>
    <col min="5638" max="5638" width="9" style="10"/>
    <col min="5639" max="5640" width="9" style="10" customWidth="1"/>
    <col min="5641" max="5644" width="0" style="10" hidden="1" customWidth="1"/>
    <col min="5645" max="5883" width="9" style="10"/>
    <col min="5884" max="5884" width="4.125" style="10" customWidth="1"/>
    <col min="5885" max="5885" width="4.5" style="10" customWidth="1"/>
    <col min="5886" max="5886" width="2.875" style="10" customWidth="1"/>
    <col min="5887" max="5887" width="13.125" style="10" customWidth="1"/>
    <col min="5888" max="5888" width="6.625" style="10" customWidth="1"/>
    <col min="5889" max="5889" width="0" style="10" hidden="1" customWidth="1"/>
    <col min="5890" max="5891" width="10.625" style="10" customWidth="1"/>
    <col min="5892" max="5893" width="15.625" style="10" customWidth="1"/>
    <col min="5894" max="5894" width="9" style="10"/>
    <col min="5895" max="5896" width="9" style="10" customWidth="1"/>
    <col min="5897" max="5900" width="0" style="10" hidden="1" customWidth="1"/>
    <col min="5901" max="6139" width="9" style="10"/>
    <col min="6140" max="6140" width="4.125" style="10" customWidth="1"/>
    <col min="6141" max="6141" width="4.5" style="10" customWidth="1"/>
    <col min="6142" max="6142" width="2.875" style="10" customWidth="1"/>
    <col min="6143" max="6143" width="13.125" style="10" customWidth="1"/>
    <col min="6144" max="6144" width="6.625" style="10" customWidth="1"/>
    <col min="6145" max="6145" width="0" style="10" hidden="1" customWidth="1"/>
    <col min="6146" max="6147" width="10.625" style="10" customWidth="1"/>
    <col min="6148" max="6149" width="15.625" style="10" customWidth="1"/>
    <col min="6150" max="6150" width="9" style="10"/>
    <col min="6151" max="6152" width="9" style="10" customWidth="1"/>
    <col min="6153" max="6156" width="0" style="10" hidden="1" customWidth="1"/>
    <col min="6157" max="6395" width="9" style="10"/>
    <col min="6396" max="6396" width="4.125" style="10" customWidth="1"/>
    <col min="6397" max="6397" width="4.5" style="10" customWidth="1"/>
    <col min="6398" max="6398" width="2.875" style="10" customWidth="1"/>
    <col min="6399" max="6399" width="13.125" style="10" customWidth="1"/>
    <col min="6400" max="6400" width="6.625" style="10" customWidth="1"/>
    <col min="6401" max="6401" width="0" style="10" hidden="1" customWidth="1"/>
    <col min="6402" max="6403" width="10.625" style="10" customWidth="1"/>
    <col min="6404" max="6405" width="15.625" style="10" customWidth="1"/>
    <col min="6406" max="6406" width="9" style="10"/>
    <col min="6407" max="6408" width="9" style="10" customWidth="1"/>
    <col min="6409" max="6412" width="0" style="10" hidden="1" customWidth="1"/>
    <col min="6413" max="6651" width="9" style="10"/>
    <col min="6652" max="6652" width="4.125" style="10" customWidth="1"/>
    <col min="6653" max="6653" width="4.5" style="10" customWidth="1"/>
    <col min="6654" max="6654" width="2.875" style="10" customWidth="1"/>
    <col min="6655" max="6655" width="13.125" style="10" customWidth="1"/>
    <col min="6656" max="6656" width="6.625" style="10" customWidth="1"/>
    <col min="6657" max="6657" width="0" style="10" hidden="1" customWidth="1"/>
    <col min="6658" max="6659" width="10.625" style="10" customWidth="1"/>
    <col min="6660" max="6661" width="15.625" style="10" customWidth="1"/>
    <col min="6662" max="6662" width="9" style="10"/>
    <col min="6663" max="6664" width="9" style="10" customWidth="1"/>
    <col min="6665" max="6668" width="0" style="10" hidden="1" customWidth="1"/>
    <col min="6669" max="6907" width="9" style="10"/>
    <col min="6908" max="6908" width="4.125" style="10" customWidth="1"/>
    <col min="6909" max="6909" width="4.5" style="10" customWidth="1"/>
    <col min="6910" max="6910" width="2.875" style="10" customWidth="1"/>
    <col min="6911" max="6911" width="13.125" style="10" customWidth="1"/>
    <col min="6912" max="6912" width="6.625" style="10" customWidth="1"/>
    <col min="6913" max="6913" width="0" style="10" hidden="1" customWidth="1"/>
    <col min="6914" max="6915" width="10.625" style="10" customWidth="1"/>
    <col min="6916" max="6917" width="15.625" style="10" customWidth="1"/>
    <col min="6918" max="6918" width="9" style="10"/>
    <col min="6919" max="6920" width="9" style="10" customWidth="1"/>
    <col min="6921" max="6924" width="0" style="10" hidden="1" customWidth="1"/>
    <col min="6925" max="7163" width="9" style="10"/>
    <col min="7164" max="7164" width="4.125" style="10" customWidth="1"/>
    <col min="7165" max="7165" width="4.5" style="10" customWidth="1"/>
    <col min="7166" max="7166" width="2.875" style="10" customWidth="1"/>
    <col min="7167" max="7167" width="13.125" style="10" customWidth="1"/>
    <col min="7168" max="7168" width="6.625" style="10" customWidth="1"/>
    <col min="7169" max="7169" width="0" style="10" hidden="1" customWidth="1"/>
    <col min="7170" max="7171" width="10.625" style="10" customWidth="1"/>
    <col min="7172" max="7173" width="15.625" style="10" customWidth="1"/>
    <col min="7174" max="7174" width="9" style="10"/>
    <col min="7175" max="7176" width="9" style="10" customWidth="1"/>
    <col min="7177" max="7180" width="0" style="10" hidden="1" customWidth="1"/>
    <col min="7181" max="7419" width="9" style="10"/>
    <col min="7420" max="7420" width="4.125" style="10" customWidth="1"/>
    <col min="7421" max="7421" width="4.5" style="10" customWidth="1"/>
    <col min="7422" max="7422" width="2.875" style="10" customWidth="1"/>
    <col min="7423" max="7423" width="13.125" style="10" customWidth="1"/>
    <col min="7424" max="7424" width="6.625" style="10" customWidth="1"/>
    <col min="7425" max="7425" width="0" style="10" hidden="1" customWidth="1"/>
    <col min="7426" max="7427" width="10.625" style="10" customWidth="1"/>
    <col min="7428" max="7429" width="15.625" style="10" customWidth="1"/>
    <col min="7430" max="7430" width="9" style="10"/>
    <col min="7431" max="7432" width="9" style="10" customWidth="1"/>
    <col min="7433" max="7436" width="0" style="10" hidden="1" customWidth="1"/>
    <col min="7437" max="7675" width="9" style="10"/>
    <col min="7676" max="7676" width="4.125" style="10" customWidth="1"/>
    <col min="7677" max="7677" width="4.5" style="10" customWidth="1"/>
    <col min="7678" max="7678" width="2.875" style="10" customWidth="1"/>
    <col min="7679" max="7679" width="13.125" style="10" customWidth="1"/>
    <col min="7680" max="7680" width="6.625" style="10" customWidth="1"/>
    <col min="7681" max="7681" width="0" style="10" hidden="1" customWidth="1"/>
    <col min="7682" max="7683" width="10.625" style="10" customWidth="1"/>
    <col min="7684" max="7685" width="15.625" style="10" customWidth="1"/>
    <col min="7686" max="7686" width="9" style="10"/>
    <col min="7687" max="7688" width="9" style="10" customWidth="1"/>
    <col min="7689" max="7692" width="0" style="10" hidden="1" customWidth="1"/>
    <col min="7693" max="7931" width="9" style="10"/>
    <col min="7932" max="7932" width="4.125" style="10" customWidth="1"/>
    <col min="7933" max="7933" width="4.5" style="10" customWidth="1"/>
    <col min="7934" max="7934" width="2.875" style="10" customWidth="1"/>
    <col min="7935" max="7935" width="13.125" style="10" customWidth="1"/>
    <col min="7936" max="7936" width="6.625" style="10" customWidth="1"/>
    <col min="7937" max="7937" width="0" style="10" hidden="1" customWidth="1"/>
    <col min="7938" max="7939" width="10.625" style="10" customWidth="1"/>
    <col min="7940" max="7941" width="15.625" style="10" customWidth="1"/>
    <col min="7942" max="7942" width="9" style="10"/>
    <col min="7943" max="7944" width="9" style="10" customWidth="1"/>
    <col min="7945" max="7948" width="0" style="10" hidden="1" customWidth="1"/>
    <col min="7949" max="8187" width="9" style="10"/>
    <col min="8188" max="8188" width="4.125" style="10" customWidth="1"/>
    <col min="8189" max="8189" width="4.5" style="10" customWidth="1"/>
    <col min="8190" max="8190" width="2.875" style="10" customWidth="1"/>
    <col min="8191" max="8191" width="13.125" style="10" customWidth="1"/>
    <col min="8192" max="8192" width="6.625" style="10" customWidth="1"/>
    <col min="8193" max="8193" width="0" style="10" hidden="1" customWidth="1"/>
    <col min="8194" max="8195" width="10.625" style="10" customWidth="1"/>
    <col min="8196" max="8197" width="15.625" style="10" customWidth="1"/>
    <col min="8198" max="8198" width="9" style="10"/>
    <col min="8199" max="8200" width="9" style="10" customWidth="1"/>
    <col min="8201" max="8204" width="0" style="10" hidden="1" customWidth="1"/>
    <col min="8205" max="8443" width="9" style="10"/>
    <col min="8444" max="8444" width="4.125" style="10" customWidth="1"/>
    <col min="8445" max="8445" width="4.5" style="10" customWidth="1"/>
    <col min="8446" max="8446" width="2.875" style="10" customWidth="1"/>
    <col min="8447" max="8447" width="13.125" style="10" customWidth="1"/>
    <col min="8448" max="8448" width="6.625" style="10" customWidth="1"/>
    <col min="8449" max="8449" width="0" style="10" hidden="1" customWidth="1"/>
    <col min="8450" max="8451" width="10.625" style="10" customWidth="1"/>
    <col min="8452" max="8453" width="15.625" style="10" customWidth="1"/>
    <col min="8454" max="8454" width="9" style="10"/>
    <col min="8455" max="8456" width="9" style="10" customWidth="1"/>
    <col min="8457" max="8460" width="0" style="10" hidden="1" customWidth="1"/>
    <col min="8461" max="8699" width="9" style="10"/>
    <col min="8700" max="8700" width="4.125" style="10" customWidth="1"/>
    <col min="8701" max="8701" width="4.5" style="10" customWidth="1"/>
    <col min="8702" max="8702" width="2.875" style="10" customWidth="1"/>
    <col min="8703" max="8703" width="13.125" style="10" customWidth="1"/>
    <col min="8704" max="8704" width="6.625" style="10" customWidth="1"/>
    <col min="8705" max="8705" width="0" style="10" hidden="1" customWidth="1"/>
    <col min="8706" max="8707" width="10.625" style="10" customWidth="1"/>
    <col min="8708" max="8709" width="15.625" style="10" customWidth="1"/>
    <col min="8710" max="8710" width="9" style="10"/>
    <col min="8711" max="8712" width="9" style="10" customWidth="1"/>
    <col min="8713" max="8716" width="0" style="10" hidden="1" customWidth="1"/>
    <col min="8717" max="8955" width="9" style="10"/>
    <col min="8956" max="8956" width="4.125" style="10" customWidth="1"/>
    <col min="8957" max="8957" width="4.5" style="10" customWidth="1"/>
    <col min="8958" max="8958" width="2.875" style="10" customWidth="1"/>
    <col min="8959" max="8959" width="13.125" style="10" customWidth="1"/>
    <col min="8960" max="8960" width="6.625" style="10" customWidth="1"/>
    <col min="8961" max="8961" width="0" style="10" hidden="1" customWidth="1"/>
    <col min="8962" max="8963" width="10.625" style="10" customWidth="1"/>
    <col min="8964" max="8965" width="15.625" style="10" customWidth="1"/>
    <col min="8966" max="8966" width="9" style="10"/>
    <col min="8967" max="8968" width="9" style="10" customWidth="1"/>
    <col min="8969" max="8972" width="0" style="10" hidden="1" customWidth="1"/>
    <col min="8973" max="9211" width="9" style="10"/>
    <col min="9212" max="9212" width="4.125" style="10" customWidth="1"/>
    <col min="9213" max="9213" width="4.5" style="10" customWidth="1"/>
    <col min="9214" max="9214" width="2.875" style="10" customWidth="1"/>
    <col min="9215" max="9215" width="13.125" style="10" customWidth="1"/>
    <col min="9216" max="9216" width="6.625" style="10" customWidth="1"/>
    <col min="9217" max="9217" width="0" style="10" hidden="1" customWidth="1"/>
    <col min="9218" max="9219" width="10.625" style="10" customWidth="1"/>
    <col min="9220" max="9221" width="15.625" style="10" customWidth="1"/>
    <col min="9222" max="9222" width="9" style="10"/>
    <col min="9223" max="9224" width="9" style="10" customWidth="1"/>
    <col min="9225" max="9228" width="0" style="10" hidden="1" customWidth="1"/>
    <col min="9229" max="9467" width="9" style="10"/>
    <col min="9468" max="9468" width="4.125" style="10" customWidth="1"/>
    <col min="9469" max="9469" width="4.5" style="10" customWidth="1"/>
    <col min="9470" max="9470" width="2.875" style="10" customWidth="1"/>
    <col min="9471" max="9471" width="13.125" style="10" customWidth="1"/>
    <col min="9472" max="9472" width="6.625" style="10" customWidth="1"/>
    <col min="9473" max="9473" width="0" style="10" hidden="1" customWidth="1"/>
    <col min="9474" max="9475" width="10.625" style="10" customWidth="1"/>
    <col min="9476" max="9477" width="15.625" style="10" customWidth="1"/>
    <col min="9478" max="9478" width="9" style="10"/>
    <col min="9479" max="9480" width="9" style="10" customWidth="1"/>
    <col min="9481" max="9484" width="0" style="10" hidden="1" customWidth="1"/>
    <col min="9485" max="9723" width="9" style="10"/>
    <col min="9724" max="9724" width="4.125" style="10" customWidth="1"/>
    <col min="9725" max="9725" width="4.5" style="10" customWidth="1"/>
    <col min="9726" max="9726" width="2.875" style="10" customWidth="1"/>
    <col min="9727" max="9727" width="13.125" style="10" customWidth="1"/>
    <col min="9728" max="9728" width="6.625" style="10" customWidth="1"/>
    <col min="9729" max="9729" width="0" style="10" hidden="1" customWidth="1"/>
    <col min="9730" max="9731" width="10.625" style="10" customWidth="1"/>
    <col min="9732" max="9733" width="15.625" style="10" customWidth="1"/>
    <col min="9734" max="9734" width="9" style="10"/>
    <col min="9735" max="9736" width="9" style="10" customWidth="1"/>
    <col min="9737" max="9740" width="0" style="10" hidden="1" customWidth="1"/>
    <col min="9741" max="9979" width="9" style="10"/>
    <col min="9980" max="9980" width="4.125" style="10" customWidth="1"/>
    <col min="9981" max="9981" width="4.5" style="10" customWidth="1"/>
    <col min="9982" max="9982" width="2.875" style="10" customWidth="1"/>
    <col min="9983" max="9983" width="13.125" style="10" customWidth="1"/>
    <col min="9984" max="9984" width="6.625" style="10" customWidth="1"/>
    <col min="9985" max="9985" width="0" style="10" hidden="1" customWidth="1"/>
    <col min="9986" max="9987" width="10.625" style="10" customWidth="1"/>
    <col min="9988" max="9989" width="15.625" style="10" customWidth="1"/>
    <col min="9990" max="9990" width="9" style="10"/>
    <col min="9991" max="9992" width="9" style="10" customWidth="1"/>
    <col min="9993" max="9996" width="0" style="10" hidden="1" customWidth="1"/>
    <col min="9997" max="10235" width="9" style="10"/>
    <col min="10236" max="10236" width="4.125" style="10" customWidth="1"/>
    <col min="10237" max="10237" width="4.5" style="10" customWidth="1"/>
    <col min="10238" max="10238" width="2.875" style="10" customWidth="1"/>
    <col min="10239" max="10239" width="13.125" style="10" customWidth="1"/>
    <col min="10240" max="10240" width="6.625" style="10" customWidth="1"/>
    <col min="10241" max="10241" width="0" style="10" hidden="1" customWidth="1"/>
    <col min="10242" max="10243" width="10.625" style="10" customWidth="1"/>
    <col min="10244" max="10245" width="15.625" style="10" customWidth="1"/>
    <col min="10246" max="10246" width="9" style="10"/>
    <col min="10247" max="10248" width="9" style="10" customWidth="1"/>
    <col min="10249" max="10252" width="0" style="10" hidden="1" customWidth="1"/>
    <col min="10253" max="10491" width="9" style="10"/>
    <col min="10492" max="10492" width="4.125" style="10" customWidth="1"/>
    <col min="10493" max="10493" width="4.5" style="10" customWidth="1"/>
    <col min="10494" max="10494" width="2.875" style="10" customWidth="1"/>
    <col min="10495" max="10495" width="13.125" style="10" customWidth="1"/>
    <col min="10496" max="10496" width="6.625" style="10" customWidth="1"/>
    <col min="10497" max="10497" width="0" style="10" hidden="1" customWidth="1"/>
    <col min="10498" max="10499" width="10.625" style="10" customWidth="1"/>
    <col min="10500" max="10501" width="15.625" style="10" customWidth="1"/>
    <col min="10502" max="10502" width="9" style="10"/>
    <col min="10503" max="10504" width="9" style="10" customWidth="1"/>
    <col min="10505" max="10508" width="0" style="10" hidden="1" customWidth="1"/>
    <col min="10509" max="10747" width="9" style="10"/>
    <col min="10748" max="10748" width="4.125" style="10" customWidth="1"/>
    <col min="10749" max="10749" width="4.5" style="10" customWidth="1"/>
    <col min="10750" max="10750" width="2.875" style="10" customWidth="1"/>
    <col min="10751" max="10751" width="13.125" style="10" customWidth="1"/>
    <col min="10752" max="10752" width="6.625" style="10" customWidth="1"/>
    <col min="10753" max="10753" width="0" style="10" hidden="1" customWidth="1"/>
    <col min="10754" max="10755" width="10.625" style="10" customWidth="1"/>
    <col min="10756" max="10757" width="15.625" style="10" customWidth="1"/>
    <col min="10758" max="10758" width="9" style="10"/>
    <col min="10759" max="10760" width="9" style="10" customWidth="1"/>
    <col min="10761" max="10764" width="0" style="10" hidden="1" customWidth="1"/>
    <col min="10765" max="11003" width="9" style="10"/>
    <col min="11004" max="11004" width="4.125" style="10" customWidth="1"/>
    <col min="11005" max="11005" width="4.5" style="10" customWidth="1"/>
    <col min="11006" max="11006" width="2.875" style="10" customWidth="1"/>
    <col min="11007" max="11007" width="13.125" style="10" customWidth="1"/>
    <col min="11008" max="11008" width="6.625" style="10" customWidth="1"/>
    <col min="11009" max="11009" width="0" style="10" hidden="1" customWidth="1"/>
    <col min="11010" max="11011" width="10.625" style="10" customWidth="1"/>
    <col min="11012" max="11013" width="15.625" style="10" customWidth="1"/>
    <col min="11014" max="11014" width="9" style="10"/>
    <col min="11015" max="11016" width="9" style="10" customWidth="1"/>
    <col min="11017" max="11020" width="0" style="10" hidden="1" customWidth="1"/>
    <col min="11021" max="11259" width="9" style="10"/>
    <col min="11260" max="11260" width="4.125" style="10" customWidth="1"/>
    <col min="11261" max="11261" width="4.5" style="10" customWidth="1"/>
    <col min="11262" max="11262" width="2.875" style="10" customWidth="1"/>
    <col min="11263" max="11263" width="13.125" style="10" customWidth="1"/>
    <col min="11264" max="11264" width="6.625" style="10" customWidth="1"/>
    <col min="11265" max="11265" width="0" style="10" hidden="1" customWidth="1"/>
    <col min="11266" max="11267" width="10.625" style="10" customWidth="1"/>
    <col min="11268" max="11269" width="15.625" style="10" customWidth="1"/>
    <col min="11270" max="11270" width="9" style="10"/>
    <col min="11271" max="11272" width="9" style="10" customWidth="1"/>
    <col min="11273" max="11276" width="0" style="10" hidden="1" customWidth="1"/>
    <col min="11277" max="11515" width="9" style="10"/>
    <col min="11516" max="11516" width="4.125" style="10" customWidth="1"/>
    <col min="11517" max="11517" width="4.5" style="10" customWidth="1"/>
    <col min="11518" max="11518" width="2.875" style="10" customWidth="1"/>
    <col min="11519" max="11519" width="13.125" style="10" customWidth="1"/>
    <col min="11520" max="11520" width="6.625" style="10" customWidth="1"/>
    <col min="11521" max="11521" width="0" style="10" hidden="1" customWidth="1"/>
    <col min="11522" max="11523" width="10.625" style="10" customWidth="1"/>
    <col min="11524" max="11525" width="15.625" style="10" customWidth="1"/>
    <col min="11526" max="11526" width="9" style="10"/>
    <col min="11527" max="11528" width="9" style="10" customWidth="1"/>
    <col min="11529" max="11532" width="0" style="10" hidden="1" customWidth="1"/>
    <col min="11533" max="11771" width="9" style="10"/>
    <col min="11772" max="11772" width="4.125" style="10" customWidth="1"/>
    <col min="11773" max="11773" width="4.5" style="10" customWidth="1"/>
    <col min="11774" max="11774" width="2.875" style="10" customWidth="1"/>
    <col min="11775" max="11775" width="13.125" style="10" customWidth="1"/>
    <col min="11776" max="11776" width="6.625" style="10" customWidth="1"/>
    <col min="11777" max="11777" width="0" style="10" hidden="1" customWidth="1"/>
    <col min="11778" max="11779" width="10.625" style="10" customWidth="1"/>
    <col min="11780" max="11781" width="15.625" style="10" customWidth="1"/>
    <col min="11782" max="11782" width="9" style="10"/>
    <col min="11783" max="11784" width="9" style="10" customWidth="1"/>
    <col min="11785" max="11788" width="0" style="10" hidden="1" customWidth="1"/>
    <col min="11789" max="12027" width="9" style="10"/>
    <col min="12028" max="12028" width="4.125" style="10" customWidth="1"/>
    <col min="12029" max="12029" width="4.5" style="10" customWidth="1"/>
    <col min="12030" max="12030" width="2.875" style="10" customWidth="1"/>
    <col min="12031" max="12031" width="13.125" style="10" customWidth="1"/>
    <col min="12032" max="12032" width="6.625" style="10" customWidth="1"/>
    <col min="12033" max="12033" width="0" style="10" hidden="1" customWidth="1"/>
    <col min="12034" max="12035" width="10.625" style="10" customWidth="1"/>
    <col min="12036" max="12037" width="15.625" style="10" customWidth="1"/>
    <col min="12038" max="12038" width="9" style="10"/>
    <col min="12039" max="12040" width="9" style="10" customWidth="1"/>
    <col min="12041" max="12044" width="0" style="10" hidden="1" customWidth="1"/>
    <col min="12045" max="12283" width="9" style="10"/>
    <col min="12284" max="12284" width="4.125" style="10" customWidth="1"/>
    <col min="12285" max="12285" width="4.5" style="10" customWidth="1"/>
    <col min="12286" max="12286" width="2.875" style="10" customWidth="1"/>
    <col min="12287" max="12287" width="13.125" style="10" customWidth="1"/>
    <col min="12288" max="12288" width="6.625" style="10" customWidth="1"/>
    <col min="12289" max="12289" width="0" style="10" hidden="1" customWidth="1"/>
    <col min="12290" max="12291" width="10.625" style="10" customWidth="1"/>
    <col min="12292" max="12293" width="15.625" style="10" customWidth="1"/>
    <col min="12294" max="12294" width="9" style="10"/>
    <col min="12295" max="12296" width="9" style="10" customWidth="1"/>
    <col min="12297" max="12300" width="0" style="10" hidden="1" customWidth="1"/>
    <col min="12301" max="12539" width="9" style="10"/>
    <col min="12540" max="12540" width="4.125" style="10" customWidth="1"/>
    <col min="12541" max="12541" width="4.5" style="10" customWidth="1"/>
    <col min="12542" max="12542" width="2.875" style="10" customWidth="1"/>
    <col min="12543" max="12543" width="13.125" style="10" customWidth="1"/>
    <col min="12544" max="12544" width="6.625" style="10" customWidth="1"/>
    <col min="12545" max="12545" width="0" style="10" hidden="1" customWidth="1"/>
    <col min="12546" max="12547" width="10.625" style="10" customWidth="1"/>
    <col min="12548" max="12549" width="15.625" style="10" customWidth="1"/>
    <col min="12550" max="12550" width="9" style="10"/>
    <col min="12551" max="12552" width="9" style="10" customWidth="1"/>
    <col min="12553" max="12556" width="0" style="10" hidden="1" customWidth="1"/>
    <col min="12557" max="12795" width="9" style="10"/>
    <col min="12796" max="12796" width="4.125" style="10" customWidth="1"/>
    <col min="12797" max="12797" width="4.5" style="10" customWidth="1"/>
    <col min="12798" max="12798" width="2.875" style="10" customWidth="1"/>
    <col min="12799" max="12799" width="13.125" style="10" customWidth="1"/>
    <col min="12800" max="12800" width="6.625" style="10" customWidth="1"/>
    <col min="12801" max="12801" width="0" style="10" hidden="1" customWidth="1"/>
    <col min="12802" max="12803" width="10.625" style="10" customWidth="1"/>
    <col min="12804" max="12805" width="15.625" style="10" customWidth="1"/>
    <col min="12806" max="12806" width="9" style="10"/>
    <col min="12807" max="12808" width="9" style="10" customWidth="1"/>
    <col min="12809" max="12812" width="0" style="10" hidden="1" customWidth="1"/>
    <col min="12813" max="13051" width="9" style="10"/>
    <col min="13052" max="13052" width="4.125" style="10" customWidth="1"/>
    <col min="13053" max="13053" width="4.5" style="10" customWidth="1"/>
    <col min="13054" max="13054" width="2.875" style="10" customWidth="1"/>
    <col min="13055" max="13055" width="13.125" style="10" customWidth="1"/>
    <col min="13056" max="13056" width="6.625" style="10" customWidth="1"/>
    <col min="13057" max="13057" width="0" style="10" hidden="1" customWidth="1"/>
    <col min="13058" max="13059" width="10.625" style="10" customWidth="1"/>
    <col min="13060" max="13061" width="15.625" style="10" customWidth="1"/>
    <col min="13062" max="13062" width="9" style="10"/>
    <col min="13063" max="13064" width="9" style="10" customWidth="1"/>
    <col min="13065" max="13068" width="0" style="10" hidden="1" customWidth="1"/>
    <col min="13069" max="13307" width="9" style="10"/>
    <col min="13308" max="13308" width="4.125" style="10" customWidth="1"/>
    <col min="13309" max="13309" width="4.5" style="10" customWidth="1"/>
    <col min="13310" max="13310" width="2.875" style="10" customWidth="1"/>
    <col min="13311" max="13311" width="13.125" style="10" customWidth="1"/>
    <col min="13312" max="13312" width="6.625" style="10" customWidth="1"/>
    <col min="13313" max="13313" width="0" style="10" hidden="1" customWidth="1"/>
    <col min="13314" max="13315" width="10.625" style="10" customWidth="1"/>
    <col min="13316" max="13317" width="15.625" style="10" customWidth="1"/>
    <col min="13318" max="13318" width="9" style="10"/>
    <col min="13319" max="13320" width="9" style="10" customWidth="1"/>
    <col min="13321" max="13324" width="0" style="10" hidden="1" customWidth="1"/>
    <col min="13325" max="13563" width="9" style="10"/>
    <col min="13564" max="13564" width="4.125" style="10" customWidth="1"/>
    <col min="13565" max="13565" width="4.5" style="10" customWidth="1"/>
    <col min="13566" max="13566" width="2.875" style="10" customWidth="1"/>
    <col min="13567" max="13567" width="13.125" style="10" customWidth="1"/>
    <col min="13568" max="13568" width="6.625" style="10" customWidth="1"/>
    <col min="13569" max="13569" width="0" style="10" hidden="1" customWidth="1"/>
    <col min="13570" max="13571" width="10.625" style="10" customWidth="1"/>
    <col min="13572" max="13573" width="15.625" style="10" customWidth="1"/>
    <col min="13574" max="13574" width="9" style="10"/>
    <col min="13575" max="13576" width="9" style="10" customWidth="1"/>
    <col min="13577" max="13580" width="0" style="10" hidden="1" customWidth="1"/>
    <col min="13581" max="13819" width="9" style="10"/>
    <col min="13820" max="13820" width="4.125" style="10" customWidth="1"/>
    <col min="13821" max="13821" width="4.5" style="10" customWidth="1"/>
    <col min="13822" max="13822" width="2.875" style="10" customWidth="1"/>
    <col min="13823" max="13823" width="13.125" style="10" customWidth="1"/>
    <col min="13824" max="13824" width="6.625" style="10" customWidth="1"/>
    <col min="13825" max="13825" width="0" style="10" hidden="1" customWidth="1"/>
    <col min="13826" max="13827" width="10.625" style="10" customWidth="1"/>
    <col min="13828" max="13829" width="15.625" style="10" customWidth="1"/>
    <col min="13830" max="13830" width="9" style="10"/>
    <col min="13831" max="13832" width="9" style="10" customWidth="1"/>
    <col min="13833" max="13836" width="0" style="10" hidden="1" customWidth="1"/>
    <col min="13837" max="14075" width="9" style="10"/>
    <col min="14076" max="14076" width="4.125" style="10" customWidth="1"/>
    <col min="14077" max="14077" width="4.5" style="10" customWidth="1"/>
    <col min="14078" max="14078" width="2.875" style="10" customWidth="1"/>
    <col min="14079" max="14079" width="13.125" style="10" customWidth="1"/>
    <col min="14080" max="14080" width="6.625" style="10" customWidth="1"/>
    <col min="14081" max="14081" width="0" style="10" hidden="1" customWidth="1"/>
    <col min="14082" max="14083" width="10.625" style="10" customWidth="1"/>
    <col min="14084" max="14085" width="15.625" style="10" customWidth="1"/>
    <col min="14086" max="14086" width="9" style="10"/>
    <col min="14087" max="14088" width="9" style="10" customWidth="1"/>
    <col min="14089" max="14092" width="0" style="10" hidden="1" customWidth="1"/>
    <col min="14093" max="14331" width="9" style="10"/>
    <col min="14332" max="14332" width="4.125" style="10" customWidth="1"/>
    <col min="14333" max="14333" width="4.5" style="10" customWidth="1"/>
    <col min="14334" max="14334" width="2.875" style="10" customWidth="1"/>
    <col min="14335" max="14335" width="13.125" style="10" customWidth="1"/>
    <col min="14336" max="14336" width="6.625" style="10" customWidth="1"/>
    <col min="14337" max="14337" width="0" style="10" hidden="1" customWidth="1"/>
    <col min="14338" max="14339" width="10.625" style="10" customWidth="1"/>
    <col min="14340" max="14341" width="15.625" style="10" customWidth="1"/>
    <col min="14342" max="14342" width="9" style="10"/>
    <col min="14343" max="14344" width="9" style="10" customWidth="1"/>
    <col min="14345" max="14348" width="0" style="10" hidden="1" customWidth="1"/>
    <col min="14349" max="14587" width="9" style="10"/>
    <col min="14588" max="14588" width="4.125" style="10" customWidth="1"/>
    <col min="14589" max="14589" width="4.5" style="10" customWidth="1"/>
    <col min="14590" max="14590" width="2.875" style="10" customWidth="1"/>
    <col min="14591" max="14591" width="13.125" style="10" customWidth="1"/>
    <col min="14592" max="14592" width="6.625" style="10" customWidth="1"/>
    <col min="14593" max="14593" width="0" style="10" hidden="1" customWidth="1"/>
    <col min="14594" max="14595" width="10.625" style="10" customWidth="1"/>
    <col min="14596" max="14597" width="15.625" style="10" customWidth="1"/>
    <col min="14598" max="14598" width="9" style="10"/>
    <col min="14599" max="14600" width="9" style="10" customWidth="1"/>
    <col min="14601" max="14604" width="0" style="10" hidden="1" customWidth="1"/>
    <col min="14605" max="14843" width="9" style="10"/>
    <col min="14844" max="14844" width="4.125" style="10" customWidth="1"/>
    <col min="14845" max="14845" width="4.5" style="10" customWidth="1"/>
    <col min="14846" max="14846" width="2.875" style="10" customWidth="1"/>
    <col min="14847" max="14847" width="13.125" style="10" customWidth="1"/>
    <col min="14848" max="14848" width="6.625" style="10" customWidth="1"/>
    <col min="14849" max="14849" width="0" style="10" hidden="1" customWidth="1"/>
    <col min="14850" max="14851" width="10.625" style="10" customWidth="1"/>
    <col min="14852" max="14853" width="15.625" style="10" customWidth="1"/>
    <col min="14854" max="14854" width="9" style="10"/>
    <col min="14855" max="14856" width="9" style="10" customWidth="1"/>
    <col min="14857" max="14860" width="0" style="10" hidden="1" customWidth="1"/>
    <col min="14861" max="15099" width="9" style="10"/>
    <col min="15100" max="15100" width="4.125" style="10" customWidth="1"/>
    <col min="15101" max="15101" width="4.5" style="10" customWidth="1"/>
    <col min="15102" max="15102" width="2.875" style="10" customWidth="1"/>
    <col min="15103" max="15103" width="13.125" style="10" customWidth="1"/>
    <col min="15104" max="15104" width="6.625" style="10" customWidth="1"/>
    <col min="15105" max="15105" width="0" style="10" hidden="1" customWidth="1"/>
    <col min="15106" max="15107" width="10.625" style="10" customWidth="1"/>
    <col min="15108" max="15109" width="15.625" style="10" customWidth="1"/>
    <col min="15110" max="15110" width="9" style="10"/>
    <col min="15111" max="15112" width="9" style="10" customWidth="1"/>
    <col min="15113" max="15116" width="0" style="10" hidden="1" customWidth="1"/>
    <col min="15117" max="15355" width="9" style="10"/>
    <col min="15356" max="15356" width="4.125" style="10" customWidth="1"/>
    <col min="15357" max="15357" width="4.5" style="10" customWidth="1"/>
    <col min="15358" max="15358" width="2.875" style="10" customWidth="1"/>
    <col min="15359" max="15359" width="13.125" style="10" customWidth="1"/>
    <col min="15360" max="15360" width="6.625" style="10" customWidth="1"/>
    <col min="15361" max="15361" width="0" style="10" hidden="1" customWidth="1"/>
    <col min="15362" max="15363" width="10.625" style="10" customWidth="1"/>
    <col min="15364" max="15365" width="15.625" style="10" customWidth="1"/>
    <col min="15366" max="15366" width="9" style="10"/>
    <col min="15367" max="15368" width="9" style="10" customWidth="1"/>
    <col min="15369" max="15372" width="0" style="10" hidden="1" customWidth="1"/>
    <col min="15373" max="15611" width="9" style="10"/>
    <col min="15612" max="15612" width="4.125" style="10" customWidth="1"/>
    <col min="15613" max="15613" width="4.5" style="10" customWidth="1"/>
    <col min="15614" max="15614" width="2.875" style="10" customWidth="1"/>
    <col min="15615" max="15615" width="13.125" style="10" customWidth="1"/>
    <col min="15616" max="15616" width="6.625" style="10" customWidth="1"/>
    <col min="15617" max="15617" width="0" style="10" hidden="1" customWidth="1"/>
    <col min="15618" max="15619" width="10.625" style="10" customWidth="1"/>
    <col min="15620" max="15621" width="15.625" style="10" customWidth="1"/>
    <col min="15622" max="15622" width="9" style="10"/>
    <col min="15623" max="15624" width="9" style="10" customWidth="1"/>
    <col min="15625" max="15628" width="0" style="10" hidden="1" customWidth="1"/>
    <col min="15629" max="15867" width="9" style="10"/>
    <col min="15868" max="15868" width="4.125" style="10" customWidth="1"/>
    <col min="15869" max="15869" width="4.5" style="10" customWidth="1"/>
    <col min="15870" max="15870" width="2.875" style="10" customWidth="1"/>
    <col min="15871" max="15871" width="13.125" style="10" customWidth="1"/>
    <col min="15872" max="15872" width="6.625" style="10" customWidth="1"/>
    <col min="15873" max="15873" width="0" style="10" hidden="1" customWidth="1"/>
    <col min="15874" max="15875" width="10.625" style="10" customWidth="1"/>
    <col min="15876" max="15877" width="15.625" style="10" customWidth="1"/>
    <col min="15878" max="15878" width="9" style="10"/>
    <col min="15879" max="15880" width="9" style="10" customWidth="1"/>
    <col min="15881" max="15884" width="0" style="10" hidden="1" customWidth="1"/>
    <col min="15885" max="16123" width="9" style="10"/>
    <col min="16124" max="16124" width="4.125" style="10" customWidth="1"/>
    <col min="16125" max="16125" width="4.5" style="10" customWidth="1"/>
    <col min="16126" max="16126" width="2.875" style="10" customWidth="1"/>
    <col min="16127" max="16127" width="13.125" style="10" customWidth="1"/>
    <col min="16128" max="16128" width="6.625" style="10" customWidth="1"/>
    <col min="16129" max="16129" width="0" style="10" hidden="1" customWidth="1"/>
    <col min="16130" max="16131" width="10.625" style="10" customWidth="1"/>
    <col min="16132" max="16133" width="15.625" style="10" customWidth="1"/>
    <col min="16134" max="16134" width="9" style="10"/>
    <col min="16135" max="16136" width="9" style="10" customWidth="1"/>
    <col min="16137" max="16140" width="0" style="10" hidden="1" customWidth="1"/>
    <col min="16141" max="16384" width="9" style="10"/>
  </cols>
  <sheetData>
    <row r="1" spans="1:16" ht="20.100000000000001" customHeight="1">
      <c r="A1" s="77" t="s">
        <v>60</v>
      </c>
    </row>
    <row r="2" spans="1:16" ht="20.100000000000001" customHeight="1">
      <c r="A2" s="226" t="s">
        <v>40</v>
      </c>
      <c r="B2" s="226"/>
      <c r="C2" s="226"/>
      <c r="D2" s="226"/>
      <c r="E2" s="226"/>
      <c r="F2" s="226"/>
      <c r="G2" s="226"/>
      <c r="H2" s="226"/>
      <c r="I2" s="226"/>
    </row>
    <row r="3" spans="1:16" ht="23.25" customHeight="1">
      <c r="A3" s="227" t="s">
        <v>11</v>
      </c>
      <c r="B3" s="227"/>
      <c r="C3" s="227"/>
      <c r="D3" s="228"/>
      <c r="E3" s="228"/>
      <c r="F3" s="228"/>
      <c r="G3" s="228"/>
      <c r="H3" s="228"/>
      <c r="I3" s="228"/>
      <c r="J3" s="11"/>
      <c r="K3" s="11"/>
      <c r="L3" s="11"/>
      <c r="M3" s="11"/>
      <c r="N3" s="11"/>
      <c r="O3" s="11"/>
      <c r="P3" s="11"/>
    </row>
    <row r="4" spans="1:16" ht="23.25" customHeight="1">
      <c r="A4" s="248" t="s">
        <v>54</v>
      </c>
      <c r="B4" s="248"/>
      <c r="C4" s="248"/>
      <c r="D4" s="249" t="s">
        <v>55</v>
      </c>
      <c r="E4" s="249"/>
      <c r="F4" s="249"/>
      <c r="G4" s="249"/>
      <c r="H4" s="249"/>
      <c r="I4" s="249"/>
      <c r="J4" s="11"/>
      <c r="K4" s="11"/>
      <c r="L4" s="11"/>
      <c r="M4" s="11"/>
      <c r="N4" s="11"/>
      <c r="O4" s="11"/>
      <c r="P4" s="11"/>
    </row>
    <row r="5" spans="1:16" ht="50.1" customHeight="1">
      <c r="A5" s="230" t="s">
        <v>12</v>
      </c>
      <c r="B5" s="230"/>
      <c r="C5" s="230"/>
      <c r="D5" s="247"/>
      <c r="E5" s="247"/>
      <c r="F5" s="247"/>
      <c r="G5" s="247"/>
      <c r="H5" s="247"/>
      <c r="I5" s="247"/>
      <c r="J5" s="11"/>
      <c r="K5" s="244" t="s">
        <v>19</v>
      </c>
      <c r="L5" s="245"/>
      <c r="M5" s="246"/>
      <c r="N5" s="83" t="s">
        <v>43</v>
      </c>
      <c r="O5" s="11"/>
      <c r="P5" s="11"/>
    </row>
    <row r="6" spans="1:16" s="17" customFormat="1" ht="60" customHeight="1">
      <c r="A6" s="217" t="s">
        <v>13</v>
      </c>
      <c r="B6" s="218"/>
      <c r="C6" s="219"/>
      <c r="D6" s="12" t="s">
        <v>14</v>
      </c>
      <c r="E6" s="55"/>
      <c r="F6" s="13" t="s">
        <v>15</v>
      </c>
      <c r="G6" s="12" t="s">
        <v>16</v>
      </c>
      <c r="H6" s="14" t="s">
        <v>17</v>
      </c>
      <c r="I6" s="12" t="s">
        <v>18</v>
      </c>
      <c r="J6" s="15"/>
      <c r="K6" s="160" t="s">
        <v>21</v>
      </c>
      <c r="L6" s="167"/>
      <c r="M6" s="164" t="s">
        <v>22</v>
      </c>
      <c r="N6" s="84" t="s">
        <v>50</v>
      </c>
      <c r="O6" s="15"/>
      <c r="P6" s="15"/>
    </row>
    <row r="7" spans="1:16" s="27" customFormat="1" ht="23.1" customHeight="1">
      <c r="A7" s="208" t="str">
        <f ca="1">①年月!A2</f>
        <v>①年月</v>
      </c>
      <c r="B7" s="209"/>
      <c r="C7" s="209"/>
      <c r="D7" s="242"/>
      <c r="E7" s="82" t="s">
        <v>20</v>
      </c>
      <c r="F7" s="20">
        <f>LOOKUP(MIN($D$7:$D$30),$K$7:$K$33,$N$7:$N$33)</f>
        <v>0</v>
      </c>
      <c r="G7" s="21">
        <f>①年月!F31</f>
        <v>0</v>
      </c>
      <c r="H7" s="22">
        <f>F7*G7</f>
        <v>0</v>
      </c>
      <c r="I7" s="23">
        <f>IF(D7&lt;=H7,D7,H7)</f>
        <v>0</v>
      </c>
      <c r="J7" s="24"/>
      <c r="K7" s="157">
        <v>0</v>
      </c>
      <c r="L7" s="165"/>
      <c r="M7" s="161">
        <v>0</v>
      </c>
      <c r="N7" s="25">
        <v>0</v>
      </c>
      <c r="O7" s="24"/>
      <c r="P7" s="24"/>
    </row>
    <row r="8" spans="1:16" ht="23.1" customHeight="1">
      <c r="A8" s="210"/>
      <c r="B8" s="211"/>
      <c r="C8" s="211"/>
      <c r="D8" s="242"/>
      <c r="E8" s="154" t="s">
        <v>24</v>
      </c>
      <c r="F8" s="30"/>
      <c r="G8" s="31"/>
      <c r="H8" s="32">
        <f>F8*G8</f>
        <v>0</v>
      </c>
      <c r="I8" s="33">
        <f>IF(D7&lt;=H8,D7,H8)</f>
        <v>0</v>
      </c>
      <c r="J8" s="11"/>
      <c r="K8" s="158">
        <v>1</v>
      </c>
      <c r="L8" s="166" t="s">
        <v>25</v>
      </c>
      <c r="M8" s="162">
        <v>130000</v>
      </c>
      <c r="N8" s="35">
        <v>980</v>
      </c>
      <c r="O8" s="11"/>
      <c r="P8" s="11"/>
    </row>
    <row r="9" spans="1:16" s="27" customFormat="1" ht="23.1" customHeight="1">
      <c r="A9" s="208" t="str">
        <f ca="1">②年月!A2:L2</f>
        <v>②年月</v>
      </c>
      <c r="B9" s="209"/>
      <c r="C9" s="209"/>
      <c r="D9" s="243"/>
      <c r="E9" s="82" t="s">
        <v>20</v>
      </c>
      <c r="F9" s="20">
        <f>LOOKUP(MIN($D$7:$D$30),$K$7:$K$33,$N$7:$N$33)</f>
        <v>0</v>
      </c>
      <c r="G9" s="21">
        <f>②年月!F31</f>
        <v>0</v>
      </c>
      <c r="H9" s="22">
        <f t="shared" ref="H9:H30" si="0">F9*G9</f>
        <v>0</v>
      </c>
      <c r="I9" s="23">
        <f>IF(D9&lt;=H9,D9,H9)</f>
        <v>0</v>
      </c>
      <c r="J9" s="24"/>
      <c r="K9" s="158">
        <v>130000</v>
      </c>
      <c r="L9" s="166" t="s">
        <v>25</v>
      </c>
      <c r="M9" s="162">
        <v>138000</v>
      </c>
      <c r="N9" s="35">
        <v>1050</v>
      </c>
      <c r="O9" s="24"/>
      <c r="P9" s="24"/>
    </row>
    <row r="10" spans="1:16" ht="23.1" customHeight="1">
      <c r="A10" s="210"/>
      <c r="B10" s="211"/>
      <c r="C10" s="211"/>
      <c r="D10" s="243"/>
      <c r="E10" s="154" t="s">
        <v>24</v>
      </c>
      <c r="F10" s="30"/>
      <c r="G10" s="31"/>
      <c r="H10" s="32">
        <f t="shared" si="0"/>
        <v>0</v>
      </c>
      <c r="I10" s="33">
        <f>IF(D9&lt;=H10,D9,H10)</f>
        <v>0</v>
      </c>
      <c r="J10" s="11"/>
      <c r="K10" s="158">
        <v>138000</v>
      </c>
      <c r="L10" s="166" t="s">
        <v>25</v>
      </c>
      <c r="M10" s="162">
        <v>146000</v>
      </c>
      <c r="N10" s="35">
        <v>1110</v>
      </c>
      <c r="O10" s="11"/>
      <c r="P10" s="11"/>
    </row>
    <row r="11" spans="1:16" s="27" customFormat="1" ht="23.1" customHeight="1">
      <c r="A11" s="208" t="str">
        <f ca="1">③年月!A2:L2</f>
        <v>③年月</v>
      </c>
      <c r="B11" s="209"/>
      <c r="C11" s="209"/>
      <c r="D11" s="241"/>
      <c r="E11" s="82" t="s">
        <v>20</v>
      </c>
      <c r="F11" s="20">
        <f>LOOKUP(MIN($D$7:$D$30),$K$7:$K$33,$N$7:$N$33)</f>
        <v>0</v>
      </c>
      <c r="G11" s="21">
        <f>③年月!F31</f>
        <v>0</v>
      </c>
      <c r="H11" s="22">
        <f t="shared" si="0"/>
        <v>0</v>
      </c>
      <c r="I11" s="23">
        <f>IF(D11&lt;=H11,D11,H11)</f>
        <v>0</v>
      </c>
      <c r="J11" s="24"/>
      <c r="K11" s="158">
        <v>146000</v>
      </c>
      <c r="L11" s="166" t="s">
        <v>25</v>
      </c>
      <c r="M11" s="162">
        <v>155000</v>
      </c>
      <c r="N11" s="35">
        <v>1170</v>
      </c>
      <c r="O11" s="24"/>
      <c r="P11" s="24"/>
    </row>
    <row r="12" spans="1:16" ht="23.1" customHeight="1">
      <c r="A12" s="210"/>
      <c r="B12" s="211"/>
      <c r="C12" s="211"/>
      <c r="D12" s="241"/>
      <c r="E12" s="154" t="s">
        <v>24</v>
      </c>
      <c r="F12" s="30"/>
      <c r="G12" s="31"/>
      <c r="H12" s="32">
        <f t="shared" si="0"/>
        <v>0</v>
      </c>
      <c r="I12" s="33">
        <f>IF(D11&lt;=H12,D11,H12)</f>
        <v>0</v>
      </c>
      <c r="J12" s="11"/>
      <c r="K12" s="158">
        <v>155000</v>
      </c>
      <c r="L12" s="166" t="s">
        <v>25</v>
      </c>
      <c r="M12" s="162">
        <v>165000</v>
      </c>
      <c r="N12" s="35">
        <v>1250</v>
      </c>
      <c r="O12" s="11"/>
      <c r="P12" s="11"/>
    </row>
    <row r="13" spans="1:16" s="27" customFormat="1" ht="23.1" customHeight="1">
      <c r="A13" s="208" t="str">
        <f ca="1">④年月!A2:L2</f>
        <v>④年月</v>
      </c>
      <c r="B13" s="209"/>
      <c r="C13" s="209"/>
      <c r="D13" s="241"/>
      <c r="E13" s="82" t="s">
        <v>20</v>
      </c>
      <c r="F13" s="20">
        <f>LOOKUP(MIN($D$7:$D$30),$K$7:$K$33,$N$7:$N$33)</f>
        <v>0</v>
      </c>
      <c r="G13" s="21">
        <f>④年月!F31</f>
        <v>0</v>
      </c>
      <c r="H13" s="22">
        <f t="shared" si="0"/>
        <v>0</v>
      </c>
      <c r="I13" s="23">
        <f>IF(D13&lt;=H13,D13,H13)</f>
        <v>0</v>
      </c>
      <c r="J13" s="24"/>
      <c r="K13" s="158">
        <v>165000</v>
      </c>
      <c r="L13" s="166" t="s">
        <v>25</v>
      </c>
      <c r="M13" s="162">
        <v>175000</v>
      </c>
      <c r="N13" s="35">
        <v>1330</v>
      </c>
      <c r="O13" s="24"/>
      <c r="P13" s="24"/>
    </row>
    <row r="14" spans="1:16" ht="23.1" customHeight="1">
      <c r="A14" s="210"/>
      <c r="B14" s="211"/>
      <c r="C14" s="211"/>
      <c r="D14" s="241"/>
      <c r="E14" s="154" t="s">
        <v>24</v>
      </c>
      <c r="F14" s="30"/>
      <c r="G14" s="31"/>
      <c r="H14" s="32">
        <f t="shared" si="0"/>
        <v>0</v>
      </c>
      <c r="I14" s="33">
        <f>IF(D13&lt;=H14,D13,H14)</f>
        <v>0</v>
      </c>
      <c r="J14" s="11"/>
      <c r="K14" s="158">
        <v>175000</v>
      </c>
      <c r="L14" s="166" t="s">
        <v>25</v>
      </c>
      <c r="M14" s="162">
        <v>185000</v>
      </c>
      <c r="N14" s="35">
        <v>1410</v>
      </c>
      <c r="O14" s="11"/>
      <c r="P14" s="11"/>
    </row>
    <row r="15" spans="1:16" s="27" customFormat="1" ht="23.1" customHeight="1">
      <c r="A15" s="208" t="str">
        <f ca="1">⑤年月!A2:L2</f>
        <v>⑤年月</v>
      </c>
      <c r="B15" s="209"/>
      <c r="C15" s="209"/>
      <c r="D15" s="241"/>
      <c r="E15" s="82" t="s">
        <v>20</v>
      </c>
      <c r="F15" s="20">
        <f>LOOKUP(MIN($D$7:$D$30),$K$7:$K$33,$N$7:$N$33)</f>
        <v>0</v>
      </c>
      <c r="G15" s="21">
        <f>⑤年月!F31</f>
        <v>0</v>
      </c>
      <c r="H15" s="22">
        <f t="shared" si="0"/>
        <v>0</v>
      </c>
      <c r="I15" s="23">
        <f>IF(D15&lt;=H15,D15,H15)</f>
        <v>0</v>
      </c>
      <c r="J15" s="24"/>
      <c r="K15" s="158">
        <v>185000</v>
      </c>
      <c r="L15" s="166" t="s">
        <v>25</v>
      </c>
      <c r="M15" s="162">
        <v>195000</v>
      </c>
      <c r="N15" s="35">
        <v>1490</v>
      </c>
      <c r="O15" s="24"/>
      <c r="P15" s="24"/>
    </row>
    <row r="16" spans="1:16" ht="23.1" customHeight="1">
      <c r="A16" s="210"/>
      <c r="B16" s="211"/>
      <c r="C16" s="211"/>
      <c r="D16" s="241"/>
      <c r="E16" s="154" t="s">
        <v>24</v>
      </c>
      <c r="F16" s="30"/>
      <c r="G16" s="31"/>
      <c r="H16" s="32">
        <f t="shared" si="0"/>
        <v>0</v>
      </c>
      <c r="I16" s="33">
        <f>IF(D15&lt;=H16,D15,H16)</f>
        <v>0</v>
      </c>
      <c r="J16" s="11"/>
      <c r="K16" s="158">
        <v>195000</v>
      </c>
      <c r="L16" s="166" t="s">
        <v>25</v>
      </c>
      <c r="M16" s="162">
        <v>210000</v>
      </c>
      <c r="N16" s="35">
        <v>1560</v>
      </c>
      <c r="O16" s="11"/>
      <c r="P16" s="11"/>
    </row>
    <row r="17" spans="1:16" s="27" customFormat="1" ht="23.1" customHeight="1">
      <c r="A17" s="208" t="str">
        <f ca="1">⑥年月!A2:L2</f>
        <v>⑥年月</v>
      </c>
      <c r="B17" s="209"/>
      <c r="C17" s="209"/>
      <c r="D17" s="241"/>
      <c r="E17" s="82" t="s">
        <v>20</v>
      </c>
      <c r="F17" s="20">
        <f>LOOKUP(MIN($D$7:$D$30),$K$7:$K$33,$N$7:$N$33)</f>
        <v>0</v>
      </c>
      <c r="G17" s="21">
        <f>⑥年月!F31</f>
        <v>0</v>
      </c>
      <c r="H17" s="22">
        <f t="shared" si="0"/>
        <v>0</v>
      </c>
      <c r="I17" s="23">
        <f>IF(D17&lt;=H17,D17,H17)</f>
        <v>0</v>
      </c>
      <c r="J17" s="24"/>
      <c r="K17" s="158">
        <v>210000</v>
      </c>
      <c r="L17" s="166" t="s">
        <v>25</v>
      </c>
      <c r="M17" s="162">
        <v>230000</v>
      </c>
      <c r="N17" s="35">
        <v>1720</v>
      </c>
      <c r="O17" s="24"/>
      <c r="P17" s="24"/>
    </row>
    <row r="18" spans="1:16" ht="23.1" customHeight="1">
      <c r="A18" s="210"/>
      <c r="B18" s="211"/>
      <c r="C18" s="211"/>
      <c r="D18" s="241"/>
      <c r="E18" s="154" t="s">
        <v>24</v>
      </c>
      <c r="F18" s="30"/>
      <c r="G18" s="31"/>
      <c r="H18" s="32">
        <f t="shared" si="0"/>
        <v>0</v>
      </c>
      <c r="I18" s="33">
        <f>IF(D17&lt;=H18,D17,H18)</f>
        <v>0</v>
      </c>
      <c r="J18" s="11"/>
      <c r="K18" s="158">
        <v>230000</v>
      </c>
      <c r="L18" s="166" t="s">
        <v>25</v>
      </c>
      <c r="M18" s="162">
        <v>250000</v>
      </c>
      <c r="N18" s="35">
        <v>1880</v>
      </c>
      <c r="O18" s="11"/>
      <c r="P18" s="11"/>
    </row>
    <row r="19" spans="1:16" s="27" customFormat="1" ht="23.1" customHeight="1">
      <c r="A19" s="208" t="str">
        <f ca="1">⑦年月!A2:L2</f>
        <v>⑦年月</v>
      </c>
      <c r="B19" s="209"/>
      <c r="C19" s="209"/>
      <c r="D19" s="241"/>
      <c r="E19" s="82" t="s">
        <v>20</v>
      </c>
      <c r="F19" s="20">
        <f>LOOKUP(MIN($D$7:$D$30),$K$7:$K$33,$N$7:$N$33)</f>
        <v>0</v>
      </c>
      <c r="G19" s="21">
        <f>⑦年月!F31</f>
        <v>0</v>
      </c>
      <c r="H19" s="22">
        <f t="shared" si="0"/>
        <v>0</v>
      </c>
      <c r="I19" s="23">
        <f>IF(D19&lt;=H19,D19,H19)</f>
        <v>0</v>
      </c>
      <c r="J19" s="24"/>
      <c r="K19" s="158">
        <v>250000</v>
      </c>
      <c r="L19" s="166" t="s">
        <v>25</v>
      </c>
      <c r="M19" s="162">
        <v>270000</v>
      </c>
      <c r="N19" s="35">
        <v>2030</v>
      </c>
      <c r="O19" s="24"/>
      <c r="P19" s="24"/>
    </row>
    <row r="20" spans="1:16" ht="23.1" customHeight="1">
      <c r="A20" s="210"/>
      <c r="B20" s="211"/>
      <c r="C20" s="211"/>
      <c r="D20" s="241"/>
      <c r="E20" s="154" t="s">
        <v>24</v>
      </c>
      <c r="F20" s="30"/>
      <c r="G20" s="31"/>
      <c r="H20" s="32">
        <f t="shared" si="0"/>
        <v>0</v>
      </c>
      <c r="I20" s="33">
        <f>IF(D19&lt;=H20,D19,H20)</f>
        <v>0</v>
      </c>
      <c r="J20" s="11"/>
      <c r="K20" s="158">
        <v>270000</v>
      </c>
      <c r="L20" s="166" t="s">
        <v>25</v>
      </c>
      <c r="M20" s="162">
        <v>290000</v>
      </c>
      <c r="N20" s="35">
        <v>2190</v>
      </c>
      <c r="O20" s="11"/>
      <c r="P20" s="11"/>
    </row>
    <row r="21" spans="1:16" s="27" customFormat="1" ht="23.1" customHeight="1">
      <c r="A21" s="208" t="str">
        <f ca="1">⑧年月!A2:L2</f>
        <v>⑧年月</v>
      </c>
      <c r="B21" s="209"/>
      <c r="C21" s="209"/>
      <c r="D21" s="241"/>
      <c r="E21" s="82" t="s">
        <v>20</v>
      </c>
      <c r="F21" s="20">
        <f>LOOKUP(MIN($D$7:$D$30),$K$7:$K$33,$N$7:$N$33)</f>
        <v>0</v>
      </c>
      <c r="G21" s="21">
        <f>⑧年月!F31</f>
        <v>0</v>
      </c>
      <c r="H21" s="22">
        <f t="shared" si="0"/>
        <v>0</v>
      </c>
      <c r="I21" s="23">
        <f>IF(D21&lt;=H21,D21,H21)</f>
        <v>0</v>
      </c>
      <c r="J21" s="24"/>
      <c r="K21" s="158">
        <v>290000</v>
      </c>
      <c r="L21" s="166" t="s">
        <v>25</v>
      </c>
      <c r="M21" s="162">
        <v>310000</v>
      </c>
      <c r="N21" s="35">
        <v>2350</v>
      </c>
      <c r="O21" s="24"/>
      <c r="P21" s="24"/>
    </row>
    <row r="22" spans="1:16" ht="23.1" customHeight="1">
      <c r="A22" s="210"/>
      <c r="B22" s="211"/>
      <c r="C22" s="211"/>
      <c r="D22" s="241"/>
      <c r="E22" s="154" t="s">
        <v>24</v>
      </c>
      <c r="F22" s="30"/>
      <c r="G22" s="31"/>
      <c r="H22" s="32">
        <f t="shared" si="0"/>
        <v>0</v>
      </c>
      <c r="I22" s="33">
        <f>IF(D21&lt;=H22,D21,H22)</f>
        <v>0</v>
      </c>
      <c r="J22" s="11"/>
      <c r="K22" s="158">
        <v>310000</v>
      </c>
      <c r="L22" s="166" t="s">
        <v>25</v>
      </c>
      <c r="M22" s="162">
        <v>330000</v>
      </c>
      <c r="N22" s="35">
        <v>2500</v>
      </c>
      <c r="O22" s="11"/>
      <c r="P22" s="11"/>
    </row>
    <row r="23" spans="1:16" s="27" customFormat="1" ht="23.1" customHeight="1">
      <c r="A23" s="208" t="str">
        <f ca="1">⑨年月!A2:L2</f>
        <v>⑨年月</v>
      </c>
      <c r="B23" s="209"/>
      <c r="C23" s="209"/>
      <c r="D23" s="241"/>
      <c r="E23" s="82" t="s">
        <v>20</v>
      </c>
      <c r="F23" s="20">
        <f>LOOKUP(MIN($D$7:$D$30),$K$7:$K$33,$N$7:$N$33)</f>
        <v>0</v>
      </c>
      <c r="G23" s="21">
        <f>⑨年月!F31</f>
        <v>0</v>
      </c>
      <c r="H23" s="22">
        <f t="shared" si="0"/>
        <v>0</v>
      </c>
      <c r="I23" s="23">
        <f>IF(D23&lt;=H23,D23,H23)</f>
        <v>0</v>
      </c>
      <c r="J23" s="24"/>
      <c r="K23" s="158">
        <v>330000</v>
      </c>
      <c r="L23" s="166" t="s">
        <v>25</v>
      </c>
      <c r="M23" s="162">
        <v>350000</v>
      </c>
      <c r="N23" s="35">
        <v>2660</v>
      </c>
      <c r="O23" s="24"/>
      <c r="P23" s="24"/>
    </row>
    <row r="24" spans="1:16" ht="23.1" customHeight="1">
      <c r="A24" s="210"/>
      <c r="B24" s="211"/>
      <c r="C24" s="211"/>
      <c r="D24" s="241"/>
      <c r="E24" s="154" t="s">
        <v>24</v>
      </c>
      <c r="F24" s="30"/>
      <c r="G24" s="31"/>
      <c r="H24" s="32">
        <f t="shared" si="0"/>
        <v>0</v>
      </c>
      <c r="I24" s="33">
        <f>IF(D23&lt;=H24,D23,H24)</f>
        <v>0</v>
      </c>
      <c r="J24" s="11"/>
      <c r="K24" s="158">
        <v>350000</v>
      </c>
      <c r="L24" s="166" t="s">
        <v>25</v>
      </c>
      <c r="M24" s="162">
        <v>370000</v>
      </c>
      <c r="N24" s="35">
        <v>2820</v>
      </c>
      <c r="O24" s="11"/>
      <c r="P24" s="11"/>
    </row>
    <row r="25" spans="1:16" s="27" customFormat="1" ht="23.1" customHeight="1">
      <c r="A25" s="208" t="str">
        <f ca="1">⑩年月!A2:L2</f>
        <v>⑩年月</v>
      </c>
      <c r="B25" s="209"/>
      <c r="C25" s="209"/>
      <c r="D25" s="241"/>
      <c r="E25" s="82" t="s">
        <v>20</v>
      </c>
      <c r="F25" s="20">
        <f>LOOKUP(MIN($D$7:$D$30),$K$7:$K$33,$N$7:$N$33)</f>
        <v>0</v>
      </c>
      <c r="G25" s="21">
        <f>⑩年月!F31</f>
        <v>0</v>
      </c>
      <c r="H25" s="22">
        <f t="shared" si="0"/>
        <v>0</v>
      </c>
      <c r="I25" s="23">
        <f>IF(D25&lt;=H25,D25,H25)</f>
        <v>0</v>
      </c>
      <c r="J25" s="24"/>
      <c r="K25" s="158">
        <v>370000</v>
      </c>
      <c r="L25" s="166" t="s">
        <v>25</v>
      </c>
      <c r="M25" s="162">
        <v>395000</v>
      </c>
      <c r="N25" s="35">
        <v>2980</v>
      </c>
      <c r="O25" s="24"/>
      <c r="P25" s="24"/>
    </row>
    <row r="26" spans="1:16" ht="23.1" customHeight="1">
      <c r="A26" s="210"/>
      <c r="B26" s="211"/>
      <c r="C26" s="211"/>
      <c r="D26" s="241"/>
      <c r="E26" s="154" t="s">
        <v>24</v>
      </c>
      <c r="F26" s="30"/>
      <c r="G26" s="36"/>
      <c r="H26" s="32">
        <f t="shared" si="0"/>
        <v>0</v>
      </c>
      <c r="I26" s="33">
        <f>IF(D25&lt;=H26,D25,H26)</f>
        <v>0</v>
      </c>
      <c r="J26" s="11"/>
      <c r="K26" s="158">
        <v>395000</v>
      </c>
      <c r="L26" s="166" t="s">
        <v>25</v>
      </c>
      <c r="M26" s="162">
        <v>425000</v>
      </c>
      <c r="N26" s="35">
        <v>3210</v>
      </c>
      <c r="O26" s="11"/>
      <c r="P26" s="11"/>
    </row>
    <row r="27" spans="1:16" s="27" customFormat="1" ht="23.1" customHeight="1">
      <c r="A27" s="208" t="str">
        <f ca="1">⑪年月!A2:L2</f>
        <v>⑪年月</v>
      </c>
      <c r="B27" s="209"/>
      <c r="C27" s="209"/>
      <c r="D27" s="241"/>
      <c r="E27" s="82" t="s">
        <v>20</v>
      </c>
      <c r="F27" s="20">
        <f>LOOKUP(MIN($D$7:$D$30),$K$7:$K$33,$N$7:$N$33)</f>
        <v>0</v>
      </c>
      <c r="G27" s="21">
        <f>⑪年月!F31</f>
        <v>0</v>
      </c>
      <c r="H27" s="22">
        <f t="shared" si="0"/>
        <v>0</v>
      </c>
      <c r="I27" s="23">
        <f>IF(D27&lt;=H27,D27,H27)</f>
        <v>0</v>
      </c>
      <c r="J27" s="24"/>
      <c r="K27" s="158">
        <v>425000</v>
      </c>
      <c r="L27" s="166" t="s">
        <v>25</v>
      </c>
      <c r="M27" s="162">
        <v>455000</v>
      </c>
      <c r="N27" s="35">
        <v>3450</v>
      </c>
      <c r="O27" s="24"/>
      <c r="P27" s="24"/>
    </row>
    <row r="28" spans="1:16" ht="23.1" customHeight="1">
      <c r="A28" s="210"/>
      <c r="B28" s="211"/>
      <c r="C28" s="211"/>
      <c r="D28" s="241"/>
      <c r="E28" s="154" t="s">
        <v>24</v>
      </c>
      <c r="F28" s="30"/>
      <c r="G28" s="31"/>
      <c r="H28" s="32">
        <f t="shared" si="0"/>
        <v>0</v>
      </c>
      <c r="I28" s="33">
        <f>IF(D27&lt;=H28,D27,H28)</f>
        <v>0</v>
      </c>
      <c r="J28" s="11"/>
      <c r="K28" s="158">
        <v>455000</v>
      </c>
      <c r="L28" s="166" t="s">
        <v>25</v>
      </c>
      <c r="M28" s="162">
        <v>485000</v>
      </c>
      <c r="N28" s="35">
        <v>3680</v>
      </c>
      <c r="O28" s="11"/>
      <c r="P28" s="11"/>
    </row>
    <row r="29" spans="1:16" s="27" customFormat="1" ht="23.1" customHeight="1">
      <c r="A29" s="208" t="str">
        <f ca="1">⑫年月!A2:L2</f>
        <v>⑫年月</v>
      </c>
      <c r="B29" s="209"/>
      <c r="C29" s="209"/>
      <c r="D29" s="241"/>
      <c r="E29" s="82" t="s">
        <v>20</v>
      </c>
      <c r="F29" s="20">
        <f>LOOKUP(MIN($D$7:$D$30),$K$7:$K$33,$N$7:$N$33)</f>
        <v>0</v>
      </c>
      <c r="G29" s="21">
        <f>⑫年月!F31</f>
        <v>0</v>
      </c>
      <c r="H29" s="22">
        <f t="shared" si="0"/>
        <v>0</v>
      </c>
      <c r="I29" s="23">
        <f>IF(D29&lt;=H29,D29,H29)</f>
        <v>0</v>
      </c>
      <c r="J29" s="24"/>
      <c r="K29" s="158">
        <v>485000</v>
      </c>
      <c r="L29" s="166" t="s">
        <v>25</v>
      </c>
      <c r="M29" s="162">
        <v>515000</v>
      </c>
      <c r="N29" s="35">
        <v>3920</v>
      </c>
      <c r="O29" s="24"/>
      <c r="P29" s="24"/>
    </row>
    <row r="30" spans="1:16" ht="23.1" customHeight="1">
      <c r="A30" s="210"/>
      <c r="B30" s="211"/>
      <c r="C30" s="211"/>
      <c r="D30" s="241"/>
      <c r="E30" s="154" t="s">
        <v>24</v>
      </c>
      <c r="F30" s="30"/>
      <c r="G30" s="31"/>
      <c r="H30" s="32">
        <f t="shared" si="0"/>
        <v>0</v>
      </c>
      <c r="I30" s="33">
        <f>IF(D29&lt;=H30,D29,H30)</f>
        <v>0</v>
      </c>
      <c r="J30" s="11"/>
      <c r="K30" s="158">
        <v>515000</v>
      </c>
      <c r="L30" s="166" t="s">
        <v>25</v>
      </c>
      <c r="M30" s="162">
        <v>545000</v>
      </c>
      <c r="N30" s="35">
        <v>4150</v>
      </c>
      <c r="O30" s="11"/>
      <c r="P30" s="11"/>
    </row>
    <row r="31" spans="1:16" ht="23.1" customHeight="1" thickBot="1">
      <c r="A31" s="37"/>
      <c r="B31" s="37"/>
      <c r="C31" s="37"/>
      <c r="D31" s="37"/>
      <c r="E31" s="38"/>
      <c r="F31" s="37"/>
      <c r="G31" s="37"/>
      <c r="H31" s="37"/>
      <c r="I31" s="37"/>
      <c r="J31" s="11"/>
      <c r="K31" s="158">
        <v>545000</v>
      </c>
      <c r="L31" s="166" t="s">
        <v>25</v>
      </c>
      <c r="M31" s="163">
        <v>575000</v>
      </c>
      <c r="N31" s="35">
        <v>4390</v>
      </c>
      <c r="O31" s="11"/>
      <c r="P31" s="11"/>
    </row>
    <row r="32" spans="1:16" ht="23.1" customHeight="1">
      <c r="A32" s="213" t="s">
        <v>26</v>
      </c>
      <c r="B32" s="214"/>
      <c r="C32" s="214"/>
      <c r="D32" s="214"/>
      <c r="E32" s="155" t="s">
        <v>20</v>
      </c>
      <c r="F32" s="40"/>
      <c r="G32" s="41">
        <f t="shared" ref="G32:I33" si="1">G7+G9+G11+G13+G15+G17+G19+G21+G23+G25+G27+G29</f>
        <v>0</v>
      </c>
      <c r="H32" s="42">
        <f t="shared" si="1"/>
        <v>0</v>
      </c>
      <c r="I32" s="43">
        <f t="shared" si="1"/>
        <v>0</v>
      </c>
      <c r="J32" s="11"/>
      <c r="K32" s="159">
        <v>575000</v>
      </c>
      <c r="L32" s="166" t="s">
        <v>25</v>
      </c>
      <c r="M32" s="163">
        <v>605000</v>
      </c>
      <c r="N32" s="50">
        <v>4620</v>
      </c>
      <c r="O32" s="11"/>
      <c r="P32" s="11"/>
    </row>
    <row r="33" spans="1:16" ht="23.1" customHeight="1" thickBot="1">
      <c r="A33" s="215"/>
      <c r="B33" s="216"/>
      <c r="C33" s="216"/>
      <c r="D33" s="216"/>
      <c r="E33" s="156" t="s">
        <v>24</v>
      </c>
      <c r="F33" s="45"/>
      <c r="G33" s="46">
        <f t="shared" si="1"/>
        <v>0</v>
      </c>
      <c r="H33" s="47">
        <f t="shared" si="1"/>
        <v>0</v>
      </c>
      <c r="I33" s="48">
        <f t="shared" si="1"/>
        <v>0</v>
      </c>
      <c r="J33" s="11"/>
      <c r="K33" s="159">
        <v>605000</v>
      </c>
      <c r="L33" s="166" t="s">
        <v>25</v>
      </c>
      <c r="M33" s="163"/>
      <c r="N33" s="50">
        <v>4860</v>
      </c>
      <c r="O33" s="11"/>
      <c r="P33" s="11"/>
    </row>
    <row r="34" spans="1:16" ht="20.100000000000001" customHeight="1">
      <c r="A34" s="37"/>
      <c r="B34" s="37"/>
      <c r="C34" s="37"/>
      <c r="D34" s="37"/>
      <c r="E34" s="38"/>
      <c r="F34" s="37"/>
      <c r="G34" s="37"/>
      <c r="H34" s="37"/>
      <c r="I34" s="37"/>
      <c r="J34" s="11"/>
    </row>
    <row r="35" spans="1:16" ht="20.100000000000001" customHeight="1">
      <c r="A35" s="37"/>
      <c r="B35" s="37"/>
      <c r="C35" s="37"/>
      <c r="D35" s="37"/>
      <c r="E35" s="38"/>
      <c r="F35" s="37"/>
      <c r="G35" s="37"/>
      <c r="H35" s="37"/>
      <c r="I35" s="37"/>
      <c r="J35" s="11"/>
    </row>
  </sheetData>
  <sheetProtection selectLockedCells="1"/>
  <mergeCells count="33">
    <mergeCell ref="K5:M5"/>
    <mergeCell ref="A2:I2"/>
    <mergeCell ref="A3:I3"/>
    <mergeCell ref="A5:C5"/>
    <mergeCell ref="D5:I5"/>
    <mergeCell ref="A4:C4"/>
    <mergeCell ref="D4:I4"/>
    <mergeCell ref="A6:C6"/>
    <mergeCell ref="A7:C8"/>
    <mergeCell ref="D7:D8"/>
    <mergeCell ref="A9:C10"/>
    <mergeCell ref="D9:D10"/>
    <mergeCell ref="A11:C12"/>
    <mergeCell ref="D11:D12"/>
    <mergeCell ref="A13:C14"/>
    <mergeCell ref="D13:D14"/>
    <mergeCell ref="A15:C16"/>
    <mergeCell ref="D15:D16"/>
    <mergeCell ref="A17:C18"/>
    <mergeCell ref="D17:D18"/>
    <mergeCell ref="A19:C20"/>
    <mergeCell ref="D19:D20"/>
    <mergeCell ref="A21:C22"/>
    <mergeCell ref="D21:D22"/>
    <mergeCell ref="A23:C24"/>
    <mergeCell ref="D23:D24"/>
    <mergeCell ref="A32:D33"/>
    <mergeCell ref="A25:C26"/>
    <mergeCell ref="D25:D26"/>
    <mergeCell ref="A27:C28"/>
    <mergeCell ref="D27:D28"/>
    <mergeCell ref="A29:C30"/>
    <mergeCell ref="D29:D30"/>
  </mergeCells>
  <phoneticPr fontId="2"/>
  <printOptions horizontalCentered="1"/>
  <pageMargins left="0.78740157480314965" right="0.78740157480314965" top="0.78740157480314965" bottom="0.78740157480314965" header="0.51181102362204722" footer="0.51181102362204722"/>
  <pageSetup paperSize="9" scale="94"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O32"/>
  <sheetViews>
    <sheetView zoomScaleNormal="100" workbookViewId="0"/>
  </sheetViews>
  <sheetFormatPr defaultColWidth="11.375" defaultRowHeight="10.5"/>
  <cols>
    <col min="1" max="1" width="6.875" style="96" customWidth="1"/>
    <col min="2" max="2" width="3.125" style="96" customWidth="1"/>
    <col min="3" max="3" width="6.25" style="96" customWidth="1"/>
    <col min="4" max="4" width="3.125" style="101" customWidth="1"/>
    <col min="5" max="5" width="6.25" style="96" customWidth="1"/>
    <col min="6" max="9" width="3.125" style="96" customWidth="1"/>
    <col min="10" max="10" width="6.25" style="96" customWidth="1"/>
    <col min="11" max="11" width="3.125" style="96" customWidth="1"/>
    <col min="12" max="12" width="37.5" style="99" customWidth="1"/>
    <col min="13" max="13" width="9.375" style="96" customWidth="1"/>
    <col min="14" max="14" width="6.25" style="96" customWidth="1"/>
    <col min="15" max="255" width="11.375" style="96"/>
    <col min="256" max="256" width="16.75" style="96" customWidth="1"/>
    <col min="257" max="257" width="11.125" style="96" customWidth="1"/>
    <col min="258" max="258" width="3.75" style="96" bestFit="1" customWidth="1"/>
    <col min="259" max="259" width="11.125" style="96" customWidth="1"/>
    <col min="260" max="260" width="6" style="96" customWidth="1"/>
    <col min="261" max="261" width="5.125" style="96" customWidth="1"/>
    <col min="262" max="262" width="5.75" style="96" customWidth="1"/>
    <col min="263" max="263" width="3.125" style="96" customWidth="1"/>
    <col min="264" max="264" width="12.875" style="96" customWidth="1"/>
    <col min="265" max="265" width="2.875" style="96" customWidth="1"/>
    <col min="266" max="266" width="83.875" style="96" customWidth="1"/>
    <col min="267" max="511" width="11.375" style="96"/>
    <col min="512" max="512" width="16.75" style="96" customWidth="1"/>
    <col min="513" max="513" width="11.125" style="96" customWidth="1"/>
    <col min="514" max="514" width="3.75" style="96" bestFit="1" customWidth="1"/>
    <col min="515" max="515" width="11.125" style="96" customWidth="1"/>
    <col min="516" max="516" width="6" style="96" customWidth="1"/>
    <col min="517" max="517" width="5.125" style="96" customWidth="1"/>
    <col min="518" max="518" width="5.75" style="96" customWidth="1"/>
    <col min="519" max="519" width="3.125" style="96" customWidth="1"/>
    <col min="520" max="520" width="12.875" style="96" customWidth="1"/>
    <col min="521" max="521" width="2.875" style="96" customWidth="1"/>
    <col min="522" max="522" width="83.875" style="96" customWidth="1"/>
    <col min="523" max="767" width="11.375" style="96"/>
    <col min="768" max="768" width="16.75" style="96" customWidth="1"/>
    <col min="769" max="769" width="11.125" style="96" customWidth="1"/>
    <col min="770" max="770" width="3.75" style="96" bestFit="1" customWidth="1"/>
    <col min="771" max="771" width="11.125" style="96" customWidth="1"/>
    <col min="772" max="772" width="6" style="96" customWidth="1"/>
    <col min="773" max="773" width="5.125" style="96" customWidth="1"/>
    <col min="774" max="774" width="5.75" style="96" customWidth="1"/>
    <col min="775" max="775" width="3.125" style="96" customWidth="1"/>
    <col min="776" max="776" width="12.875" style="96" customWidth="1"/>
    <col min="777" max="777" width="2.875" style="96" customWidth="1"/>
    <col min="778" max="778" width="83.875" style="96" customWidth="1"/>
    <col min="779" max="1023" width="11.375" style="96"/>
    <col min="1024" max="1024" width="16.75" style="96" customWidth="1"/>
    <col min="1025" max="1025" width="11.125" style="96" customWidth="1"/>
    <col min="1026" max="1026" width="3.75" style="96" bestFit="1" customWidth="1"/>
    <col min="1027" max="1027" width="11.125" style="96" customWidth="1"/>
    <col min="1028" max="1028" width="6" style="96" customWidth="1"/>
    <col min="1029" max="1029" width="5.125" style="96" customWidth="1"/>
    <col min="1030" max="1030" width="5.75" style="96" customWidth="1"/>
    <col min="1031" max="1031" width="3.125" style="96" customWidth="1"/>
    <col min="1032" max="1032" width="12.875" style="96" customWidth="1"/>
    <col min="1033" max="1033" width="2.875" style="96" customWidth="1"/>
    <col min="1034" max="1034" width="83.875" style="96" customWidth="1"/>
    <col min="1035" max="1279" width="11.375" style="96"/>
    <col min="1280" max="1280" width="16.75" style="96" customWidth="1"/>
    <col min="1281" max="1281" width="11.125" style="96" customWidth="1"/>
    <col min="1282" max="1282" width="3.75" style="96" bestFit="1" customWidth="1"/>
    <col min="1283" max="1283" width="11.125" style="96" customWidth="1"/>
    <col min="1284" max="1284" width="6" style="96" customWidth="1"/>
    <col min="1285" max="1285" width="5.125" style="96" customWidth="1"/>
    <col min="1286" max="1286" width="5.75" style="96" customWidth="1"/>
    <col min="1287" max="1287" width="3.125" style="96" customWidth="1"/>
    <col min="1288" max="1288" width="12.875" style="96" customWidth="1"/>
    <col min="1289" max="1289" width="2.875" style="96" customWidth="1"/>
    <col min="1290" max="1290" width="83.875" style="96" customWidth="1"/>
    <col min="1291" max="1535" width="11.375" style="96"/>
    <col min="1536" max="1536" width="16.75" style="96" customWidth="1"/>
    <col min="1537" max="1537" width="11.125" style="96" customWidth="1"/>
    <col min="1538" max="1538" width="3.75" style="96" bestFit="1" customWidth="1"/>
    <col min="1539" max="1539" width="11.125" style="96" customWidth="1"/>
    <col min="1540" max="1540" width="6" style="96" customWidth="1"/>
    <col min="1541" max="1541" width="5.125" style="96" customWidth="1"/>
    <col min="1542" max="1542" width="5.75" style="96" customWidth="1"/>
    <col min="1543" max="1543" width="3.125" style="96" customWidth="1"/>
    <col min="1544" max="1544" width="12.875" style="96" customWidth="1"/>
    <col min="1545" max="1545" width="2.875" style="96" customWidth="1"/>
    <col min="1546" max="1546" width="83.875" style="96" customWidth="1"/>
    <col min="1547" max="1791" width="11.375" style="96"/>
    <col min="1792" max="1792" width="16.75" style="96" customWidth="1"/>
    <col min="1793" max="1793" width="11.125" style="96" customWidth="1"/>
    <col min="1794" max="1794" width="3.75" style="96" bestFit="1" customWidth="1"/>
    <col min="1795" max="1795" width="11.125" style="96" customWidth="1"/>
    <col min="1796" max="1796" width="6" style="96" customWidth="1"/>
    <col min="1797" max="1797" width="5.125" style="96" customWidth="1"/>
    <col min="1798" max="1798" width="5.75" style="96" customWidth="1"/>
    <col min="1799" max="1799" width="3.125" style="96" customWidth="1"/>
    <col min="1800" max="1800" width="12.875" style="96" customWidth="1"/>
    <col min="1801" max="1801" width="2.875" style="96" customWidth="1"/>
    <col min="1802" max="1802" width="83.875" style="96" customWidth="1"/>
    <col min="1803" max="2047" width="11.375" style="96"/>
    <col min="2048" max="2048" width="16.75" style="96" customWidth="1"/>
    <col min="2049" max="2049" width="11.125" style="96" customWidth="1"/>
    <col min="2050" max="2050" width="3.75" style="96" bestFit="1" customWidth="1"/>
    <col min="2051" max="2051" width="11.125" style="96" customWidth="1"/>
    <col min="2052" max="2052" width="6" style="96" customWidth="1"/>
    <col min="2053" max="2053" width="5.125" style="96" customWidth="1"/>
    <col min="2054" max="2054" width="5.75" style="96" customWidth="1"/>
    <col min="2055" max="2055" width="3.125" style="96" customWidth="1"/>
    <col min="2056" max="2056" width="12.875" style="96" customWidth="1"/>
    <col min="2057" max="2057" width="2.875" style="96" customWidth="1"/>
    <col min="2058" max="2058" width="83.875" style="96" customWidth="1"/>
    <col min="2059" max="2303" width="11.375" style="96"/>
    <col min="2304" max="2304" width="16.75" style="96" customWidth="1"/>
    <col min="2305" max="2305" width="11.125" style="96" customWidth="1"/>
    <col min="2306" max="2306" width="3.75" style="96" bestFit="1" customWidth="1"/>
    <col min="2307" max="2307" width="11.125" style="96" customWidth="1"/>
    <col min="2308" max="2308" width="6" style="96" customWidth="1"/>
    <col min="2309" max="2309" width="5.125" style="96" customWidth="1"/>
    <col min="2310" max="2310" width="5.75" style="96" customWidth="1"/>
    <col min="2311" max="2311" width="3.125" style="96" customWidth="1"/>
    <col min="2312" max="2312" width="12.875" style="96" customWidth="1"/>
    <col min="2313" max="2313" width="2.875" style="96" customWidth="1"/>
    <col min="2314" max="2314" width="83.875" style="96" customWidth="1"/>
    <col min="2315" max="2559" width="11.375" style="96"/>
    <col min="2560" max="2560" width="16.75" style="96" customWidth="1"/>
    <col min="2561" max="2561" width="11.125" style="96" customWidth="1"/>
    <col min="2562" max="2562" width="3.75" style="96" bestFit="1" customWidth="1"/>
    <col min="2563" max="2563" width="11.125" style="96" customWidth="1"/>
    <col min="2564" max="2564" width="6" style="96" customWidth="1"/>
    <col min="2565" max="2565" width="5.125" style="96" customWidth="1"/>
    <col min="2566" max="2566" width="5.75" style="96" customWidth="1"/>
    <col min="2567" max="2567" width="3.125" style="96" customWidth="1"/>
    <col min="2568" max="2568" width="12.875" style="96" customWidth="1"/>
    <col min="2569" max="2569" width="2.875" style="96" customWidth="1"/>
    <col min="2570" max="2570" width="83.875" style="96" customWidth="1"/>
    <col min="2571" max="2815" width="11.375" style="96"/>
    <col min="2816" max="2816" width="16.75" style="96" customWidth="1"/>
    <col min="2817" max="2817" width="11.125" style="96" customWidth="1"/>
    <col min="2818" max="2818" width="3.75" style="96" bestFit="1" customWidth="1"/>
    <col min="2819" max="2819" width="11.125" style="96" customWidth="1"/>
    <col min="2820" max="2820" width="6" style="96" customWidth="1"/>
    <col min="2821" max="2821" width="5.125" style="96" customWidth="1"/>
    <col min="2822" max="2822" width="5.75" style="96" customWidth="1"/>
    <col min="2823" max="2823" width="3.125" style="96" customWidth="1"/>
    <col min="2824" max="2824" width="12.875" style="96" customWidth="1"/>
    <col min="2825" max="2825" width="2.875" style="96" customWidth="1"/>
    <col min="2826" max="2826" width="83.875" style="96" customWidth="1"/>
    <col min="2827" max="3071" width="11.375" style="96"/>
    <col min="3072" max="3072" width="16.75" style="96" customWidth="1"/>
    <col min="3073" max="3073" width="11.125" style="96" customWidth="1"/>
    <col min="3074" max="3074" width="3.75" style="96" bestFit="1" customWidth="1"/>
    <col min="3075" max="3075" width="11.125" style="96" customWidth="1"/>
    <col min="3076" max="3076" width="6" style="96" customWidth="1"/>
    <col min="3077" max="3077" width="5.125" style="96" customWidth="1"/>
    <col min="3078" max="3078" width="5.75" style="96" customWidth="1"/>
    <col min="3079" max="3079" width="3.125" style="96" customWidth="1"/>
    <col min="3080" max="3080" width="12.875" style="96" customWidth="1"/>
    <col min="3081" max="3081" width="2.875" style="96" customWidth="1"/>
    <col min="3082" max="3082" width="83.875" style="96" customWidth="1"/>
    <col min="3083" max="3327" width="11.375" style="96"/>
    <col min="3328" max="3328" width="16.75" style="96" customWidth="1"/>
    <col min="3329" max="3329" width="11.125" style="96" customWidth="1"/>
    <col min="3330" max="3330" width="3.75" style="96" bestFit="1" customWidth="1"/>
    <col min="3331" max="3331" width="11.125" style="96" customWidth="1"/>
    <col min="3332" max="3332" width="6" style="96" customWidth="1"/>
    <col min="3333" max="3333" width="5.125" style="96" customWidth="1"/>
    <col min="3334" max="3334" width="5.75" style="96" customWidth="1"/>
    <col min="3335" max="3335" width="3.125" style="96" customWidth="1"/>
    <col min="3336" max="3336" width="12.875" style="96" customWidth="1"/>
    <col min="3337" max="3337" width="2.875" style="96" customWidth="1"/>
    <col min="3338" max="3338" width="83.875" style="96" customWidth="1"/>
    <col min="3339" max="3583" width="11.375" style="96"/>
    <col min="3584" max="3584" width="16.75" style="96" customWidth="1"/>
    <col min="3585" max="3585" width="11.125" style="96" customWidth="1"/>
    <col min="3586" max="3586" width="3.75" style="96" bestFit="1" customWidth="1"/>
    <col min="3587" max="3587" width="11.125" style="96" customWidth="1"/>
    <col min="3588" max="3588" width="6" style="96" customWidth="1"/>
    <col min="3589" max="3589" width="5.125" style="96" customWidth="1"/>
    <col min="3590" max="3590" width="5.75" style="96" customWidth="1"/>
    <col min="3591" max="3591" width="3.125" style="96" customWidth="1"/>
    <col min="3592" max="3592" width="12.875" style="96" customWidth="1"/>
    <col min="3593" max="3593" width="2.875" style="96" customWidth="1"/>
    <col min="3594" max="3594" width="83.875" style="96" customWidth="1"/>
    <col min="3595" max="3839" width="11.375" style="96"/>
    <col min="3840" max="3840" width="16.75" style="96" customWidth="1"/>
    <col min="3841" max="3841" width="11.125" style="96" customWidth="1"/>
    <col min="3842" max="3842" width="3.75" style="96" bestFit="1" customWidth="1"/>
    <col min="3843" max="3843" width="11.125" style="96" customWidth="1"/>
    <col min="3844" max="3844" width="6" style="96" customWidth="1"/>
    <col min="3845" max="3845" width="5.125" style="96" customWidth="1"/>
    <col min="3846" max="3846" width="5.75" style="96" customWidth="1"/>
    <col min="3847" max="3847" width="3.125" style="96" customWidth="1"/>
    <col min="3848" max="3848" width="12.875" style="96" customWidth="1"/>
    <col min="3849" max="3849" width="2.875" style="96" customWidth="1"/>
    <col min="3850" max="3850" width="83.875" style="96" customWidth="1"/>
    <col min="3851" max="4095" width="11.375" style="96"/>
    <col min="4096" max="4096" width="16.75" style="96" customWidth="1"/>
    <col min="4097" max="4097" width="11.125" style="96" customWidth="1"/>
    <col min="4098" max="4098" width="3.75" style="96" bestFit="1" customWidth="1"/>
    <col min="4099" max="4099" width="11.125" style="96" customWidth="1"/>
    <col min="4100" max="4100" width="6" style="96" customWidth="1"/>
    <col min="4101" max="4101" width="5.125" style="96" customWidth="1"/>
    <col min="4102" max="4102" width="5.75" style="96" customWidth="1"/>
    <col min="4103" max="4103" width="3.125" style="96" customWidth="1"/>
    <col min="4104" max="4104" width="12.875" style="96" customWidth="1"/>
    <col min="4105" max="4105" width="2.875" style="96" customWidth="1"/>
    <col min="4106" max="4106" width="83.875" style="96" customWidth="1"/>
    <col min="4107" max="4351" width="11.375" style="96"/>
    <col min="4352" max="4352" width="16.75" style="96" customWidth="1"/>
    <col min="4353" max="4353" width="11.125" style="96" customWidth="1"/>
    <col min="4354" max="4354" width="3.75" style="96" bestFit="1" customWidth="1"/>
    <col min="4355" max="4355" width="11.125" style="96" customWidth="1"/>
    <col min="4356" max="4356" width="6" style="96" customWidth="1"/>
    <col min="4357" max="4357" width="5.125" style="96" customWidth="1"/>
    <col min="4358" max="4358" width="5.75" style="96" customWidth="1"/>
    <col min="4359" max="4359" width="3.125" style="96" customWidth="1"/>
    <col min="4360" max="4360" width="12.875" style="96" customWidth="1"/>
    <col min="4361" max="4361" width="2.875" style="96" customWidth="1"/>
    <col min="4362" max="4362" width="83.875" style="96" customWidth="1"/>
    <col min="4363" max="4607" width="11.375" style="96"/>
    <col min="4608" max="4608" width="16.75" style="96" customWidth="1"/>
    <col min="4609" max="4609" width="11.125" style="96" customWidth="1"/>
    <col min="4610" max="4610" width="3.75" style="96" bestFit="1" customWidth="1"/>
    <col min="4611" max="4611" width="11.125" style="96" customWidth="1"/>
    <col min="4612" max="4612" width="6" style="96" customWidth="1"/>
    <col min="4613" max="4613" width="5.125" style="96" customWidth="1"/>
    <col min="4614" max="4614" width="5.75" style="96" customWidth="1"/>
    <col min="4615" max="4615" width="3.125" style="96" customWidth="1"/>
    <col min="4616" max="4616" width="12.875" style="96" customWidth="1"/>
    <col min="4617" max="4617" width="2.875" style="96" customWidth="1"/>
    <col min="4618" max="4618" width="83.875" style="96" customWidth="1"/>
    <col min="4619" max="4863" width="11.375" style="96"/>
    <col min="4864" max="4864" width="16.75" style="96" customWidth="1"/>
    <col min="4865" max="4865" width="11.125" style="96" customWidth="1"/>
    <col min="4866" max="4866" width="3.75" style="96" bestFit="1" customWidth="1"/>
    <col min="4867" max="4867" width="11.125" style="96" customWidth="1"/>
    <col min="4868" max="4868" width="6" style="96" customWidth="1"/>
    <col min="4869" max="4869" width="5.125" style="96" customWidth="1"/>
    <col min="4870" max="4870" width="5.75" style="96" customWidth="1"/>
    <col min="4871" max="4871" width="3.125" style="96" customWidth="1"/>
    <col min="4872" max="4872" width="12.875" style="96" customWidth="1"/>
    <col min="4873" max="4873" width="2.875" style="96" customWidth="1"/>
    <col min="4874" max="4874" width="83.875" style="96" customWidth="1"/>
    <col min="4875" max="5119" width="11.375" style="96"/>
    <col min="5120" max="5120" width="16.75" style="96" customWidth="1"/>
    <col min="5121" max="5121" width="11.125" style="96" customWidth="1"/>
    <col min="5122" max="5122" width="3.75" style="96" bestFit="1" customWidth="1"/>
    <col min="5123" max="5123" width="11.125" style="96" customWidth="1"/>
    <col min="5124" max="5124" width="6" style="96" customWidth="1"/>
    <col min="5125" max="5125" width="5.125" style="96" customWidth="1"/>
    <col min="5126" max="5126" width="5.75" style="96" customWidth="1"/>
    <col min="5127" max="5127" width="3.125" style="96" customWidth="1"/>
    <col min="5128" max="5128" width="12.875" style="96" customWidth="1"/>
    <col min="5129" max="5129" width="2.875" style="96" customWidth="1"/>
    <col min="5130" max="5130" width="83.875" style="96" customWidth="1"/>
    <col min="5131" max="5375" width="11.375" style="96"/>
    <col min="5376" max="5376" width="16.75" style="96" customWidth="1"/>
    <col min="5377" max="5377" width="11.125" style="96" customWidth="1"/>
    <col min="5378" max="5378" width="3.75" style="96" bestFit="1" customWidth="1"/>
    <col min="5379" max="5379" width="11.125" style="96" customWidth="1"/>
    <col min="5380" max="5380" width="6" style="96" customWidth="1"/>
    <col min="5381" max="5381" width="5.125" style="96" customWidth="1"/>
    <col min="5382" max="5382" width="5.75" style="96" customWidth="1"/>
    <col min="5383" max="5383" width="3.125" style="96" customWidth="1"/>
    <col min="5384" max="5384" width="12.875" style="96" customWidth="1"/>
    <col min="5385" max="5385" width="2.875" style="96" customWidth="1"/>
    <col min="5386" max="5386" width="83.875" style="96" customWidth="1"/>
    <col min="5387" max="5631" width="11.375" style="96"/>
    <col min="5632" max="5632" width="16.75" style="96" customWidth="1"/>
    <col min="5633" max="5633" width="11.125" style="96" customWidth="1"/>
    <col min="5634" max="5634" width="3.75" style="96" bestFit="1" customWidth="1"/>
    <col min="5635" max="5635" width="11.125" style="96" customWidth="1"/>
    <col min="5636" max="5636" width="6" style="96" customWidth="1"/>
    <col min="5637" max="5637" width="5.125" style="96" customWidth="1"/>
    <col min="5638" max="5638" width="5.75" style="96" customWidth="1"/>
    <col min="5639" max="5639" width="3.125" style="96" customWidth="1"/>
    <col min="5640" max="5640" width="12.875" style="96" customWidth="1"/>
    <col min="5641" max="5641" width="2.875" style="96" customWidth="1"/>
    <col min="5642" max="5642" width="83.875" style="96" customWidth="1"/>
    <col min="5643" max="5887" width="11.375" style="96"/>
    <col min="5888" max="5888" width="16.75" style="96" customWidth="1"/>
    <col min="5889" max="5889" width="11.125" style="96" customWidth="1"/>
    <col min="5890" max="5890" width="3.75" style="96" bestFit="1" customWidth="1"/>
    <col min="5891" max="5891" width="11.125" style="96" customWidth="1"/>
    <col min="5892" max="5892" width="6" style="96" customWidth="1"/>
    <col min="5893" max="5893" width="5.125" style="96" customWidth="1"/>
    <col min="5894" max="5894" width="5.75" style="96" customWidth="1"/>
    <col min="5895" max="5895" width="3.125" style="96" customWidth="1"/>
    <col min="5896" max="5896" width="12.875" style="96" customWidth="1"/>
    <col min="5897" max="5897" width="2.875" style="96" customWidth="1"/>
    <col min="5898" max="5898" width="83.875" style="96" customWidth="1"/>
    <col min="5899" max="6143" width="11.375" style="96"/>
    <col min="6144" max="6144" width="16.75" style="96" customWidth="1"/>
    <col min="6145" max="6145" width="11.125" style="96" customWidth="1"/>
    <col min="6146" max="6146" width="3.75" style="96" bestFit="1" customWidth="1"/>
    <col min="6147" max="6147" width="11.125" style="96" customWidth="1"/>
    <col min="6148" max="6148" width="6" style="96" customWidth="1"/>
    <col min="6149" max="6149" width="5.125" style="96" customWidth="1"/>
    <col min="6150" max="6150" width="5.75" style="96" customWidth="1"/>
    <col min="6151" max="6151" width="3.125" style="96" customWidth="1"/>
    <col min="6152" max="6152" width="12.875" style="96" customWidth="1"/>
    <col min="6153" max="6153" width="2.875" style="96" customWidth="1"/>
    <col min="6154" max="6154" width="83.875" style="96" customWidth="1"/>
    <col min="6155" max="6399" width="11.375" style="96"/>
    <col min="6400" max="6400" width="16.75" style="96" customWidth="1"/>
    <col min="6401" max="6401" width="11.125" style="96" customWidth="1"/>
    <col min="6402" max="6402" width="3.75" style="96" bestFit="1" customWidth="1"/>
    <col min="6403" max="6403" width="11.125" style="96" customWidth="1"/>
    <col min="6404" max="6404" width="6" style="96" customWidth="1"/>
    <col min="6405" max="6405" width="5.125" style="96" customWidth="1"/>
    <col min="6406" max="6406" width="5.75" style="96" customWidth="1"/>
    <col min="6407" max="6407" width="3.125" style="96" customWidth="1"/>
    <col min="6408" max="6408" width="12.875" style="96" customWidth="1"/>
    <col min="6409" max="6409" width="2.875" style="96" customWidth="1"/>
    <col min="6410" max="6410" width="83.875" style="96" customWidth="1"/>
    <col min="6411" max="6655" width="11.375" style="96"/>
    <col min="6656" max="6656" width="16.75" style="96" customWidth="1"/>
    <col min="6657" max="6657" width="11.125" style="96" customWidth="1"/>
    <col min="6658" max="6658" width="3.75" style="96" bestFit="1" customWidth="1"/>
    <col min="6659" max="6659" width="11.125" style="96" customWidth="1"/>
    <col min="6660" max="6660" width="6" style="96" customWidth="1"/>
    <col min="6661" max="6661" width="5.125" style="96" customWidth="1"/>
    <col min="6662" max="6662" width="5.75" style="96" customWidth="1"/>
    <col min="6663" max="6663" width="3.125" style="96" customWidth="1"/>
    <col min="6664" max="6664" width="12.875" style="96" customWidth="1"/>
    <col min="6665" max="6665" width="2.875" style="96" customWidth="1"/>
    <col min="6666" max="6666" width="83.875" style="96" customWidth="1"/>
    <col min="6667" max="6911" width="11.375" style="96"/>
    <col min="6912" max="6912" width="16.75" style="96" customWidth="1"/>
    <col min="6913" max="6913" width="11.125" style="96" customWidth="1"/>
    <col min="6914" max="6914" width="3.75" style="96" bestFit="1" customWidth="1"/>
    <col min="6915" max="6915" width="11.125" style="96" customWidth="1"/>
    <col min="6916" max="6916" width="6" style="96" customWidth="1"/>
    <col min="6917" max="6917" width="5.125" style="96" customWidth="1"/>
    <col min="6918" max="6918" width="5.75" style="96" customWidth="1"/>
    <col min="6919" max="6919" width="3.125" style="96" customWidth="1"/>
    <col min="6920" max="6920" width="12.875" style="96" customWidth="1"/>
    <col min="6921" max="6921" width="2.875" style="96" customWidth="1"/>
    <col min="6922" max="6922" width="83.875" style="96" customWidth="1"/>
    <col min="6923" max="7167" width="11.375" style="96"/>
    <col min="7168" max="7168" width="16.75" style="96" customWidth="1"/>
    <col min="7169" max="7169" width="11.125" style="96" customWidth="1"/>
    <col min="7170" max="7170" width="3.75" style="96" bestFit="1" customWidth="1"/>
    <col min="7171" max="7171" width="11.125" style="96" customWidth="1"/>
    <col min="7172" max="7172" width="6" style="96" customWidth="1"/>
    <col min="7173" max="7173" width="5.125" style="96" customWidth="1"/>
    <col min="7174" max="7174" width="5.75" style="96" customWidth="1"/>
    <col min="7175" max="7175" width="3.125" style="96" customWidth="1"/>
    <col min="7176" max="7176" width="12.875" style="96" customWidth="1"/>
    <col min="7177" max="7177" width="2.875" style="96" customWidth="1"/>
    <col min="7178" max="7178" width="83.875" style="96" customWidth="1"/>
    <col min="7179" max="7423" width="11.375" style="96"/>
    <col min="7424" max="7424" width="16.75" style="96" customWidth="1"/>
    <col min="7425" max="7425" width="11.125" style="96" customWidth="1"/>
    <col min="7426" max="7426" width="3.75" style="96" bestFit="1" customWidth="1"/>
    <col min="7427" max="7427" width="11.125" style="96" customWidth="1"/>
    <col min="7428" max="7428" width="6" style="96" customWidth="1"/>
    <col min="7429" max="7429" width="5.125" style="96" customWidth="1"/>
    <col min="7430" max="7430" width="5.75" style="96" customWidth="1"/>
    <col min="7431" max="7431" width="3.125" style="96" customWidth="1"/>
    <col min="7432" max="7432" width="12.875" style="96" customWidth="1"/>
    <col min="7433" max="7433" width="2.875" style="96" customWidth="1"/>
    <col min="7434" max="7434" width="83.875" style="96" customWidth="1"/>
    <col min="7435" max="7679" width="11.375" style="96"/>
    <col min="7680" max="7680" width="16.75" style="96" customWidth="1"/>
    <col min="7681" max="7681" width="11.125" style="96" customWidth="1"/>
    <col min="7682" max="7682" width="3.75" style="96" bestFit="1" customWidth="1"/>
    <col min="7683" max="7683" width="11.125" style="96" customWidth="1"/>
    <col min="7684" max="7684" width="6" style="96" customWidth="1"/>
    <col min="7685" max="7685" width="5.125" style="96" customWidth="1"/>
    <col min="7686" max="7686" width="5.75" style="96" customWidth="1"/>
    <col min="7687" max="7687" width="3.125" style="96" customWidth="1"/>
    <col min="7688" max="7688" width="12.875" style="96" customWidth="1"/>
    <col min="7689" max="7689" width="2.875" style="96" customWidth="1"/>
    <col min="7690" max="7690" width="83.875" style="96" customWidth="1"/>
    <col min="7691" max="7935" width="11.375" style="96"/>
    <col min="7936" max="7936" width="16.75" style="96" customWidth="1"/>
    <col min="7937" max="7937" width="11.125" style="96" customWidth="1"/>
    <col min="7938" max="7938" width="3.75" style="96" bestFit="1" customWidth="1"/>
    <col min="7939" max="7939" width="11.125" style="96" customWidth="1"/>
    <col min="7940" max="7940" width="6" style="96" customWidth="1"/>
    <col min="7941" max="7941" width="5.125" style="96" customWidth="1"/>
    <col min="7942" max="7942" width="5.75" style="96" customWidth="1"/>
    <col min="7943" max="7943" width="3.125" style="96" customWidth="1"/>
    <col min="7944" max="7944" width="12.875" style="96" customWidth="1"/>
    <col min="7945" max="7945" width="2.875" style="96" customWidth="1"/>
    <col min="7946" max="7946" width="83.875" style="96" customWidth="1"/>
    <col min="7947" max="8191" width="11.375" style="96"/>
    <col min="8192" max="8192" width="16.75" style="96" customWidth="1"/>
    <col min="8193" max="8193" width="11.125" style="96" customWidth="1"/>
    <col min="8194" max="8194" width="3.75" style="96" bestFit="1" customWidth="1"/>
    <col min="8195" max="8195" width="11.125" style="96" customWidth="1"/>
    <col min="8196" max="8196" width="6" style="96" customWidth="1"/>
    <col min="8197" max="8197" width="5.125" style="96" customWidth="1"/>
    <col min="8198" max="8198" width="5.75" style="96" customWidth="1"/>
    <col min="8199" max="8199" width="3.125" style="96" customWidth="1"/>
    <col min="8200" max="8200" width="12.875" style="96" customWidth="1"/>
    <col min="8201" max="8201" width="2.875" style="96" customWidth="1"/>
    <col min="8202" max="8202" width="83.875" style="96" customWidth="1"/>
    <col min="8203" max="8447" width="11.375" style="96"/>
    <col min="8448" max="8448" width="16.75" style="96" customWidth="1"/>
    <col min="8449" max="8449" width="11.125" style="96" customWidth="1"/>
    <col min="8450" max="8450" width="3.75" style="96" bestFit="1" customWidth="1"/>
    <col min="8451" max="8451" width="11.125" style="96" customWidth="1"/>
    <col min="8452" max="8452" width="6" style="96" customWidth="1"/>
    <col min="8453" max="8453" width="5.125" style="96" customWidth="1"/>
    <col min="8454" max="8454" width="5.75" style="96" customWidth="1"/>
    <col min="8455" max="8455" width="3.125" style="96" customWidth="1"/>
    <col min="8456" max="8456" width="12.875" style="96" customWidth="1"/>
    <col min="8457" max="8457" width="2.875" style="96" customWidth="1"/>
    <col min="8458" max="8458" width="83.875" style="96" customWidth="1"/>
    <col min="8459" max="8703" width="11.375" style="96"/>
    <col min="8704" max="8704" width="16.75" style="96" customWidth="1"/>
    <col min="8705" max="8705" width="11.125" style="96" customWidth="1"/>
    <col min="8706" max="8706" width="3.75" style="96" bestFit="1" customWidth="1"/>
    <col min="8707" max="8707" width="11.125" style="96" customWidth="1"/>
    <col min="8708" max="8708" width="6" style="96" customWidth="1"/>
    <col min="8709" max="8709" width="5.125" style="96" customWidth="1"/>
    <col min="8710" max="8710" width="5.75" style="96" customWidth="1"/>
    <col min="8711" max="8711" width="3.125" style="96" customWidth="1"/>
    <col min="8712" max="8712" width="12.875" style="96" customWidth="1"/>
    <col min="8713" max="8713" width="2.875" style="96" customWidth="1"/>
    <col min="8714" max="8714" width="83.875" style="96" customWidth="1"/>
    <col min="8715" max="8959" width="11.375" style="96"/>
    <col min="8960" max="8960" width="16.75" style="96" customWidth="1"/>
    <col min="8961" max="8961" width="11.125" style="96" customWidth="1"/>
    <col min="8962" max="8962" width="3.75" style="96" bestFit="1" customWidth="1"/>
    <col min="8963" max="8963" width="11.125" style="96" customWidth="1"/>
    <col min="8964" max="8964" width="6" style="96" customWidth="1"/>
    <col min="8965" max="8965" width="5.125" style="96" customWidth="1"/>
    <col min="8966" max="8966" width="5.75" style="96" customWidth="1"/>
    <col min="8967" max="8967" width="3.125" style="96" customWidth="1"/>
    <col min="8968" max="8968" width="12.875" style="96" customWidth="1"/>
    <col min="8969" max="8969" width="2.875" style="96" customWidth="1"/>
    <col min="8970" max="8970" width="83.875" style="96" customWidth="1"/>
    <col min="8971" max="9215" width="11.375" style="96"/>
    <col min="9216" max="9216" width="16.75" style="96" customWidth="1"/>
    <col min="9217" max="9217" width="11.125" style="96" customWidth="1"/>
    <col min="9218" max="9218" width="3.75" style="96" bestFit="1" customWidth="1"/>
    <col min="9219" max="9219" width="11.125" style="96" customWidth="1"/>
    <col min="9220" max="9220" width="6" style="96" customWidth="1"/>
    <col min="9221" max="9221" width="5.125" style="96" customWidth="1"/>
    <col min="9222" max="9222" width="5.75" style="96" customWidth="1"/>
    <col min="9223" max="9223" width="3.125" style="96" customWidth="1"/>
    <col min="9224" max="9224" width="12.875" style="96" customWidth="1"/>
    <col min="9225" max="9225" width="2.875" style="96" customWidth="1"/>
    <col min="9226" max="9226" width="83.875" style="96" customWidth="1"/>
    <col min="9227" max="9471" width="11.375" style="96"/>
    <col min="9472" max="9472" width="16.75" style="96" customWidth="1"/>
    <col min="9473" max="9473" width="11.125" style="96" customWidth="1"/>
    <col min="9474" max="9474" width="3.75" style="96" bestFit="1" customWidth="1"/>
    <col min="9475" max="9475" width="11.125" style="96" customWidth="1"/>
    <col min="9476" max="9476" width="6" style="96" customWidth="1"/>
    <col min="9477" max="9477" width="5.125" style="96" customWidth="1"/>
    <col min="9478" max="9478" width="5.75" style="96" customWidth="1"/>
    <col min="9479" max="9479" width="3.125" style="96" customWidth="1"/>
    <col min="9480" max="9480" width="12.875" style="96" customWidth="1"/>
    <col min="9481" max="9481" width="2.875" style="96" customWidth="1"/>
    <col min="9482" max="9482" width="83.875" style="96" customWidth="1"/>
    <col min="9483" max="9727" width="11.375" style="96"/>
    <col min="9728" max="9728" width="16.75" style="96" customWidth="1"/>
    <col min="9729" max="9729" width="11.125" style="96" customWidth="1"/>
    <col min="9730" max="9730" width="3.75" style="96" bestFit="1" customWidth="1"/>
    <col min="9731" max="9731" width="11.125" style="96" customWidth="1"/>
    <col min="9732" max="9732" width="6" style="96" customWidth="1"/>
    <col min="9733" max="9733" width="5.125" style="96" customWidth="1"/>
    <col min="9734" max="9734" width="5.75" style="96" customWidth="1"/>
    <col min="9735" max="9735" width="3.125" style="96" customWidth="1"/>
    <col min="9736" max="9736" width="12.875" style="96" customWidth="1"/>
    <col min="9737" max="9737" width="2.875" style="96" customWidth="1"/>
    <col min="9738" max="9738" width="83.875" style="96" customWidth="1"/>
    <col min="9739" max="9983" width="11.375" style="96"/>
    <col min="9984" max="9984" width="16.75" style="96" customWidth="1"/>
    <col min="9985" max="9985" width="11.125" style="96" customWidth="1"/>
    <col min="9986" max="9986" width="3.75" style="96" bestFit="1" customWidth="1"/>
    <col min="9987" max="9987" width="11.125" style="96" customWidth="1"/>
    <col min="9988" max="9988" width="6" style="96" customWidth="1"/>
    <col min="9989" max="9989" width="5.125" style="96" customWidth="1"/>
    <col min="9990" max="9990" width="5.75" style="96" customWidth="1"/>
    <col min="9991" max="9991" width="3.125" style="96" customWidth="1"/>
    <col min="9992" max="9992" width="12.875" style="96" customWidth="1"/>
    <col min="9993" max="9993" width="2.875" style="96" customWidth="1"/>
    <col min="9994" max="9994" width="83.875" style="96" customWidth="1"/>
    <col min="9995" max="10239" width="11.375" style="96"/>
    <col min="10240" max="10240" width="16.75" style="96" customWidth="1"/>
    <col min="10241" max="10241" width="11.125" style="96" customWidth="1"/>
    <col min="10242" max="10242" width="3.75" style="96" bestFit="1" customWidth="1"/>
    <col min="10243" max="10243" width="11.125" style="96" customWidth="1"/>
    <col min="10244" max="10244" width="6" style="96" customWidth="1"/>
    <col min="10245" max="10245" width="5.125" style="96" customWidth="1"/>
    <col min="10246" max="10246" width="5.75" style="96" customWidth="1"/>
    <col min="10247" max="10247" width="3.125" style="96" customWidth="1"/>
    <col min="10248" max="10248" width="12.875" style="96" customWidth="1"/>
    <col min="10249" max="10249" width="2.875" style="96" customWidth="1"/>
    <col min="10250" max="10250" width="83.875" style="96" customWidth="1"/>
    <col min="10251" max="10495" width="11.375" style="96"/>
    <col min="10496" max="10496" width="16.75" style="96" customWidth="1"/>
    <col min="10497" max="10497" width="11.125" style="96" customWidth="1"/>
    <col min="10498" max="10498" width="3.75" style="96" bestFit="1" customWidth="1"/>
    <col min="10499" max="10499" width="11.125" style="96" customWidth="1"/>
    <col min="10500" max="10500" width="6" style="96" customWidth="1"/>
    <col min="10501" max="10501" width="5.125" style="96" customWidth="1"/>
    <col min="10502" max="10502" width="5.75" style="96" customWidth="1"/>
    <col min="10503" max="10503" width="3.125" style="96" customWidth="1"/>
    <col min="10504" max="10504" width="12.875" style="96" customWidth="1"/>
    <col min="10505" max="10505" width="2.875" style="96" customWidth="1"/>
    <col min="10506" max="10506" width="83.875" style="96" customWidth="1"/>
    <col min="10507" max="10751" width="11.375" style="96"/>
    <col min="10752" max="10752" width="16.75" style="96" customWidth="1"/>
    <col min="10753" max="10753" width="11.125" style="96" customWidth="1"/>
    <col min="10754" max="10754" width="3.75" style="96" bestFit="1" customWidth="1"/>
    <col min="10755" max="10755" width="11.125" style="96" customWidth="1"/>
    <col min="10756" max="10756" width="6" style="96" customWidth="1"/>
    <col min="10757" max="10757" width="5.125" style="96" customWidth="1"/>
    <col min="10758" max="10758" width="5.75" style="96" customWidth="1"/>
    <col min="10759" max="10759" width="3.125" style="96" customWidth="1"/>
    <col min="10760" max="10760" width="12.875" style="96" customWidth="1"/>
    <col min="10761" max="10761" width="2.875" style="96" customWidth="1"/>
    <col min="10762" max="10762" width="83.875" style="96" customWidth="1"/>
    <col min="10763" max="11007" width="11.375" style="96"/>
    <col min="11008" max="11008" width="16.75" style="96" customWidth="1"/>
    <col min="11009" max="11009" width="11.125" style="96" customWidth="1"/>
    <col min="11010" max="11010" width="3.75" style="96" bestFit="1" customWidth="1"/>
    <col min="11011" max="11011" width="11.125" style="96" customWidth="1"/>
    <col min="11012" max="11012" width="6" style="96" customWidth="1"/>
    <col min="11013" max="11013" width="5.125" style="96" customWidth="1"/>
    <col min="11014" max="11014" width="5.75" style="96" customWidth="1"/>
    <col min="11015" max="11015" width="3.125" style="96" customWidth="1"/>
    <col min="11016" max="11016" width="12.875" style="96" customWidth="1"/>
    <col min="11017" max="11017" width="2.875" style="96" customWidth="1"/>
    <col min="11018" max="11018" width="83.875" style="96" customWidth="1"/>
    <col min="11019" max="11263" width="11.375" style="96"/>
    <col min="11264" max="11264" width="16.75" style="96" customWidth="1"/>
    <col min="11265" max="11265" width="11.125" style="96" customWidth="1"/>
    <col min="11266" max="11266" width="3.75" style="96" bestFit="1" customWidth="1"/>
    <col min="11267" max="11267" width="11.125" style="96" customWidth="1"/>
    <col min="11268" max="11268" width="6" style="96" customWidth="1"/>
    <col min="11269" max="11269" width="5.125" style="96" customWidth="1"/>
    <col min="11270" max="11270" width="5.75" style="96" customWidth="1"/>
    <col min="11271" max="11271" width="3.125" style="96" customWidth="1"/>
    <col min="11272" max="11272" width="12.875" style="96" customWidth="1"/>
    <col min="11273" max="11273" width="2.875" style="96" customWidth="1"/>
    <col min="11274" max="11274" width="83.875" style="96" customWidth="1"/>
    <col min="11275" max="11519" width="11.375" style="96"/>
    <col min="11520" max="11520" width="16.75" style="96" customWidth="1"/>
    <col min="11521" max="11521" width="11.125" style="96" customWidth="1"/>
    <col min="11522" max="11522" width="3.75" style="96" bestFit="1" customWidth="1"/>
    <col min="11523" max="11523" width="11.125" style="96" customWidth="1"/>
    <col min="11524" max="11524" width="6" style="96" customWidth="1"/>
    <col min="11525" max="11525" width="5.125" style="96" customWidth="1"/>
    <col min="11526" max="11526" width="5.75" style="96" customWidth="1"/>
    <col min="11527" max="11527" width="3.125" style="96" customWidth="1"/>
    <col min="11528" max="11528" width="12.875" style="96" customWidth="1"/>
    <col min="11529" max="11529" width="2.875" style="96" customWidth="1"/>
    <col min="11530" max="11530" width="83.875" style="96" customWidth="1"/>
    <col min="11531" max="11775" width="11.375" style="96"/>
    <col min="11776" max="11776" width="16.75" style="96" customWidth="1"/>
    <col min="11777" max="11777" width="11.125" style="96" customWidth="1"/>
    <col min="11778" max="11778" width="3.75" style="96" bestFit="1" customWidth="1"/>
    <col min="11779" max="11779" width="11.125" style="96" customWidth="1"/>
    <col min="11780" max="11780" width="6" style="96" customWidth="1"/>
    <col min="11781" max="11781" width="5.125" style="96" customWidth="1"/>
    <col min="11782" max="11782" width="5.75" style="96" customWidth="1"/>
    <col min="11783" max="11783" width="3.125" style="96" customWidth="1"/>
    <col min="11784" max="11784" width="12.875" style="96" customWidth="1"/>
    <col min="11785" max="11785" width="2.875" style="96" customWidth="1"/>
    <col min="11786" max="11786" width="83.875" style="96" customWidth="1"/>
    <col min="11787" max="12031" width="11.375" style="96"/>
    <col min="12032" max="12032" width="16.75" style="96" customWidth="1"/>
    <col min="12033" max="12033" width="11.125" style="96" customWidth="1"/>
    <col min="12034" max="12034" width="3.75" style="96" bestFit="1" customWidth="1"/>
    <col min="12035" max="12035" width="11.125" style="96" customWidth="1"/>
    <col min="12036" max="12036" width="6" style="96" customWidth="1"/>
    <col min="12037" max="12037" width="5.125" style="96" customWidth="1"/>
    <col min="12038" max="12038" width="5.75" style="96" customWidth="1"/>
    <col min="12039" max="12039" width="3.125" style="96" customWidth="1"/>
    <col min="12040" max="12040" width="12.875" style="96" customWidth="1"/>
    <col min="12041" max="12041" width="2.875" style="96" customWidth="1"/>
    <col min="12042" max="12042" width="83.875" style="96" customWidth="1"/>
    <col min="12043" max="12287" width="11.375" style="96"/>
    <col min="12288" max="12288" width="16.75" style="96" customWidth="1"/>
    <col min="12289" max="12289" width="11.125" style="96" customWidth="1"/>
    <col min="12290" max="12290" width="3.75" style="96" bestFit="1" customWidth="1"/>
    <col min="12291" max="12291" width="11.125" style="96" customWidth="1"/>
    <col min="12292" max="12292" width="6" style="96" customWidth="1"/>
    <col min="12293" max="12293" width="5.125" style="96" customWidth="1"/>
    <col min="12294" max="12294" width="5.75" style="96" customWidth="1"/>
    <col min="12295" max="12295" width="3.125" style="96" customWidth="1"/>
    <col min="12296" max="12296" width="12.875" style="96" customWidth="1"/>
    <col min="12297" max="12297" width="2.875" style="96" customWidth="1"/>
    <col min="12298" max="12298" width="83.875" style="96" customWidth="1"/>
    <col min="12299" max="12543" width="11.375" style="96"/>
    <col min="12544" max="12544" width="16.75" style="96" customWidth="1"/>
    <col min="12545" max="12545" width="11.125" style="96" customWidth="1"/>
    <col min="12546" max="12546" width="3.75" style="96" bestFit="1" customWidth="1"/>
    <col min="12547" max="12547" width="11.125" style="96" customWidth="1"/>
    <col min="12548" max="12548" width="6" style="96" customWidth="1"/>
    <col min="12549" max="12549" width="5.125" style="96" customWidth="1"/>
    <col min="12550" max="12550" width="5.75" style="96" customWidth="1"/>
    <col min="12551" max="12551" width="3.125" style="96" customWidth="1"/>
    <col min="12552" max="12552" width="12.875" style="96" customWidth="1"/>
    <col min="12553" max="12553" width="2.875" style="96" customWidth="1"/>
    <col min="12554" max="12554" width="83.875" style="96" customWidth="1"/>
    <col min="12555" max="12799" width="11.375" style="96"/>
    <col min="12800" max="12800" width="16.75" style="96" customWidth="1"/>
    <col min="12801" max="12801" width="11.125" style="96" customWidth="1"/>
    <col min="12802" max="12802" width="3.75" style="96" bestFit="1" customWidth="1"/>
    <col min="12803" max="12803" width="11.125" style="96" customWidth="1"/>
    <col min="12804" max="12804" width="6" style="96" customWidth="1"/>
    <col min="12805" max="12805" width="5.125" style="96" customWidth="1"/>
    <col min="12806" max="12806" width="5.75" style="96" customWidth="1"/>
    <col min="12807" max="12807" width="3.125" style="96" customWidth="1"/>
    <col min="12808" max="12808" width="12.875" style="96" customWidth="1"/>
    <col min="12809" max="12809" width="2.875" style="96" customWidth="1"/>
    <col min="12810" max="12810" width="83.875" style="96" customWidth="1"/>
    <col min="12811" max="13055" width="11.375" style="96"/>
    <col min="13056" max="13056" width="16.75" style="96" customWidth="1"/>
    <col min="13057" max="13057" width="11.125" style="96" customWidth="1"/>
    <col min="13058" max="13058" width="3.75" style="96" bestFit="1" customWidth="1"/>
    <col min="13059" max="13059" width="11.125" style="96" customWidth="1"/>
    <col min="13060" max="13060" width="6" style="96" customWidth="1"/>
    <col min="13061" max="13061" width="5.125" style="96" customWidth="1"/>
    <col min="13062" max="13062" width="5.75" style="96" customWidth="1"/>
    <col min="13063" max="13063" width="3.125" style="96" customWidth="1"/>
    <col min="13064" max="13064" width="12.875" style="96" customWidth="1"/>
    <col min="13065" max="13065" width="2.875" style="96" customWidth="1"/>
    <col min="13066" max="13066" width="83.875" style="96" customWidth="1"/>
    <col min="13067" max="13311" width="11.375" style="96"/>
    <col min="13312" max="13312" width="16.75" style="96" customWidth="1"/>
    <col min="13313" max="13313" width="11.125" style="96" customWidth="1"/>
    <col min="13314" max="13314" width="3.75" style="96" bestFit="1" customWidth="1"/>
    <col min="13315" max="13315" width="11.125" style="96" customWidth="1"/>
    <col min="13316" max="13316" width="6" style="96" customWidth="1"/>
    <col min="13317" max="13317" width="5.125" style="96" customWidth="1"/>
    <col min="13318" max="13318" width="5.75" style="96" customWidth="1"/>
    <col min="13319" max="13319" width="3.125" style="96" customWidth="1"/>
    <col min="13320" max="13320" width="12.875" style="96" customWidth="1"/>
    <col min="13321" max="13321" width="2.875" style="96" customWidth="1"/>
    <col min="13322" max="13322" width="83.875" style="96" customWidth="1"/>
    <col min="13323" max="13567" width="11.375" style="96"/>
    <col min="13568" max="13568" width="16.75" style="96" customWidth="1"/>
    <col min="13569" max="13569" width="11.125" style="96" customWidth="1"/>
    <col min="13570" max="13570" width="3.75" style="96" bestFit="1" customWidth="1"/>
    <col min="13571" max="13571" width="11.125" style="96" customWidth="1"/>
    <col min="13572" max="13572" width="6" style="96" customWidth="1"/>
    <col min="13573" max="13573" width="5.125" style="96" customWidth="1"/>
    <col min="13574" max="13574" width="5.75" style="96" customWidth="1"/>
    <col min="13575" max="13575" width="3.125" style="96" customWidth="1"/>
    <col min="13576" max="13576" width="12.875" style="96" customWidth="1"/>
    <col min="13577" max="13577" width="2.875" style="96" customWidth="1"/>
    <col min="13578" max="13578" width="83.875" style="96" customWidth="1"/>
    <col min="13579" max="13823" width="11.375" style="96"/>
    <col min="13824" max="13824" width="16.75" style="96" customWidth="1"/>
    <col min="13825" max="13825" width="11.125" style="96" customWidth="1"/>
    <col min="13826" max="13826" width="3.75" style="96" bestFit="1" customWidth="1"/>
    <col min="13827" max="13827" width="11.125" style="96" customWidth="1"/>
    <col min="13828" max="13828" width="6" style="96" customWidth="1"/>
    <col min="13829" max="13829" width="5.125" style="96" customWidth="1"/>
    <col min="13830" max="13830" width="5.75" style="96" customWidth="1"/>
    <col min="13831" max="13831" width="3.125" style="96" customWidth="1"/>
    <col min="13832" max="13832" width="12.875" style="96" customWidth="1"/>
    <col min="13833" max="13833" width="2.875" style="96" customWidth="1"/>
    <col min="13834" max="13834" width="83.875" style="96" customWidth="1"/>
    <col min="13835" max="14079" width="11.375" style="96"/>
    <col min="14080" max="14080" width="16.75" style="96" customWidth="1"/>
    <col min="14081" max="14081" width="11.125" style="96" customWidth="1"/>
    <col min="14082" max="14082" width="3.75" style="96" bestFit="1" customWidth="1"/>
    <col min="14083" max="14083" width="11.125" style="96" customWidth="1"/>
    <col min="14084" max="14084" width="6" style="96" customWidth="1"/>
    <col min="14085" max="14085" width="5.125" style="96" customWidth="1"/>
    <col min="14086" max="14086" width="5.75" style="96" customWidth="1"/>
    <col min="14087" max="14087" width="3.125" style="96" customWidth="1"/>
    <col min="14088" max="14088" width="12.875" style="96" customWidth="1"/>
    <col min="14089" max="14089" width="2.875" style="96" customWidth="1"/>
    <col min="14090" max="14090" width="83.875" style="96" customWidth="1"/>
    <col min="14091" max="14335" width="11.375" style="96"/>
    <col min="14336" max="14336" width="16.75" style="96" customWidth="1"/>
    <col min="14337" max="14337" width="11.125" style="96" customWidth="1"/>
    <col min="14338" max="14338" width="3.75" style="96" bestFit="1" customWidth="1"/>
    <col min="14339" max="14339" width="11.125" style="96" customWidth="1"/>
    <col min="14340" max="14340" width="6" style="96" customWidth="1"/>
    <col min="14341" max="14341" width="5.125" style="96" customWidth="1"/>
    <col min="14342" max="14342" width="5.75" style="96" customWidth="1"/>
    <col min="14343" max="14343" width="3.125" style="96" customWidth="1"/>
    <col min="14344" max="14344" width="12.875" style="96" customWidth="1"/>
    <col min="14345" max="14345" width="2.875" style="96" customWidth="1"/>
    <col min="14346" max="14346" width="83.875" style="96" customWidth="1"/>
    <col min="14347" max="14591" width="11.375" style="96"/>
    <col min="14592" max="14592" width="16.75" style="96" customWidth="1"/>
    <col min="14593" max="14593" width="11.125" style="96" customWidth="1"/>
    <col min="14594" max="14594" width="3.75" style="96" bestFit="1" customWidth="1"/>
    <col min="14595" max="14595" width="11.125" style="96" customWidth="1"/>
    <col min="14596" max="14596" width="6" style="96" customWidth="1"/>
    <col min="14597" max="14597" width="5.125" style="96" customWidth="1"/>
    <col min="14598" max="14598" width="5.75" style="96" customWidth="1"/>
    <col min="14599" max="14599" width="3.125" style="96" customWidth="1"/>
    <col min="14600" max="14600" width="12.875" style="96" customWidth="1"/>
    <col min="14601" max="14601" width="2.875" style="96" customWidth="1"/>
    <col min="14602" max="14602" width="83.875" style="96" customWidth="1"/>
    <col min="14603" max="14847" width="11.375" style="96"/>
    <col min="14848" max="14848" width="16.75" style="96" customWidth="1"/>
    <col min="14849" max="14849" width="11.125" style="96" customWidth="1"/>
    <col min="14850" max="14850" width="3.75" style="96" bestFit="1" customWidth="1"/>
    <col min="14851" max="14851" width="11.125" style="96" customWidth="1"/>
    <col min="14852" max="14852" width="6" style="96" customWidth="1"/>
    <col min="14853" max="14853" width="5.125" style="96" customWidth="1"/>
    <col min="14854" max="14854" width="5.75" style="96" customWidth="1"/>
    <col min="14855" max="14855" width="3.125" style="96" customWidth="1"/>
    <col min="14856" max="14856" width="12.875" style="96" customWidth="1"/>
    <col min="14857" max="14857" width="2.875" style="96" customWidth="1"/>
    <col min="14858" max="14858" width="83.875" style="96" customWidth="1"/>
    <col min="14859" max="15103" width="11.375" style="96"/>
    <col min="15104" max="15104" width="16.75" style="96" customWidth="1"/>
    <col min="15105" max="15105" width="11.125" style="96" customWidth="1"/>
    <col min="15106" max="15106" width="3.75" style="96" bestFit="1" customWidth="1"/>
    <col min="15107" max="15107" width="11.125" style="96" customWidth="1"/>
    <col min="15108" max="15108" width="6" style="96" customWidth="1"/>
    <col min="15109" max="15109" width="5.125" style="96" customWidth="1"/>
    <col min="15110" max="15110" width="5.75" style="96" customWidth="1"/>
    <col min="15111" max="15111" width="3.125" style="96" customWidth="1"/>
    <col min="15112" max="15112" width="12.875" style="96" customWidth="1"/>
    <col min="15113" max="15113" width="2.875" style="96" customWidth="1"/>
    <col min="15114" max="15114" width="83.875" style="96" customWidth="1"/>
    <col min="15115" max="15359" width="11.375" style="96"/>
    <col min="15360" max="15360" width="16.75" style="96" customWidth="1"/>
    <col min="15361" max="15361" width="11.125" style="96" customWidth="1"/>
    <col min="15362" max="15362" width="3.75" style="96" bestFit="1" customWidth="1"/>
    <col min="15363" max="15363" width="11.125" style="96" customWidth="1"/>
    <col min="15364" max="15364" width="6" style="96" customWidth="1"/>
    <col min="15365" max="15365" width="5.125" style="96" customWidth="1"/>
    <col min="15366" max="15366" width="5.75" style="96" customWidth="1"/>
    <col min="15367" max="15367" width="3.125" style="96" customWidth="1"/>
    <col min="15368" max="15368" width="12.875" style="96" customWidth="1"/>
    <col min="15369" max="15369" width="2.875" style="96" customWidth="1"/>
    <col min="15370" max="15370" width="83.875" style="96" customWidth="1"/>
    <col min="15371" max="15615" width="11.375" style="96"/>
    <col min="15616" max="15616" width="16.75" style="96" customWidth="1"/>
    <col min="15617" max="15617" width="11.125" style="96" customWidth="1"/>
    <col min="15618" max="15618" width="3.75" style="96" bestFit="1" customWidth="1"/>
    <col min="15619" max="15619" width="11.125" style="96" customWidth="1"/>
    <col min="15620" max="15620" width="6" style="96" customWidth="1"/>
    <col min="15621" max="15621" width="5.125" style="96" customWidth="1"/>
    <col min="15622" max="15622" width="5.75" style="96" customWidth="1"/>
    <col min="15623" max="15623" width="3.125" style="96" customWidth="1"/>
    <col min="15624" max="15624" width="12.875" style="96" customWidth="1"/>
    <col min="15625" max="15625" width="2.875" style="96" customWidth="1"/>
    <col min="15626" max="15626" width="83.875" style="96" customWidth="1"/>
    <col min="15627" max="15871" width="11.375" style="96"/>
    <col min="15872" max="15872" width="16.75" style="96" customWidth="1"/>
    <col min="15873" max="15873" width="11.125" style="96" customWidth="1"/>
    <col min="15874" max="15874" width="3.75" style="96" bestFit="1" customWidth="1"/>
    <col min="15875" max="15875" width="11.125" style="96" customWidth="1"/>
    <col min="15876" max="15876" width="6" style="96" customWidth="1"/>
    <col min="15877" max="15877" width="5.125" style="96" customWidth="1"/>
    <col min="15878" max="15878" width="5.75" style="96" customWidth="1"/>
    <col min="15879" max="15879" width="3.125" style="96" customWidth="1"/>
    <col min="15880" max="15880" width="12.875" style="96" customWidth="1"/>
    <col min="15881" max="15881" width="2.875" style="96" customWidth="1"/>
    <col min="15882" max="15882" width="83.875" style="96" customWidth="1"/>
    <col min="15883" max="16127" width="11.375" style="96"/>
    <col min="16128" max="16128" width="16.75" style="96" customWidth="1"/>
    <col min="16129" max="16129" width="11.125" style="96" customWidth="1"/>
    <col min="16130" max="16130" width="3.75" style="96" bestFit="1" customWidth="1"/>
    <col min="16131" max="16131" width="11.125" style="96" customWidth="1"/>
    <col min="16132" max="16132" width="6" style="96" customWidth="1"/>
    <col min="16133" max="16133" width="5.125" style="96" customWidth="1"/>
    <col min="16134" max="16134" width="5.75" style="96" customWidth="1"/>
    <col min="16135" max="16135" width="3.125" style="96" customWidth="1"/>
    <col min="16136" max="16136" width="12.875" style="96" customWidth="1"/>
    <col min="16137" max="16137" width="2.875" style="96" customWidth="1"/>
    <col min="16138" max="16138" width="83.875" style="96" customWidth="1"/>
    <col min="16139" max="16384" width="11.375" style="96"/>
  </cols>
  <sheetData>
    <row r="1" spans="1:15" ht="30" customHeight="1">
      <c r="A1" s="95" t="s">
        <v>38</v>
      </c>
      <c r="B1" s="95"/>
      <c r="D1" s="263" t="s">
        <v>39</v>
      </c>
      <c r="E1" s="263"/>
      <c r="F1" s="263"/>
      <c r="G1" s="263"/>
      <c r="H1" s="263"/>
      <c r="I1" s="263"/>
      <c r="J1" s="263"/>
      <c r="K1" s="263"/>
      <c r="L1" s="263"/>
    </row>
    <row r="2" spans="1:15" ht="30" customHeight="1">
      <c r="A2" s="264">
        <v>43101</v>
      </c>
      <c r="B2" s="265"/>
      <c r="C2" s="265"/>
      <c r="D2" s="265"/>
      <c r="E2" s="265"/>
      <c r="F2" s="265"/>
      <c r="G2" s="265"/>
      <c r="H2" s="265"/>
      <c r="I2" s="265"/>
      <c r="J2" s="265"/>
      <c r="K2" s="265"/>
      <c r="L2" s="265"/>
    </row>
    <row r="3" spans="1:15" ht="30" customHeight="1">
      <c r="A3" s="266" t="s">
        <v>47</v>
      </c>
      <c r="B3" s="266"/>
      <c r="C3" s="266" t="str">
        <f>IF('人件費総括表・実績（様式7号別紙2-1-1）'!B3:F3="",
     "",
     '人件費総括表・実績（様式7号別紙2-1-1）'!B3:F3)</f>
        <v/>
      </c>
      <c r="D3" s="266"/>
      <c r="E3" s="266"/>
      <c r="F3" s="97"/>
      <c r="G3" s="97"/>
      <c r="H3" s="97"/>
      <c r="I3" s="97"/>
      <c r="J3" s="97"/>
      <c r="K3" s="97"/>
      <c r="L3" s="97"/>
    </row>
    <row r="4" spans="1:15" ht="30" customHeight="1">
      <c r="A4" s="267" t="s">
        <v>27</v>
      </c>
      <c r="B4" s="267"/>
      <c r="C4" s="266" t="str">
        <f>IF(従業員別人件費総括表!D5="",
     "",
     従業員別人件費総括表!D5)</f>
        <v/>
      </c>
      <c r="D4" s="266"/>
      <c r="E4" s="266"/>
      <c r="F4" s="98"/>
      <c r="G4" s="98"/>
      <c r="H4" s="98"/>
    </row>
    <row r="5" spans="1:15" ht="30" customHeight="1">
      <c r="A5" s="267" t="s">
        <v>64</v>
      </c>
      <c r="B5" s="267"/>
      <c r="C5" s="268">
        <f>従業員別人件費総括表!F7</f>
        <v>0</v>
      </c>
      <c r="D5" s="268"/>
      <c r="E5" s="268"/>
      <c r="F5" s="98" t="s">
        <v>7</v>
      </c>
      <c r="G5" s="98"/>
      <c r="H5" s="98"/>
    </row>
    <row r="6" spans="1:15" ht="30" customHeight="1" thickBot="1">
      <c r="A6" s="100" t="s">
        <v>46</v>
      </c>
      <c r="B6" s="100"/>
    </row>
    <row r="7" spans="1:15" s="101" customFormat="1" ht="22.5" customHeight="1" thickBot="1">
      <c r="A7" s="269" t="s">
        <v>48</v>
      </c>
      <c r="B7" s="270"/>
      <c r="C7" s="271" t="s">
        <v>29</v>
      </c>
      <c r="D7" s="271"/>
      <c r="E7" s="271"/>
      <c r="F7" s="261" t="s">
        <v>30</v>
      </c>
      <c r="G7" s="272"/>
      <c r="H7" s="272"/>
      <c r="I7" s="262"/>
      <c r="J7" s="261" t="s">
        <v>31</v>
      </c>
      <c r="K7" s="262"/>
      <c r="L7" s="102" t="s">
        <v>45</v>
      </c>
      <c r="M7" s="103" t="s">
        <v>32</v>
      </c>
      <c r="N7" s="104" t="s">
        <v>44</v>
      </c>
    </row>
    <row r="8" spans="1:15" ht="22.5" customHeight="1" thickBot="1">
      <c r="A8" s="192"/>
      <c r="B8" s="179" t="str">
        <f>IF(テーブル117[[#This Row],[列1]]="",
    "",
    TEXT(テーブル117[[#This Row],[列1]],"(aaa)"))</f>
        <v/>
      </c>
      <c r="C8" s="193" t="s">
        <v>49</v>
      </c>
      <c r="D8" s="106" t="s">
        <v>25</v>
      </c>
      <c r="E8" s="193" t="s">
        <v>49</v>
      </c>
      <c r="F8" s="109">
        <f>IFERROR(HOUR(テーブル117[[#This Row],[列4]]-テーブル117[[#This Row],[列13]]-テーブル117[[#This Row],[列2]]),
              0)</f>
        <v>0</v>
      </c>
      <c r="G8" s="108" t="s">
        <v>65</v>
      </c>
      <c r="H8" s="109" t="str">
        <f>IFERROR(IF(MINUTE(テーブル117[[#This Row],[列4]]-テーブル117[[#This Row],[列13]]-テーブル117[[#This Row],[列2]])&lt;30,
                  "00",
                  30),
              "00")</f>
        <v>00</v>
      </c>
      <c r="I8" s="110" t="s">
        <v>36</v>
      </c>
      <c r="J8" s="111">
        <f>IFERROR((テーブル117[[#This Row],[列5]]+テーブル117[[#This Row],[列7]]/60)*$C$5,"")</f>
        <v>0</v>
      </c>
      <c r="K8" s="180" t="s">
        <v>7</v>
      </c>
      <c r="L8" s="181"/>
      <c r="M8" s="191"/>
      <c r="N8" s="194"/>
      <c r="O8" s="116"/>
    </row>
    <row r="9" spans="1:15" ht="22.5" customHeight="1">
      <c r="A9" s="195"/>
      <c r="B9" s="118" t="str">
        <f>IF(テーブル117[[#This Row],[列1]]="",
    "",
    TEXT(テーブル117[[#This Row],[列1]],"(aaa)"))</f>
        <v/>
      </c>
      <c r="C9" s="196" t="s">
        <v>49</v>
      </c>
      <c r="D9" s="199" t="s">
        <v>25</v>
      </c>
      <c r="E9" s="197" t="s">
        <v>49</v>
      </c>
      <c r="F9" s="122">
        <f>IFERROR(HOUR(テーブル117[[#This Row],[列4]]-テーブル117[[#This Row],[列13]]-テーブル117[[#This Row],[列2]]),
              0)</f>
        <v>0</v>
      </c>
      <c r="G9" s="123" t="s">
        <v>65</v>
      </c>
      <c r="H9" s="124" t="str">
        <f>IFERROR(IF(MINUTE(テーブル117[[#This Row],[列4]]-テーブル117[[#This Row],[列13]]-テーブル117[[#This Row],[列2]])&lt;30,
                  "00",
                  30),
              "00")</f>
        <v>00</v>
      </c>
      <c r="I9" s="125" t="s">
        <v>36</v>
      </c>
      <c r="J9" s="126">
        <f>IFERROR((テーブル117[[#This Row],[列5]]+テーブル117[[#This Row],[列7]]/60)*$C$5,"")</f>
        <v>0</v>
      </c>
      <c r="K9" s="127" t="s">
        <v>7</v>
      </c>
      <c r="L9" s="128"/>
      <c r="M9" s="129"/>
      <c r="N9" s="115"/>
      <c r="O9" s="116"/>
    </row>
    <row r="10" spans="1:15" ht="22.5" customHeight="1">
      <c r="A10" s="117"/>
      <c r="B10" s="130" t="str">
        <f>IF(テーブル117[[#This Row],[列1]]="",
    "",
    TEXT(テーブル117[[#This Row],[列1]],"(aaa)"))</f>
        <v/>
      </c>
      <c r="C10" s="119" t="s">
        <v>49</v>
      </c>
      <c r="D10" s="199" t="s">
        <v>25</v>
      </c>
      <c r="E10" s="121" t="s">
        <v>49</v>
      </c>
      <c r="F10" s="122">
        <f>IFERROR(HOUR(テーブル117[[#This Row],[列4]]-テーブル117[[#This Row],[列13]]-テーブル117[[#This Row],[列2]]),
              0)</f>
        <v>0</v>
      </c>
      <c r="G10" s="123" t="s">
        <v>65</v>
      </c>
      <c r="H10" s="131" t="str">
        <f>IFERROR(IF(MINUTE(テーブル117[[#This Row],[列4]]-テーブル117[[#This Row],[列13]]-テーブル117[[#This Row],[列2]])&lt;30,
                  "00",
                  30),
              "00")</f>
        <v>00</v>
      </c>
      <c r="I10" s="125" t="s">
        <v>36</v>
      </c>
      <c r="J10" s="126">
        <f>IFERROR((テーブル117[[#This Row],[列5]]+テーブル117[[#This Row],[列7]]/60)*$C$5,"")</f>
        <v>0</v>
      </c>
      <c r="K10" s="127" t="s">
        <v>7</v>
      </c>
      <c r="L10" s="132"/>
      <c r="M10" s="129"/>
      <c r="N10" s="115"/>
      <c r="O10" s="116"/>
    </row>
    <row r="11" spans="1:15" ht="22.5" customHeight="1">
      <c r="A11" s="117"/>
      <c r="B11" s="130" t="str">
        <f>IF(テーブル117[[#This Row],[列1]]="",
    "",
    TEXT(テーブル117[[#This Row],[列1]],"(aaa)"))</f>
        <v/>
      </c>
      <c r="C11" s="119" t="s">
        <v>66</v>
      </c>
      <c r="D11" s="199" t="s">
        <v>67</v>
      </c>
      <c r="E11" s="121" t="s">
        <v>68</v>
      </c>
      <c r="F11" s="122">
        <f>IFERROR(HOUR(テーブル117[[#This Row],[列4]]-テーブル117[[#This Row],[列13]]-テーブル117[[#This Row],[列2]]),
              0)</f>
        <v>0</v>
      </c>
      <c r="G11" s="123" t="s">
        <v>69</v>
      </c>
      <c r="H11" s="131" t="str">
        <f>IFERROR(IF(MINUTE(テーブル117[[#This Row],[列4]]-テーブル117[[#This Row],[列13]]-テーブル117[[#This Row],[列2]])&lt;30,
                  "00",
                  30),
              "00")</f>
        <v>00</v>
      </c>
      <c r="I11" s="125" t="s">
        <v>36</v>
      </c>
      <c r="J11" s="126">
        <f>IFERROR((テーブル117[[#This Row],[列5]]+テーブル117[[#This Row],[列7]]/60)*$C$5,"")</f>
        <v>0</v>
      </c>
      <c r="K11" s="127" t="s">
        <v>7</v>
      </c>
      <c r="L11" s="132"/>
      <c r="M11" s="129"/>
      <c r="N11" s="115"/>
      <c r="O11" s="116"/>
    </row>
    <row r="12" spans="1:15" ht="22.5" customHeight="1">
      <c r="A12" s="117"/>
      <c r="B12" s="130" t="str">
        <f>IF(テーブル117[[#This Row],[列1]]="",
    "",
    TEXT(テーブル117[[#This Row],[列1]],"(aaa)"))</f>
        <v/>
      </c>
      <c r="C12" s="119" t="s">
        <v>66</v>
      </c>
      <c r="D12" s="199" t="s">
        <v>70</v>
      </c>
      <c r="E12" s="121" t="s">
        <v>66</v>
      </c>
      <c r="F12" s="122">
        <f>IFERROR(HOUR(テーブル117[[#This Row],[列4]]-テーブル117[[#This Row],[列13]]-テーブル117[[#This Row],[列2]]),
              0)</f>
        <v>0</v>
      </c>
      <c r="G12" s="123" t="s">
        <v>65</v>
      </c>
      <c r="H12" s="131" t="str">
        <f>IFERROR(IF(MINUTE(テーブル117[[#This Row],[列4]]-テーブル117[[#This Row],[列13]]-テーブル117[[#This Row],[列2]])&lt;30,
                  "00",
                  30),
              "00")</f>
        <v>00</v>
      </c>
      <c r="I12" s="125" t="s">
        <v>36</v>
      </c>
      <c r="J12" s="126">
        <f>IFERROR((テーブル117[[#This Row],[列5]]+テーブル117[[#This Row],[列7]]/60)*$C$5,"")</f>
        <v>0</v>
      </c>
      <c r="K12" s="127" t="s">
        <v>7</v>
      </c>
      <c r="L12" s="132"/>
      <c r="M12" s="129"/>
      <c r="N12" s="115"/>
      <c r="O12" s="116"/>
    </row>
    <row r="13" spans="1:15" ht="22.5" customHeight="1">
      <c r="A13" s="117"/>
      <c r="B13" s="130" t="str">
        <f>IF(テーブル117[[#This Row],[列1]]="",
    "",
    TEXT(テーブル117[[#This Row],[列1]],"(aaa)"))</f>
        <v/>
      </c>
      <c r="C13" s="119" t="s">
        <v>66</v>
      </c>
      <c r="D13" s="199" t="s">
        <v>70</v>
      </c>
      <c r="E13" s="121" t="s">
        <v>66</v>
      </c>
      <c r="F13" s="122">
        <f>IFERROR(HOUR(テーブル117[[#This Row],[列4]]-テーブル117[[#This Row],[列13]]-テーブル117[[#This Row],[列2]]),
              0)</f>
        <v>0</v>
      </c>
      <c r="G13" s="123" t="s">
        <v>65</v>
      </c>
      <c r="H13" s="131" t="str">
        <f>IFERROR(IF(MINUTE(テーブル117[[#This Row],[列4]]-テーブル117[[#This Row],[列13]]-テーブル117[[#This Row],[列2]])&lt;30,
                  "00",
                  30),
              "00")</f>
        <v>00</v>
      </c>
      <c r="I13" s="125" t="s">
        <v>36</v>
      </c>
      <c r="J13" s="126">
        <f>IFERROR((テーブル117[[#This Row],[列5]]+テーブル117[[#This Row],[列7]]/60)*$C$5,"")</f>
        <v>0</v>
      </c>
      <c r="K13" s="127" t="s">
        <v>7</v>
      </c>
      <c r="L13" s="132"/>
      <c r="M13" s="129"/>
      <c r="N13" s="115"/>
      <c r="O13" s="116"/>
    </row>
    <row r="14" spans="1:15" ht="22.5" customHeight="1">
      <c r="A14" s="117"/>
      <c r="B14" s="130" t="str">
        <f>IF(テーブル117[[#This Row],[列1]]="",
    "",
    TEXT(テーブル117[[#This Row],[列1]],"(aaa)"))</f>
        <v/>
      </c>
      <c r="C14" s="119" t="s">
        <v>66</v>
      </c>
      <c r="D14" s="199" t="s">
        <v>70</v>
      </c>
      <c r="E14" s="121" t="s">
        <v>66</v>
      </c>
      <c r="F14" s="122">
        <f>IFERROR(HOUR(テーブル117[[#This Row],[列4]]-テーブル117[[#This Row],[列13]]-テーブル117[[#This Row],[列2]]),
              0)</f>
        <v>0</v>
      </c>
      <c r="G14" s="123" t="s">
        <v>65</v>
      </c>
      <c r="H14" s="131" t="str">
        <f>IFERROR(IF(MINUTE(テーブル117[[#This Row],[列4]]-テーブル117[[#This Row],[列13]]-テーブル117[[#This Row],[列2]])&lt;30,
                  "00",
                  30),
              "00")</f>
        <v>00</v>
      </c>
      <c r="I14" s="125" t="s">
        <v>36</v>
      </c>
      <c r="J14" s="126">
        <f>IFERROR((テーブル117[[#This Row],[列5]]+テーブル117[[#This Row],[列7]]/60)*$C$5,"")</f>
        <v>0</v>
      </c>
      <c r="K14" s="127" t="s">
        <v>7</v>
      </c>
      <c r="L14" s="132"/>
      <c r="M14" s="129"/>
      <c r="N14" s="115"/>
      <c r="O14" s="116"/>
    </row>
    <row r="15" spans="1:15" ht="22.5" customHeight="1">
      <c r="A15" s="117"/>
      <c r="B15" s="130" t="str">
        <f>IF(テーブル117[[#This Row],[列1]]="",
    "",
    TEXT(テーブル117[[#This Row],[列1]],"(aaa)"))</f>
        <v/>
      </c>
      <c r="C15" s="119" t="s">
        <v>66</v>
      </c>
      <c r="D15" s="199" t="s">
        <v>70</v>
      </c>
      <c r="E15" s="121" t="s">
        <v>66</v>
      </c>
      <c r="F15" s="122">
        <f>IFERROR(HOUR(テーブル117[[#This Row],[列4]]-テーブル117[[#This Row],[列13]]-テーブル117[[#This Row],[列2]]),
              0)</f>
        <v>0</v>
      </c>
      <c r="G15" s="123" t="s">
        <v>65</v>
      </c>
      <c r="H15" s="131" t="str">
        <f>IFERROR(IF(MINUTE(テーブル117[[#This Row],[列4]]-テーブル117[[#This Row],[列13]]-テーブル117[[#This Row],[列2]])&lt;30,
                  "00",
                  30),
              "00")</f>
        <v>00</v>
      </c>
      <c r="I15" s="125" t="s">
        <v>36</v>
      </c>
      <c r="J15" s="126">
        <f>IFERROR((テーブル117[[#This Row],[列5]]+テーブル117[[#This Row],[列7]]/60)*$C$5,"")</f>
        <v>0</v>
      </c>
      <c r="K15" s="127" t="s">
        <v>7</v>
      </c>
      <c r="L15" s="132"/>
      <c r="M15" s="129"/>
      <c r="N15" s="115"/>
      <c r="O15" s="116"/>
    </row>
    <row r="16" spans="1:15" ht="22.5" customHeight="1">
      <c r="A16" s="117"/>
      <c r="B16" s="130" t="str">
        <f>IF(テーブル117[[#This Row],[列1]]="",
    "",
    TEXT(テーブル117[[#This Row],[列1]],"(aaa)"))</f>
        <v/>
      </c>
      <c r="C16" s="119" t="s">
        <v>66</v>
      </c>
      <c r="D16" s="199" t="s">
        <v>70</v>
      </c>
      <c r="E16" s="121" t="s">
        <v>66</v>
      </c>
      <c r="F16" s="122">
        <f>IFERROR(HOUR(テーブル117[[#This Row],[列4]]-テーブル117[[#This Row],[列13]]-テーブル117[[#This Row],[列2]]),
              0)</f>
        <v>0</v>
      </c>
      <c r="G16" s="123" t="s">
        <v>65</v>
      </c>
      <c r="H16" s="131" t="str">
        <f>IFERROR(IF(MINUTE(テーブル117[[#This Row],[列4]]-テーブル117[[#This Row],[列13]]-テーブル117[[#This Row],[列2]])&lt;30,
                  "00",
                  30),
              "00")</f>
        <v>00</v>
      </c>
      <c r="I16" s="125" t="s">
        <v>36</v>
      </c>
      <c r="J16" s="126">
        <f>IFERROR((テーブル117[[#This Row],[列5]]+テーブル117[[#This Row],[列7]]/60)*$C$5,"")</f>
        <v>0</v>
      </c>
      <c r="K16" s="127" t="s">
        <v>7</v>
      </c>
      <c r="L16" s="132"/>
      <c r="M16" s="129"/>
      <c r="N16" s="115"/>
      <c r="O16" s="116"/>
    </row>
    <row r="17" spans="1:15" ht="22.5" customHeight="1">
      <c r="A17" s="117"/>
      <c r="B17" s="130" t="str">
        <f>IF(テーブル117[[#This Row],[列1]]="",
    "",
    TEXT(テーブル117[[#This Row],[列1]],"(aaa)"))</f>
        <v/>
      </c>
      <c r="C17" s="119" t="s">
        <v>66</v>
      </c>
      <c r="D17" s="199" t="s">
        <v>70</v>
      </c>
      <c r="E17" s="121" t="s">
        <v>66</v>
      </c>
      <c r="F17" s="122">
        <f>IFERROR(HOUR(テーブル117[[#This Row],[列4]]-テーブル117[[#This Row],[列13]]-テーブル117[[#This Row],[列2]]),
              0)</f>
        <v>0</v>
      </c>
      <c r="G17" s="123" t="s">
        <v>65</v>
      </c>
      <c r="H17" s="131" t="str">
        <f>IFERROR(IF(MINUTE(テーブル117[[#This Row],[列4]]-テーブル117[[#This Row],[列13]]-テーブル117[[#This Row],[列2]])&lt;30,
                  "00",
                  30),
              "00")</f>
        <v>00</v>
      </c>
      <c r="I17" s="125" t="s">
        <v>36</v>
      </c>
      <c r="J17" s="126">
        <f>IFERROR((テーブル117[[#This Row],[列5]]+テーブル117[[#This Row],[列7]]/60)*$C$5,"")</f>
        <v>0</v>
      </c>
      <c r="K17" s="127" t="s">
        <v>7</v>
      </c>
      <c r="L17" s="132"/>
      <c r="M17" s="129"/>
      <c r="N17" s="115"/>
      <c r="O17" s="116"/>
    </row>
    <row r="18" spans="1:15" ht="22.5" customHeight="1">
      <c r="A18" s="117"/>
      <c r="B18" s="130" t="str">
        <f>IF(テーブル117[[#This Row],[列1]]="",
    "",
    TEXT(テーブル117[[#This Row],[列1]],"(aaa)"))</f>
        <v/>
      </c>
      <c r="C18" s="119" t="s">
        <v>66</v>
      </c>
      <c r="D18" s="199" t="s">
        <v>70</v>
      </c>
      <c r="E18" s="121" t="s">
        <v>66</v>
      </c>
      <c r="F18" s="122">
        <f>IFERROR(HOUR(テーブル117[[#This Row],[列4]]-テーブル117[[#This Row],[列13]]-テーブル117[[#This Row],[列2]]),
              0)</f>
        <v>0</v>
      </c>
      <c r="G18" s="123" t="s">
        <v>65</v>
      </c>
      <c r="H18" s="131" t="str">
        <f>IFERROR(IF(MINUTE(テーブル117[[#This Row],[列4]]-テーブル117[[#This Row],[列13]]-テーブル117[[#This Row],[列2]])&lt;30,
                  "00",
                  30),
              "00")</f>
        <v>00</v>
      </c>
      <c r="I18" s="125" t="s">
        <v>36</v>
      </c>
      <c r="J18" s="126">
        <f>IFERROR((テーブル117[[#This Row],[列5]]+テーブル117[[#This Row],[列7]]/60)*$C$5,"")</f>
        <v>0</v>
      </c>
      <c r="K18" s="127" t="s">
        <v>7</v>
      </c>
      <c r="L18" s="132"/>
      <c r="M18" s="129"/>
      <c r="N18" s="115"/>
      <c r="O18" s="116"/>
    </row>
    <row r="19" spans="1:15" ht="22.5" customHeight="1">
      <c r="A19" s="117"/>
      <c r="B19" s="130" t="str">
        <f>IF(テーブル117[[#This Row],[列1]]="",
    "",
    TEXT(テーブル117[[#This Row],[列1]],"(aaa)"))</f>
        <v/>
      </c>
      <c r="C19" s="119" t="s">
        <v>66</v>
      </c>
      <c r="D19" s="199" t="s">
        <v>70</v>
      </c>
      <c r="E19" s="121" t="s">
        <v>66</v>
      </c>
      <c r="F19" s="122">
        <f>IFERROR(HOUR(テーブル117[[#This Row],[列4]]-テーブル117[[#This Row],[列13]]-テーブル117[[#This Row],[列2]]),
              0)</f>
        <v>0</v>
      </c>
      <c r="G19" s="123" t="s">
        <v>65</v>
      </c>
      <c r="H19" s="131" t="str">
        <f>IFERROR(IF(MINUTE(テーブル117[[#This Row],[列4]]-テーブル117[[#This Row],[列13]]-テーブル117[[#This Row],[列2]])&lt;30,
                  "00",
                  30),
              "00")</f>
        <v>00</v>
      </c>
      <c r="I19" s="125" t="s">
        <v>36</v>
      </c>
      <c r="J19" s="126">
        <f>IFERROR((テーブル117[[#This Row],[列5]]+テーブル117[[#This Row],[列7]]/60)*$C$5,"")</f>
        <v>0</v>
      </c>
      <c r="K19" s="127" t="s">
        <v>7</v>
      </c>
      <c r="L19" s="132"/>
      <c r="M19" s="129"/>
      <c r="N19" s="115"/>
      <c r="O19" s="116"/>
    </row>
    <row r="20" spans="1:15" ht="22.5" customHeight="1">
      <c r="A20" s="117"/>
      <c r="B20" s="130" t="str">
        <f>IF(テーブル117[[#This Row],[列1]]="",
    "",
    TEXT(テーブル117[[#This Row],[列1]],"(aaa)"))</f>
        <v/>
      </c>
      <c r="C20" s="119" t="s">
        <v>66</v>
      </c>
      <c r="D20" s="199" t="s">
        <v>70</v>
      </c>
      <c r="E20" s="121" t="s">
        <v>66</v>
      </c>
      <c r="F20" s="122">
        <f>IFERROR(HOUR(テーブル117[[#This Row],[列4]]-テーブル117[[#This Row],[列13]]-テーブル117[[#This Row],[列2]]),
              0)</f>
        <v>0</v>
      </c>
      <c r="G20" s="123" t="s">
        <v>65</v>
      </c>
      <c r="H20" s="131" t="str">
        <f>IFERROR(IF(MINUTE(テーブル117[[#This Row],[列4]]-テーブル117[[#This Row],[列13]]-テーブル117[[#This Row],[列2]])&lt;30,
                  "00",
                  30),
              "00")</f>
        <v>00</v>
      </c>
      <c r="I20" s="125" t="s">
        <v>36</v>
      </c>
      <c r="J20" s="126">
        <f>IFERROR((テーブル117[[#This Row],[列5]]+テーブル117[[#This Row],[列7]]/60)*$C$5,"")</f>
        <v>0</v>
      </c>
      <c r="K20" s="127" t="s">
        <v>7</v>
      </c>
      <c r="L20" s="132"/>
      <c r="M20" s="129"/>
      <c r="N20" s="115"/>
      <c r="O20" s="116"/>
    </row>
    <row r="21" spans="1:15" ht="22.5" customHeight="1">
      <c r="A21" s="117"/>
      <c r="B21" s="130" t="str">
        <f>IF(テーブル117[[#This Row],[列1]]="",
    "",
    TEXT(テーブル117[[#This Row],[列1]],"(aaa)"))</f>
        <v/>
      </c>
      <c r="C21" s="119" t="s">
        <v>66</v>
      </c>
      <c r="D21" s="199" t="s">
        <v>70</v>
      </c>
      <c r="E21" s="121" t="s">
        <v>66</v>
      </c>
      <c r="F21" s="122">
        <f>IFERROR(HOUR(テーブル117[[#This Row],[列4]]-テーブル117[[#This Row],[列13]]-テーブル117[[#This Row],[列2]]),
              0)</f>
        <v>0</v>
      </c>
      <c r="G21" s="123" t="s">
        <v>65</v>
      </c>
      <c r="H21" s="131" t="str">
        <f>IFERROR(IF(MINUTE(テーブル117[[#This Row],[列4]]-テーブル117[[#This Row],[列13]]-テーブル117[[#This Row],[列2]])&lt;30,
                  "00",
                  30),
              "00")</f>
        <v>00</v>
      </c>
      <c r="I21" s="125" t="s">
        <v>36</v>
      </c>
      <c r="J21" s="126">
        <f>IFERROR((テーブル117[[#This Row],[列5]]+テーブル117[[#This Row],[列7]]/60)*$C$5,"")</f>
        <v>0</v>
      </c>
      <c r="K21" s="127" t="s">
        <v>7</v>
      </c>
      <c r="L21" s="132"/>
      <c r="M21" s="129"/>
      <c r="N21" s="115"/>
      <c r="O21" s="116"/>
    </row>
    <row r="22" spans="1:15" ht="22.5" customHeight="1">
      <c r="A22" s="117"/>
      <c r="B22" s="130" t="str">
        <f>IF(テーブル117[[#This Row],[列1]]="",
    "",
    TEXT(テーブル117[[#This Row],[列1]],"(aaa)"))</f>
        <v/>
      </c>
      <c r="C22" s="119" t="s">
        <v>66</v>
      </c>
      <c r="D22" s="199" t="s">
        <v>70</v>
      </c>
      <c r="E22" s="121" t="s">
        <v>66</v>
      </c>
      <c r="F22" s="122">
        <f>IFERROR(HOUR(テーブル117[[#This Row],[列4]]-テーブル117[[#This Row],[列13]]-テーブル117[[#This Row],[列2]]),
              0)</f>
        <v>0</v>
      </c>
      <c r="G22" s="123" t="s">
        <v>65</v>
      </c>
      <c r="H22" s="131" t="str">
        <f>IFERROR(IF(MINUTE(テーブル117[[#This Row],[列4]]-テーブル117[[#This Row],[列13]]-テーブル117[[#This Row],[列2]])&lt;30,
                  "00",
                  30),
              "00")</f>
        <v>00</v>
      </c>
      <c r="I22" s="125" t="s">
        <v>36</v>
      </c>
      <c r="J22" s="126">
        <f>IFERROR((テーブル117[[#This Row],[列5]]+テーブル117[[#This Row],[列7]]/60)*$C$5,"")</f>
        <v>0</v>
      </c>
      <c r="K22" s="127" t="s">
        <v>7</v>
      </c>
      <c r="L22" s="132"/>
      <c r="M22" s="129"/>
      <c r="N22" s="115"/>
      <c r="O22" s="116"/>
    </row>
    <row r="23" spans="1:15" ht="22.5" customHeight="1">
      <c r="A23" s="117"/>
      <c r="B23" s="130" t="str">
        <f>IF(テーブル117[[#This Row],[列1]]="",
    "",
    TEXT(テーブル117[[#This Row],[列1]],"(aaa)"))</f>
        <v/>
      </c>
      <c r="C23" s="119" t="s">
        <v>66</v>
      </c>
      <c r="D23" s="199" t="s">
        <v>70</v>
      </c>
      <c r="E23" s="121" t="s">
        <v>66</v>
      </c>
      <c r="F23" s="122">
        <f>IFERROR(HOUR(テーブル117[[#This Row],[列4]]-テーブル117[[#This Row],[列13]]-テーブル117[[#This Row],[列2]]),
              0)</f>
        <v>0</v>
      </c>
      <c r="G23" s="123" t="s">
        <v>65</v>
      </c>
      <c r="H23" s="131" t="str">
        <f>IFERROR(IF(MINUTE(テーブル117[[#This Row],[列4]]-テーブル117[[#This Row],[列13]]-テーブル117[[#This Row],[列2]])&lt;30,
                  "00",
                  30),
              "00")</f>
        <v>00</v>
      </c>
      <c r="I23" s="125" t="s">
        <v>36</v>
      </c>
      <c r="J23" s="126">
        <f>IFERROR((テーブル117[[#This Row],[列5]]+テーブル117[[#This Row],[列7]]/60)*$C$5,"")</f>
        <v>0</v>
      </c>
      <c r="K23" s="127" t="s">
        <v>7</v>
      </c>
      <c r="L23" s="132"/>
      <c r="M23" s="129"/>
      <c r="N23" s="115"/>
      <c r="O23" s="116"/>
    </row>
    <row r="24" spans="1:15" ht="22.5" customHeight="1">
      <c r="A24" s="117"/>
      <c r="B24" s="130" t="str">
        <f>IF(テーブル117[[#This Row],[列1]]="",
    "",
    TEXT(テーブル117[[#This Row],[列1]],"(aaa)"))</f>
        <v/>
      </c>
      <c r="C24" s="119" t="s">
        <v>66</v>
      </c>
      <c r="D24" s="199" t="s">
        <v>70</v>
      </c>
      <c r="E24" s="121" t="s">
        <v>66</v>
      </c>
      <c r="F24" s="122">
        <f>IFERROR(HOUR(テーブル117[[#This Row],[列4]]-テーブル117[[#This Row],[列13]]-テーブル117[[#This Row],[列2]]),
              0)</f>
        <v>0</v>
      </c>
      <c r="G24" s="123" t="s">
        <v>65</v>
      </c>
      <c r="H24" s="131" t="str">
        <f>IFERROR(IF(MINUTE(テーブル117[[#This Row],[列4]]-テーブル117[[#This Row],[列13]]-テーブル117[[#This Row],[列2]])&lt;30,
                  "00",
                  30),
              "00")</f>
        <v>00</v>
      </c>
      <c r="I24" s="125" t="s">
        <v>36</v>
      </c>
      <c r="J24" s="126">
        <f>IFERROR((テーブル117[[#This Row],[列5]]+テーブル117[[#This Row],[列7]]/60)*$C$5,"")</f>
        <v>0</v>
      </c>
      <c r="K24" s="127" t="s">
        <v>7</v>
      </c>
      <c r="L24" s="128"/>
      <c r="M24" s="129"/>
      <c r="N24" s="115"/>
      <c r="O24" s="116"/>
    </row>
    <row r="25" spans="1:15" ht="22.5" customHeight="1">
      <c r="A25" s="117"/>
      <c r="B25" s="130" t="str">
        <f>IF(テーブル117[[#This Row],[列1]]="",
    "",
    TEXT(テーブル117[[#This Row],[列1]],"(aaa)"))</f>
        <v/>
      </c>
      <c r="C25" s="119" t="s">
        <v>66</v>
      </c>
      <c r="D25" s="199" t="s">
        <v>70</v>
      </c>
      <c r="E25" s="121" t="s">
        <v>66</v>
      </c>
      <c r="F25" s="122">
        <f>IFERROR(HOUR(テーブル117[[#This Row],[列4]]-テーブル117[[#This Row],[列13]]-テーブル117[[#This Row],[列2]]),
              0)</f>
        <v>0</v>
      </c>
      <c r="G25" s="123" t="s">
        <v>65</v>
      </c>
      <c r="H25" s="131" t="str">
        <f>IFERROR(IF(MINUTE(テーブル117[[#This Row],[列4]]-テーブル117[[#This Row],[列13]]-テーブル117[[#This Row],[列2]])&lt;30,
                  "00",
                  30),
              "00")</f>
        <v>00</v>
      </c>
      <c r="I25" s="125" t="s">
        <v>36</v>
      </c>
      <c r="J25" s="126">
        <f>IFERROR((テーブル117[[#This Row],[列5]]+テーブル117[[#This Row],[列7]]/60)*$C$5,"")</f>
        <v>0</v>
      </c>
      <c r="K25" s="127" t="s">
        <v>7</v>
      </c>
      <c r="L25" s="132"/>
      <c r="M25" s="129"/>
      <c r="N25" s="115"/>
      <c r="O25" s="116"/>
    </row>
    <row r="26" spans="1:15" ht="22.5" customHeight="1">
      <c r="A26" s="117"/>
      <c r="B26" s="130" t="str">
        <f>IF(テーブル117[[#This Row],[列1]]="",
    "",
    TEXT(テーブル117[[#This Row],[列1]],"(aaa)"))</f>
        <v/>
      </c>
      <c r="C26" s="119" t="s">
        <v>66</v>
      </c>
      <c r="D26" s="199" t="s">
        <v>70</v>
      </c>
      <c r="E26" s="121" t="s">
        <v>66</v>
      </c>
      <c r="F26" s="122">
        <f>IFERROR(HOUR(テーブル117[[#This Row],[列4]]-テーブル117[[#This Row],[列13]]-テーブル117[[#This Row],[列2]]),
              0)</f>
        <v>0</v>
      </c>
      <c r="G26" s="123" t="s">
        <v>65</v>
      </c>
      <c r="H26" s="131" t="str">
        <f>IFERROR(IF(MINUTE(テーブル117[[#This Row],[列4]]-テーブル117[[#This Row],[列13]]-テーブル117[[#This Row],[列2]])&lt;30,
                  "00",
                  30),
              "00")</f>
        <v>00</v>
      </c>
      <c r="I26" s="125" t="s">
        <v>36</v>
      </c>
      <c r="J26" s="126">
        <f>IFERROR((テーブル117[[#This Row],[列5]]+テーブル117[[#This Row],[列7]]/60)*$C$5,"")</f>
        <v>0</v>
      </c>
      <c r="K26" s="127" t="s">
        <v>7</v>
      </c>
      <c r="L26" s="132"/>
      <c r="M26" s="129"/>
      <c r="N26" s="115"/>
      <c r="O26" s="116"/>
    </row>
    <row r="27" spans="1:15" ht="22.5" customHeight="1">
      <c r="A27" s="117"/>
      <c r="B27" s="130" t="str">
        <f>IF(テーブル117[[#This Row],[列1]]="",
    "",
    TEXT(テーブル117[[#This Row],[列1]],"(aaa)"))</f>
        <v/>
      </c>
      <c r="C27" s="119" t="s">
        <v>66</v>
      </c>
      <c r="D27" s="199" t="s">
        <v>70</v>
      </c>
      <c r="E27" s="121" t="s">
        <v>66</v>
      </c>
      <c r="F27" s="122">
        <f>IFERROR(HOUR(テーブル117[[#This Row],[列4]]-テーブル117[[#This Row],[列13]]-テーブル117[[#This Row],[列2]]),
              0)</f>
        <v>0</v>
      </c>
      <c r="G27" s="123" t="s">
        <v>65</v>
      </c>
      <c r="H27" s="131" t="str">
        <f>IFERROR(IF(MINUTE(テーブル117[[#This Row],[列4]]-テーブル117[[#This Row],[列13]]-テーブル117[[#This Row],[列2]])&lt;30,
                  "00",
                  30),
              "00")</f>
        <v>00</v>
      </c>
      <c r="I27" s="125" t="s">
        <v>36</v>
      </c>
      <c r="J27" s="126">
        <f>IFERROR((テーブル117[[#This Row],[列5]]+テーブル117[[#This Row],[列7]]/60)*$C$5,"")</f>
        <v>0</v>
      </c>
      <c r="K27" s="127" t="s">
        <v>7</v>
      </c>
      <c r="L27" s="132"/>
      <c r="M27" s="129"/>
      <c r="N27" s="115"/>
      <c r="O27" s="116"/>
    </row>
    <row r="28" spans="1:15" ht="22.5" customHeight="1">
      <c r="A28" s="117"/>
      <c r="B28" s="130" t="str">
        <f>IF(テーブル117[[#This Row],[列1]]="",
    "",
    TEXT(テーブル117[[#This Row],[列1]],"(aaa)"))</f>
        <v/>
      </c>
      <c r="C28" s="119" t="s">
        <v>66</v>
      </c>
      <c r="D28" s="199" t="s">
        <v>70</v>
      </c>
      <c r="E28" s="121" t="s">
        <v>66</v>
      </c>
      <c r="F28" s="122">
        <f>IFERROR(HOUR(テーブル117[[#This Row],[列4]]-テーブル117[[#This Row],[列13]]-テーブル117[[#This Row],[列2]]),
              0)</f>
        <v>0</v>
      </c>
      <c r="G28" s="123" t="s">
        <v>65</v>
      </c>
      <c r="H28" s="131" t="str">
        <f>IFERROR(IF(MINUTE(テーブル117[[#This Row],[列4]]-テーブル117[[#This Row],[列13]]-テーブル117[[#This Row],[列2]])&lt;30,
                  "00",
                  30),
              "00")</f>
        <v>00</v>
      </c>
      <c r="I28" s="125" t="s">
        <v>36</v>
      </c>
      <c r="J28" s="126">
        <f>IFERROR((テーブル117[[#This Row],[列5]]+テーブル117[[#This Row],[列7]]/60)*$C$5,"")</f>
        <v>0</v>
      </c>
      <c r="K28" s="127" t="s">
        <v>7</v>
      </c>
      <c r="L28" s="132"/>
      <c r="M28" s="129"/>
      <c r="N28" s="115"/>
      <c r="O28" s="116"/>
    </row>
    <row r="29" spans="1:15" ht="22.5" customHeight="1">
      <c r="A29" s="117"/>
      <c r="B29" s="130" t="str">
        <f>IF(テーブル117[[#This Row],[列1]]="",
    "",
    TEXT(テーブル117[[#This Row],[列1]],"(aaa)"))</f>
        <v/>
      </c>
      <c r="C29" s="119" t="s">
        <v>66</v>
      </c>
      <c r="D29" s="199" t="s">
        <v>70</v>
      </c>
      <c r="E29" s="121" t="s">
        <v>66</v>
      </c>
      <c r="F29" s="122">
        <f>IFERROR(HOUR(テーブル117[[#This Row],[列4]]-テーブル117[[#This Row],[列13]]-テーブル117[[#This Row],[列2]]),
              0)</f>
        <v>0</v>
      </c>
      <c r="G29" s="123" t="s">
        <v>65</v>
      </c>
      <c r="H29" s="131" t="str">
        <f>IFERROR(IF(MINUTE(テーブル117[[#This Row],[列4]]-テーブル117[[#This Row],[列13]]-テーブル117[[#This Row],[列2]])&lt;30,
                  "00",
                  30),
              "00")</f>
        <v>00</v>
      </c>
      <c r="I29" s="125" t="s">
        <v>36</v>
      </c>
      <c r="J29" s="126">
        <f>IFERROR((テーブル117[[#This Row],[列5]]+テーブル117[[#This Row],[列7]]/60)*$C$5,"")</f>
        <v>0</v>
      </c>
      <c r="K29" s="127" t="s">
        <v>7</v>
      </c>
      <c r="L29" s="132"/>
      <c r="M29" s="129"/>
      <c r="N29" s="115"/>
      <c r="O29" s="116"/>
    </row>
    <row r="30" spans="1:15" ht="22.5" customHeight="1" thickBot="1">
      <c r="A30" s="133"/>
      <c r="B30" s="134" t="str">
        <f>IF(テーブル117[[#This Row],[列1]]="",
    "",
    TEXT(テーブル117[[#This Row],[列1]],"(aaa)"))</f>
        <v/>
      </c>
      <c r="C30" s="135" t="s">
        <v>66</v>
      </c>
      <c r="D30" s="136" t="s">
        <v>70</v>
      </c>
      <c r="E30" s="137" t="s">
        <v>66</v>
      </c>
      <c r="F30" s="138">
        <f>IFERROR(HOUR(テーブル117[[#This Row],[列4]]-テーブル117[[#This Row],[列13]]-テーブル117[[#This Row],[列2]]),
              0)</f>
        <v>0</v>
      </c>
      <c r="G30" s="139" t="s">
        <v>65</v>
      </c>
      <c r="H30" s="140" t="str">
        <f>IFERROR(IF(MINUTE(テーブル117[[#This Row],[列4]]-テーブル117[[#This Row],[列13]]-テーブル117[[#This Row],[列2]])&lt;30,
                  "00",
                  30),
              "00")</f>
        <v>00</v>
      </c>
      <c r="I30" s="141" t="s">
        <v>36</v>
      </c>
      <c r="J30" s="142">
        <f>IFERROR((テーブル117[[#This Row],[列5]]+テーブル117[[#This Row],[列7]]/60)*$C$5,"")</f>
        <v>0</v>
      </c>
      <c r="K30" s="143" t="s">
        <v>7</v>
      </c>
      <c r="L30" s="144"/>
      <c r="M30" s="145"/>
      <c r="N30" s="115"/>
      <c r="O30" s="116"/>
    </row>
    <row r="31" spans="1:15" ht="22.5" customHeight="1" thickBot="1">
      <c r="A31" s="250" t="s">
        <v>41</v>
      </c>
      <c r="B31" s="251"/>
      <c r="C31" s="252"/>
      <c r="D31" s="253"/>
      <c r="E31" s="254"/>
      <c r="F31" s="255">
        <f>SUM(テーブル117[[#All],[列5]])+SUM(テーブル117[[#All],[列7]])/60</f>
        <v>0</v>
      </c>
      <c r="G31" s="256"/>
      <c r="H31" s="257" t="s">
        <v>37</v>
      </c>
      <c r="I31" s="258"/>
      <c r="J31" s="146">
        <f>SUM(テーブル117[[#All],[列9]])</f>
        <v>0</v>
      </c>
      <c r="K31" s="147" t="s">
        <v>7</v>
      </c>
      <c r="L31" s="259"/>
      <c r="M31" s="260"/>
    </row>
    <row r="32" spans="1:15">
      <c r="A32" s="148"/>
      <c r="B32" s="148"/>
      <c r="C32" s="149"/>
      <c r="D32" s="149"/>
      <c r="E32" s="149"/>
      <c r="F32" s="150"/>
      <c r="G32" s="150"/>
      <c r="H32" s="149"/>
      <c r="I32" s="149"/>
      <c r="J32" s="151"/>
      <c r="K32" s="98"/>
      <c r="L32" s="152"/>
    </row>
  </sheetData>
  <sheetProtection selectLockedCells="1"/>
  <mergeCells count="17">
    <mergeCell ref="J7:K7"/>
    <mergeCell ref="D1:L1"/>
    <mergeCell ref="A2:L2"/>
    <mergeCell ref="A3:B3"/>
    <mergeCell ref="C3:E3"/>
    <mergeCell ref="A4:B4"/>
    <mergeCell ref="C4:E4"/>
    <mergeCell ref="A5:B5"/>
    <mergeCell ref="C5:E5"/>
    <mergeCell ref="A7:B7"/>
    <mergeCell ref="C7:E7"/>
    <mergeCell ref="F7:I7"/>
    <mergeCell ref="A31:B31"/>
    <mergeCell ref="C31:E31"/>
    <mergeCell ref="F31:G31"/>
    <mergeCell ref="H31:I31"/>
    <mergeCell ref="L31:M31"/>
  </mergeCells>
  <phoneticPr fontId="2"/>
  <printOptions horizontalCentered="1"/>
  <pageMargins left="0.39370078740157483" right="0.39370078740157483" top="0.78740157480314965" bottom="0.78740157480314965" header="0.23622047244094491" footer="0.31496062992125984"/>
  <pageSetup paperSize="9" scale="96" orientation="portrait" r:id="rId1"/>
  <headerFooter alignWithMargins="0"/>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32"/>
  <sheetViews>
    <sheetView zoomScaleNormal="100" workbookViewId="0">
      <selection activeCell="A8" sqref="A8"/>
    </sheetView>
  </sheetViews>
  <sheetFormatPr defaultColWidth="11.375" defaultRowHeight="10.5"/>
  <cols>
    <col min="1" max="1" width="6.875" style="96" customWidth="1"/>
    <col min="2" max="2" width="3.125" style="96" customWidth="1"/>
    <col min="3" max="3" width="6.25" style="96" customWidth="1"/>
    <col min="4" max="4" width="3.125" style="101" customWidth="1"/>
    <col min="5" max="5" width="6.25" style="96" customWidth="1"/>
    <col min="6" max="9" width="3.125" style="96" customWidth="1"/>
    <col min="10" max="10" width="6.25" style="96" customWidth="1"/>
    <col min="11" max="11" width="3.125" style="96" customWidth="1"/>
    <col min="12" max="12" width="37.5" style="99" customWidth="1"/>
    <col min="13" max="13" width="9.375" style="96" customWidth="1"/>
    <col min="14" max="14" width="6.25" style="96" customWidth="1"/>
    <col min="15" max="255" width="11.375" style="96"/>
    <col min="256" max="256" width="16.75" style="96" customWidth="1"/>
    <col min="257" max="257" width="11.125" style="96" customWidth="1"/>
    <col min="258" max="258" width="3.75" style="96" bestFit="1" customWidth="1"/>
    <col min="259" max="259" width="11.125" style="96" customWidth="1"/>
    <col min="260" max="260" width="6" style="96" customWidth="1"/>
    <col min="261" max="261" width="5.125" style="96" customWidth="1"/>
    <col min="262" max="262" width="5.75" style="96" customWidth="1"/>
    <col min="263" max="263" width="3.125" style="96" customWidth="1"/>
    <col min="264" max="264" width="12.875" style="96" customWidth="1"/>
    <col min="265" max="265" width="2.875" style="96" customWidth="1"/>
    <col min="266" max="266" width="83.875" style="96" customWidth="1"/>
    <col min="267" max="511" width="11.375" style="96"/>
    <col min="512" max="512" width="16.75" style="96" customWidth="1"/>
    <col min="513" max="513" width="11.125" style="96" customWidth="1"/>
    <col min="514" max="514" width="3.75" style="96" bestFit="1" customWidth="1"/>
    <col min="515" max="515" width="11.125" style="96" customWidth="1"/>
    <col min="516" max="516" width="6" style="96" customWidth="1"/>
    <col min="517" max="517" width="5.125" style="96" customWidth="1"/>
    <col min="518" max="518" width="5.75" style="96" customWidth="1"/>
    <col min="519" max="519" width="3.125" style="96" customWidth="1"/>
    <col min="520" max="520" width="12.875" style="96" customWidth="1"/>
    <col min="521" max="521" width="2.875" style="96" customWidth="1"/>
    <col min="522" max="522" width="83.875" style="96" customWidth="1"/>
    <col min="523" max="767" width="11.375" style="96"/>
    <col min="768" max="768" width="16.75" style="96" customWidth="1"/>
    <col min="769" max="769" width="11.125" style="96" customWidth="1"/>
    <col min="770" max="770" width="3.75" style="96" bestFit="1" customWidth="1"/>
    <col min="771" max="771" width="11.125" style="96" customWidth="1"/>
    <col min="772" max="772" width="6" style="96" customWidth="1"/>
    <col min="773" max="773" width="5.125" style="96" customWidth="1"/>
    <col min="774" max="774" width="5.75" style="96" customWidth="1"/>
    <col min="775" max="775" width="3.125" style="96" customWidth="1"/>
    <col min="776" max="776" width="12.875" style="96" customWidth="1"/>
    <col min="777" max="777" width="2.875" style="96" customWidth="1"/>
    <col min="778" max="778" width="83.875" style="96" customWidth="1"/>
    <col min="779" max="1023" width="11.375" style="96"/>
    <col min="1024" max="1024" width="16.75" style="96" customWidth="1"/>
    <col min="1025" max="1025" width="11.125" style="96" customWidth="1"/>
    <col min="1026" max="1026" width="3.75" style="96" bestFit="1" customWidth="1"/>
    <col min="1027" max="1027" width="11.125" style="96" customWidth="1"/>
    <col min="1028" max="1028" width="6" style="96" customWidth="1"/>
    <col min="1029" max="1029" width="5.125" style="96" customWidth="1"/>
    <col min="1030" max="1030" width="5.75" style="96" customWidth="1"/>
    <col min="1031" max="1031" width="3.125" style="96" customWidth="1"/>
    <col min="1032" max="1032" width="12.875" style="96" customWidth="1"/>
    <col min="1033" max="1033" width="2.875" style="96" customWidth="1"/>
    <col min="1034" max="1034" width="83.875" style="96" customWidth="1"/>
    <col min="1035" max="1279" width="11.375" style="96"/>
    <col min="1280" max="1280" width="16.75" style="96" customWidth="1"/>
    <col min="1281" max="1281" width="11.125" style="96" customWidth="1"/>
    <col min="1282" max="1282" width="3.75" style="96" bestFit="1" customWidth="1"/>
    <col min="1283" max="1283" width="11.125" style="96" customWidth="1"/>
    <col min="1284" max="1284" width="6" style="96" customWidth="1"/>
    <col min="1285" max="1285" width="5.125" style="96" customWidth="1"/>
    <col min="1286" max="1286" width="5.75" style="96" customWidth="1"/>
    <col min="1287" max="1287" width="3.125" style="96" customWidth="1"/>
    <col min="1288" max="1288" width="12.875" style="96" customWidth="1"/>
    <col min="1289" max="1289" width="2.875" style="96" customWidth="1"/>
    <col min="1290" max="1290" width="83.875" style="96" customWidth="1"/>
    <col min="1291" max="1535" width="11.375" style="96"/>
    <col min="1536" max="1536" width="16.75" style="96" customWidth="1"/>
    <col min="1537" max="1537" width="11.125" style="96" customWidth="1"/>
    <col min="1538" max="1538" width="3.75" style="96" bestFit="1" customWidth="1"/>
    <col min="1539" max="1539" width="11.125" style="96" customWidth="1"/>
    <col min="1540" max="1540" width="6" style="96" customWidth="1"/>
    <col min="1541" max="1541" width="5.125" style="96" customWidth="1"/>
    <col min="1542" max="1542" width="5.75" style="96" customWidth="1"/>
    <col min="1543" max="1543" width="3.125" style="96" customWidth="1"/>
    <col min="1544" max="1544" width="12.875" style="96" customWidth="1"/>
    <col min="1545" max="1545" width="2.875" style="96" customWidth="1"/>
    <col min="1546" max="1546" width="83.875" style="96" customWidth="1"/>
    <col min="1547" max="1791" width="11.375" style="96"/>
    <col min="1792" max="1792" width="16.75" style="96" customWidth="1"/>
    <col min="1793" max="1793" width="11.125" style="96" customWidth="1"/>
    <col min="1794" max="1794" width="3.75" style="96" bestFit="1" customWidth="1"/>
    <col min="1795" max="1795" width="11.125" style="96" customWidth="1"/>
    <col min="1796" max="1796" width="6" style="96" customWidth="1"/>
    <col min="1797" max="1797" width="5.125" style="96" customWidth="1"/>
    <col min="1798" max="1798" width="5.75" style="96" customWidth="1"/>
    <col min="1799" max="1799" width="3.125" style="96" customWidth="1"/>
    <col min="1800" max="1800" width="12.875" style="96" customWidth="1"/>
    <col min="1801" max="1801" width="2.875" style="96" customWidth="1"/>
    <col min="1802" max="1802" width="83.875" style="96" customWidth="1"/>
    <col min="1803" max="2047" width="11.375" style="96"/>
    <col min="2048" max="2048" width="16.75" style="96" customWidth="1"/>
    <col min="2049" max="2049" width="11.125" style="96" customWidth="1"/>
    <col min="2050" max="2050" width="3.75" style="96" bestFit="1" customWidth="1"/>
    <col min="2051" max="2051" width="11.125" style="96" customWidth="1"/>
    <col min="2052" max="2052" width="6" style="96" customWidth="1"/>
    <col min="2053" max="2053" width="5.125" style="96" customWidth="1"/>
    <col min="2054" max="2054" width="5.75" style="96" customWidth="1"/>
    <col min="2055" max="2055" width="3.125" style="96" customWidth="1"/>
    <col min="2056" max="2056" width="12.875" style="96" customWidth="1"/>
    <col min="2057" max="2057" width="2.875" style="96" customWidth="1"/>
    <col min="2058" max="2058" width="83.875" style="96" customWidth="1"/>
    <col min="2059" max="2303" width="11.375" style="96"/>
    <col min="2304" max="2304" width="16.75" style="96" customWidth="1"/>
    <col min="2305" max="2305" width="11.125" style="96" customWidth="1"/>
    <col min="2306" max="2306" width="3.75" style="96" bestFit="1" customWidth="1"/>
    <col min="2307" max="2307" width="11.125" style="96" customWidth="1"/>
    <col min="2308" max="2308" width="6" style="96" customWidth="1"/>
    <col min="2309" max="2309" width="5.125" style="96" customWidth="1"/>
    <col min="2310" max="2310" width="5.75" style="96" customWidth="1"/>
    <col min="2311" max="2311" width="3.125" style="96" customWidth="1"/>
    <col min="2312" max="2312" width="12.875" style="96" customWidth="1"/>
    <col min="2313" max="2313" width="2.875" style="96" customWidth="1"/>
    <col min="2314" max="2314" width="83.875" style="96" customWidth="1"/>
    <col min="2315" max="2559" width="11.375" style="96"/>
    <col min="2560" max="2560" width="16.75" style="96" customWidth="1"/>
    <col min="2561" max="2561" width="11.125" style="96" customWidth="1"/>
    <col min="2562" max="2562" width="3.75" style="96" bestFit="1" customWidth="1"/>
    <col min="2563" max="2563" width="11.125" style="96" customWidth="1"/>
    <col min="2564" max="2564" width="6" style="96" customWidth="1"/>
    <col min="2565" max="2565" width="5.125" style="96" customWidth="1"/>
    <col min="2566" max="2566" width="5.75" style="96" customWidth="1"/>
    <col min="2567" max="2567" width="3.125" style="96" customWidth="1"/>
    <col min="2568" max="2568" width="12.875" style="96" customWidth="1"/>
    <col min="2569" max="2569" width="2.875" style="96" customWidth="1"/>
    <col min="2570" max="2570" width="83.875" style="96" customWidth="1"/>
    <col min="2571" max="2815" width="11.375" style="96"/>
    <col min="2816" max="2816" width="16.75" style="96" customWidth="1"/>
    <col min="2817" max="2817" width="11.125" style="96" customWidth="1"/>
    <col min="2818" max="2818" width="3.75" style="96" bestFit="1" customWidth="1"/>
    <col min="2819" max="2819" width="11.125" style="96" customWidth="1"/>
    <col min="2820" max="2820" width="6" style="96" customWidth="1"/>
    <col min="2821" max="2821" width="5.125" style="96" customWidth="1"/>
    <col min="2822" max="2822" width="5.75" style="96" customWidth="1"/>
    <col min="2823" max="2823" width="3.125" style="96" customWidth="1"/>
    <col min="2824" max="2824" width="12.875" style="96" customWidth="1"/>
    <col min="2825" max="2825" width="2.875" style="96" customWidth="1"/>
    <col min="2826" max="2826" width="83.875" style="96" customWidth="1"/>
    <col min="2827" max="3071" width="11.375" style="96"/>
    <col min="3072" max="3072" width="16.75" style="96" customWidth="1"/>
    <col min="3073" max="3073" width="11.125" style="96" customWidth="1"/>
    <col min="3074" max="3074" width="3.75" style="96" bestFit="1" customWidth="1"/>
    <col min="3075" max="3075" width="11.125" style="96" customWidth="1"/>
    <col min="3076" max="3076" width="6" style="96" customWidth="1"/>
    <col min="3077" max="3077" width="5.125" style="96" customWidth="1"/>
    <col min="3078" max="3078" width="5.75" style="96" customWidth="1"/>
    <col min="3079" max="3079" width="3.125" style="96" customWidth="1"/>
    <col min="3080" max="3080" width="12.875" style="96" customWidth="1"/>
    <col min="3081" max="3081" width="2.875" style="96" customWidth="1"/>
    <col min="3082" max="3082" width="83.875" style="96" customWidth="1"/>
    <col min="3083" max="3327" width="11.375" style="96"/>
    <col min="3328" max="3328" width="16.75" style="96" customWidth="1"/>
    <col min="3329" max="3329" width="11.125" style="96" customWidth="1"/>
    <col min="3330" max="3330" width="3.75" style="96" bestFit="1" customWidth="1"/>
    <col min="3331" max="3331" width="11.125" style="96" customWidth="1"/>
    <col min="3332" max="3332" width="6" style="96" customWidth="1"/>
    <col min="3333" max="3333" width="5.125" style="96" customWidth="1"/>
    <col min="3334" max="3334" width="5.75" style="96" customWidth="1"/>
    <col min="3335" max="3335" width="3.125" style="96" customWidth="1"/>
    <col min="3336" max="3336" width="12.875" style="96" customWidth="1"/>
    <col min="3337" max="3337" width="2.875" style="96" customWidth="1"/>
    <col min="3338" max="3338" width="83.875" style="96" customWidth="1"/>
    <col min="3339" max="3583" width="11.375" style="96"/>
    <col min="3584" max="3584" width="16.75" style="96" customWidth="1"/>
    <col min="3585" max="3585" width="11.125" style="96" customWidth="1"/>
    <col min="3586" max="3586" width="3.75" style="96" bestFit="1" customWidth="1"/>
    <col min="3587" max="3587" width="11.125" style="96" customWidth="1"/>
    <col min="3588" max="3588" width="6" style="96" customWidth="1"/>
    <col min="3589" max="3589" width="5.125" style="96" customWidth="1"/>
    <col min="3590" max="3590" width="5.75" style="96" customWidth="1"/>
    <col min="3591" max="3591" width="3.125" style="96" customWidth="1"/>
    <col min="3592" max="3592" width="12.875" style="96" customWidth="1"/>
    <col min="3593" max="3593" width="2.875" style="96" customWidth="1"/>
    <col min="3594" max="3594" width="83.875" style="96" customWidth="1"/>
    <col min="3595" max="3839" width="11.375" style="96"/>
    <col min="3840" max="3840" width="16.75" style="96" customWidth="1"/>
    <col min="3841" max="3841" width="11.125" style="96" customWidth="1"/>
    <col min="3842" max="3842" width="3.75" style="96" bestFit="1" customWidth="1"/>
    <col min="3843" max="3843" width="11.125" style="96" customWidth="1"/>
    <col min="3844" max="3844" width="6" style="96" customWidth="1"/>
    <col min="3845" max="3845" width="5.125" style="96" customWidth="1"/>
    <col min="3846" max="3846" width="5.75" style="96" customWidth="1"/>
    <col min="3847" max="3847" width="3.125" style="96" customWidth="1"/>
    <col min="3848" max="3848" width="12.875" style="96" customWidth="1"/>
    <col min="3849" max="3849" width="2.875" style="96" customWidth="1"/>
    <col min="3850" max="3850" width="83.875" style="96" customWidth="1"/>
    <col min="3851" max="4095" width="11.375" style="96"/>
    <col min="4096" max="4096" width="16.75" style="96" customWidth="1"/>
    <col min="4097" max="4097" width="11.125" style="96" customWidth="1"/>
    <col min="4098" max="4098" width="3.75" style="96" bestFit="1" customWidth="1"/>
    <col min="4099" max="4099" width="11.125" style="96" customWidth="1"/>
    <col min="4100" max="4100" width="6" style="96" customWidth="1"/>
    <col min="4101" max="4101" width="5.125" style="96" customWidth="1"/>
    <col min="4102" max="4102" width="5.75" style="96" customWidth="1"/>
    <col min="4103" max="4103" width="3.125" style="96" customWidth="1"/>
    <col min="4104" max="4104" width="12.875" style="96" customWidth="1"/>
    <col min="4105" max="4105" width="2.875" style="96" customWidth="1"/>
    <col min="4106" max="4106" width="83.875" style="96" customWidth="1"/>
    <col min="4107" max="4351" width="11.375" style="96"/>
    <col min="4352" max="4352" width="16.75" style="96" customWidth="1"/>
    <col min="4353" max="4353" width="11.125" style="96" customWidth="1"/>
    <col min="4354" max="4354" width="3.75" style="96" bestFit="1" customWidth="1"/>
    <col min="4355" max="4355" width="11.125" style="96" customWidth="1"/>
    <col min="4356" max="4356" width="6" style="96" customWidth="1"/>
    <col min="4357" max="4357" width="5.125" style="96" customWidth="1"/>
    <col min="4358" max="4358" width="5.75" style="96" customWidth="1"/>
    <col min="4359" max="4359" width="3.125" style="96" customWidth="1"/>
    <col min="4360" max="4360" width="12.875" style="96" customWidth="1"/>
    <col min="4361" max="4361" width="2.875" style="96" customWidth="1"/>
    <col min="4362" max="4362" width="83.875" style="96" customWidth="1"/>
    <col min="4363" max="4607" width="11.375" style="96"/>
    <col min="4608" max="4608" width="16.75" style="96" customWidth="1"/>
    <col min="4609" max="4609" width="11.125" style="96" customWidth="1"/>
    <col min="4610" max="4610" width="3.75" style="96" bestFit="1" customWidth="1"/>
    <col min="4611" max="4611" width="11.125" style="96" customWidth="1"/>
    <col min="4612" max="4612" width="6" style="96" customWidth="1"/>
    <col min="4613" max="4613" width="5.125" style="96" customWidth="1"/>
    <col min="4614" max="4614" width="5.75" style="96" customWidth="1"/>
    <col min="4615" max="4615" width="3.125" style="96" customWidth="1"/>
    <col min="4616" max="4616" width="12.875" style="96" customWidth="1"/>
    <col min="4617" max="4617" width="2.875" style="96" customWidth="1"/>
    <col min="4618" max="4618" width="83.875" style="96" customWidth="1"/>
    <col min="4619" max="4863" width="11.375" style="96"/>
    <col min="4864" max="4864" width="16.75" style="96" customWidth="1"/>
    <col min="4865" max="4865" width="11.125" style="96" customWidth="1"/>
    <col min="4866" max="4866" width="3.75" style="96" bestFit="1" customWidth="1"/>
    <col min="4867" max="4867" width="11.125" style="96" customWidth="1"/>
    <col min="4868" max="4868" width="6" style="96" customWidth="1"/>
    <col min="4869" max="4869" width="5.125" style="96" customWidth="1"/>
    <col min="4870" max="4870" width="5.75" style="96" customWidth="1"/>
    <col min="4871" max="4871" width="3.125" style="96" customWidth="1"/>
    <col min="4872" max="4872" width="12.875" style="96" customWidth="1"/>
    <col min="4873" max="4873" width="2.875" style="96" customWidth="1"/>
    <col min="4874" max="4874" width="83.875" style="96" customWidth="1"/>
    <col min="4875" max="5119" width="11.375" style="96"/>
    <col min="5120" max="5120" width="16.75" style="96" customWidth="1"/>
    <col min="5121" max="5121" width="11.125" style="96" customWidth="1"/>
    <col min="5122" max="5122" width="3.75" style="96" bestFit="1" customWidth="1"/>
    <col min="5123" max="5123" width="11.125" style="96" customWidth="1"/>
    <col min="5124" max="5124" width="6" style="96" customWidth="1"/>
    <col min="5125" max="5125" width="5.125" style="96" customWidth="1"/>
    <col min="5126" max="5126" width="5.75" style="96" customWidth="1"/>
    <col min="5127" max="5127" width="3.125" style="96" customWidth="1"/>
    <col min="5128" max="5128" width="12.875" style="96" customWidth="1"/>
    <col min="5129" max="5129" width="2.875" style="96" customWidth="1"/>
    <col min="5130" max="5130" width="83.875" style="96" customWidth="1"/>
    <col min="5131" max="5375" width="11.375" style="96"/>
    <col min="5376" max="5376" width="16.75" style="96" customWidth="1"/>
    <col min="5377" max="5377" width="11.125" style="96" customWidth="1"/>
    <col min="5378" max="5378" width="3.75" style="96" bestFit="1" customWidth="1"/>
    <col min="5379" max="5379" width="11.125" style="96" customWidth="1"/>
    <col min="5380" max="5380" width="6" style="96" customWidth="1"/>
    <col min="5381" max="5381" width="5.125" style="96" customWidth="1"/>
    <col min="5382" max="5382" width="5.75" style="96" customWidth="1"/>
    <col min="5383" max="5383" width="3.125" style="96" customWidth="1"/>
    <col min="5384" max="5384" width="12.875" style="96" customWidth="1"/>
    <col min="5385" max="5385" width="2.875" style="96" customWidth="1"/>
    <col min="5386" max="5386" width="83.875" style="96" customWidth="1"/>
    <col min="5387" max="5631" width="11.375" style="96"/>
    <col min="5632" max="5632" width="16.75" style="96" customWidth="1"/>
    <col min="5633" max="5633" width="11.125" style="96" customWidth="1"/>
    <col min="5634" max="5634" width="3.75" style="96" bestFit="1" customWidth="1"/>
    <col min="5635" max="5635" width="11.125" style="96" customWidth="1"/>
    <col min="5636" max="5636" width="6" style="96" customWidth="1"/>
    <col min="5637" max="5637" width="5.125" style="96" customWidth="1"/>
    <col min="5638" max="5638" width="5.75" style="96" customWidth="1"/>
    <col min="5639" max="5639" width="3.125" style="96" customWidth="1"/>
    <col min="5640" max="5640" width="12.875" style="96" customWidth="1"/>
    <col min="5641" max="5641" width="2.875" style="96" customWidth="1"/>
    <col min="5642" max="5642" width="83.875" style="96" customWidth="1"/>
    <col min="5643" max="5887" width="11.375" style="96"/>
    <col min="5888" max="5888" width="16.75" style="96" customWidth="1"/>
    <col min="5889" max="5889" width="11.125" style="96" customWidth="1"/>
    <col min="5890" max="5890" width="3.75" style="96" bestFit="1" customWidth="1"/>
    <col min="5891" max="5891" width="11.125" style="96" customWidth="1"/>
    <col min="5892" max="5892" width="6" style="96" customWidth="1"/>
    <col min="5893" max="5893" width="5.125" style="96" customWidth="1"/>
    <col min="5894" max="5894" width="5.75" style="96" customWidth="1"/>
    <col min="5895" max="5895" width="3.125" style="96" customWidth="1"/>
    <col min="5896" max="5896" width="12.875" style="96" customWidth="1"/>
    <col min="5897" max="5897" width="2.875" style="96" customWidth="1"/>
    <col min="5898" max="5898" width="83.875" style="96" customWidth="1"/>
    <col min="5899" max="6143" width="11.375" style="96"/>
    <col min="6144" max="6144" width="16.75" style="96" customWidth="1"/>
    <col min="6145" max="6145" width="11.125" style="96" customWidth="1"/>
    <col min="6146" max="6146" width="3.75" style="96" bestFit="1" customWidth="1"/>
    <col min="6147" max="6147" width="11.125" style="96" customWidth="1"/>
    <col min="6148" max="6148" width="6" style="96" customWidth="1"/>
    <col min="6149" max="6149" width="5.125" style="96" customWidth="1"/>
    <col min="6150" max="6150" width="5.75" style="96" customWidth="1"/>
    <col min="6151" max="6151" width="3.125" style="96" customWidth="1"/>
    <col min="6152" max="6152" width="12.875" style="96" customWidth="1"/>
    <col min="6153" max="6153" width="2.875" style="96" customWidth="1"/>
    <col min="6154" max="6154" width="83.875" style="96" customWidth="1"/>
    <col min="6155" max="6399" width="11.375" style="96"/>
    <col min="6400" max="6400" width="16.75" style="96" customWidth="1"/>
    <col min="6401" max="6401" width="11.125" style="96" customWidth="1"/>
    <col min="6402" max="6402" width="3.75" style="96" bestFit="1" customWidth="1"/>
    <col min="6403" max="6403" width="11.125" style="96" customWidth="1"/>
    <col min="6404" max="6404" width="6" style="96" customWidth="1"/>
    <col min="6405" max="6405" width="5.125" style="96" customWidth="1"/>
    <col min="6406" max="6406" width="5.75" style="96" customWidth="1"/>
    <col min="6407" max="6407" width="3.125" style="96" customWidth="1"/>
    <col min="6408" max="6408" width="12.875" style="96" customWidth="1"/>
    <col min="6409" max="6409" width="2.875" style="96" customWidth="1"/>
    <col min="6410" max="6410" width="83.875" style="96" customWidth="1"/>
    <col min="6411" max="6655" width="11.375" style="96"/>
    <col min="6656" max="6656" width="16.75" style="96" customWidth="1"/>
    <col min="6657" max="6657" width="11.125" style="96" customWidth="1"/>
    <col min="6658" max="6658" width="3.75" style="96" bestFit="1" customWidth="1"/>
    <col min="6659" max="6659" width="11.125" style="96" customWidth="1"/>
    <col min="6660" max="6660" width="6" style="96" customWidth="1"/>
    <col min="6661" max="6661" width="5.125" style="96" customWidth="1"/>
    <col min="6662" max="6662" width="5.75" style="96" customWidth="1"/>
    <col min="6663" max="6663" width="3.125" style="96" customWidth="1"/>
    <col min="6664" max="6664" width="12.875" style="96" customWidth="1"/>
    <col min="6665" max="6665" width="2.875" style="96" customWidth="1"/>
    <col min="6666" max="6666" width="83.875" style="96" customWidth="1"/>
    <col min="6667" max="6911" width="11.375" style="96"/>
    <col min="6912" max="6912" width="16.75" style="96" customWidth="1"/>
    <col min="6913" max="6913" width="11.125" style="96" customWidth="1"/>
    <col min="6914" max="6914" width="3.75" style="96" bestFit="1" customWidth="1"/>
    <col min="6915" max="6915" width="11.125" style="96" customWidth="1"/>
    <col min="6916" max="6916" width="6" style="96" customWidth="1"/>
    <col min="6917" max="6917" width="5.125" style="96" customWidth="1"/>
    <col min="6918" max="6918" width="5.75" style="96" customWidth="1"/>
    <col min="6919" max="6919" width="3.125" style="96" customWidth="1"/>
    <col min="6920" max="6920" width="12.875" style="96" customWidth="1"/>
    <col min="6921" max="6921" width="2.875" style="96" customWidth="1"/>
    <col min="6922" max="6922" width="83.875" style="96" customWidth="1"/>
    <col min="6923" max="7167" width="11.375" style="96"/>
    <col min="7168" max="7168" width="16.75" style="96" customWidth="1"/>
    <col min="7169" max="7169" width="11.125" style="96" customWidth="1"/>
    <col min="7170" max="7170" width="3.75" style="96" bestFit="1" customWidth="1"/>
    <col min="7171" max="7171" width="11.125" style="96" customWidth="1"/>
    <col min="7172" max="7172" width="6" style="96" customWidth="1"/>
    <col min="7173" max="7173" width="5.125" style="96" customWidth="1"/>
    <col min="7174" max="7174" width="5.75" style="96" customWidth="1"/>
    <col min="7175" max="7175" width="3.125" style="96" customWidth="1"/>
    <col min="7176" max="7176" width="12.875" style="96" customWidth="1"/>
    <col min="7177" max="7177" width="2.875" style="96" customWidth="1"/>
    <col min="7178" max="7178" width="83.875" style="96" customWidth="1"/>
    <col min="7179" max="7423" width="11.375" style="96"/>
    <col min="7424" max="7424" width="16.75" style="96" customWidth="1"/>
    <col min="7425" max="7425" width="11.125" style="96" customWidth="1"/>
    <col min="7426" max="7426" width="3.75" style="96" bestFit="1" customWidth="1"/>
    <col min="7427" max="7427" width="11.125" style="96" customWidth="1"/>
    <col min="7428" max="7428" width="6" style="96" customWidth="1"/>
    <col min="7429" max="7429" width="5.125" style="96" customWidth="1"/>
    <col min="7430" max="7430" width="5.75" style="96" customWidth="1"/>
    <col min="7431" max="7431" width="3.125" style="96" customWidth="1"/>
    <col min="7432" max="7432" width="12.875" style="96" customWidth="1"/>
    <col min="7433" max="7433" width="2.875" style="96" customWidth="1"/>
    <col min="7434" max="7434" width="83.875" style="96" customWidth="1"/>
    <col min="7435" max="7679" width="11.375" style="96"/>
    <col min="7680" max="7680" width="16.75" style="96" customWidth="1"/>
    <col min="7681" max="7681" width="11.125" style="96" customWidth="1"/>
    <col min="7682" max="7682" width="3.75" style="96" bestFit="1" customWidth="1"/>
    <col min="7683" max="7683" width="11.125" style="96" customWidth="1"/>
    <col min="7684" max="7684" width="6" style="96" customWidth="1"/>
    <col min="7685" max="7685" width="5.125" style="96" customWidth="1"/>
    <col min="7686" max="7686" width="5.75" style="96" customWidth="1"/>
    <col min="7687" max="7687" width="3.125" style="96" customWidth="1"/>
    <col min="7688" max="7688" width="12.875" style="96" customWidth="1"/>
    <col min="7689" max="7689" width="2.875" style="96" customWidth="1"/>
    <col min="7690" max="7690" width="83.875" style="96" customWidth="1"/>
    <col min="7691" max="7935" width="11.375" style="96"/>
    <col min="7936" max="7936" width="16.75" style="96" customWidth="1"/>
    <col min="7937" max="7937" width="11.125" style="96" customWidth="1"/>
    <col min="7938" max="7938" width="3.75" style="96" bestFit="1" customWidth="1"/>
    <col min="7939" max="7939" width="11.125" style="96" customWidth="1"/>
    <col min="7940" max="7940" width="6" style="96" customWidth="1"/>
    <col min="7941" max="7941" width="5.125" style="96" customWidth="1"/>
    <col min="7942" max="7942" width="5.75" style="96" customWidth="1"/>
    <col min="7943" max="7943" width="3.125" style="96" customWidth="1"/>
    <col min="7944" max="7944" width="12.875" style="96" customWidth="1"/>
    <col min="7945" max="7945" width="2.875" style="96" customWidth="1"/>
    <col min="7946" max="7946" width="83.875" style="96" customWidth="1"/>
    <col min="7947" max="8191" width="11.375" style="96"/>
    <col min="8192" max="8192" width="16.75" style="96" customWidth="1"/>
    <col min="8193" max="8193" width="11.125" style="96" customWidth="1"/>
    <col min="8194" max="8194" width="3.75" style="96" bestFit="1" customWidth="1"/>
    <col min="8195" max="8195" width="11.125" style="96" customWidth="1"/>
    <col min="8196" max="8196" width="6" style="96" customWidth="1"/>
    <col min="8197" max="8197" width="5.125" style="96" customWidth="1"/>
    <col min="8198" max="8198" width="5.75" style="96" customWidth="1"/>
    <col min="8199" max="8199" width="3.125" style="96" customWidth="1"/>
    <col min="8200" max="8200" width="12.875" style="96" customWidth="1"/>
    <col min="8201" max="8201" width="2.875" style="96" customWidth="1"/>
    <col min="8202" max="8202" width="83.875" style="96" customWidth="1"/>
    <col min="8203" max="8447" width="11.375" style="96"/>
    <col min="8448" max="8448" width="16.75" style="96" customWidth="1"/>
    <col min="8449" max="8449" width="11.125" style="96" customWidth="1"/>
    <col min="8450" max="8450" width="3.75" style="96" bestFit="1" customWidth="1"/>
    <col min="8451" max="8451" width="11.125" style="96" customWidth="1"/>
    <col min="8452" max="8452" width="6" style="96" customWidth="1"/>
    <col min="8453" max="8453" width="5.125" style="96" customWidth="1"/>
    <col min="8454" max="8454" width="5.75" style="96" customWidth="1"/>
    <col min="8455" max="8455" width="3.125" style="96" customWidth="1"/>
    <col min="8456" max="8456" width="12.875" style="96" customWidth="1"/>
    <col min="8457" max="8457" width="2.875" style="96" customWidth="1"/>
    <col min="8458" max="8458" width="83.875" style="96" customWidth="1"/>
    <col min="8459" max="8703" width="11.375" style="96"/>
    <col min="8704" max="8704" width="16.75" style="96" customWidth="1"/>
    <col min="8705" max="8705" width="11.125" style="96" customWidth="1"/>
    <col min="8706" max="8706" width="3.75" style="96" bestFit="1" customWidth="1"/>
    <col min="8707" max="8707" width="11.125" style="96" customWidth="1"/>
    <col min="8708" max="8708" width="6" style="96" customWidth="1"/>
    <col min="8709" max="8709" width="5.125" style="96" customWidth="1"/>
    <col min="8710" max="8710" width="5.75" style="96" customWidth="1"/>
    <col min="8711" max="8711" width="3.125" style="96" customWidth="1"/>
    <col min="8712" max="8712" width="12.875" style="96" customWidth="1"/>
    <col min="8713" max="8713" width="2.875" style="96" customWidth="1"/>
    <col min="8714" max="8714" width="83.875" style="96" customWidth="1"/>
    <col min="8715" max="8959" width="11.375" style="96"/>
    <col min="8960" max="8960" width="16.75" style="96" customWidth="1"/>
    <col min="8961" max="8961" width="11.125" style="96" customWidth="1"/>
    <col min="8962" max="8962" width="3.75" style="96" bestFit="1" customWidth="1"/>
    <col min="8963" max="8963" width="11.125" style="96" customWidth="1"/>
    <col min="8964" max="8964" width="6" style="96" customWidth="1"/>
    <col min="8965" max="8965" width="5.125" style="96" customWidth="1"/>
    <col min="8966" max="8966" width="5.75" style="96" customWidth="1"/>
    <col min="8967" max="8967" width="3.125" style="96" customWidth="1"/>
    <col min="8968" max="8968" width="12.875" style="96" customWidth="1"/>
    <col min="8969" max="8969" width="2.875" style="96" customWidth="1"/>
    <col min="8970" max="8970" width="83.875" style="96" customWidth="1"/>
    <col min="8971" max="9215" width="11.375" style="96"/>
    <col min="9216" max="9216" width="16.75" style="96" customWidth="1"/>
    <col min="9217" max="9217" width="11.125" style="96" customWidth="1"/>
    <col min="9218" max="9218" width="3.75" style="96" bestFit="1" customWidth="1"/>
    <col min="9219" max="9219" width="11.125" style="96" customWidth="1"/>
    <col min="9220" max="9220" width="6" style="96" customWidth="1"/>
    <col min="9221" max="9221" width="5.125" style="96" customWidth="1"/>
    <col min="9222" max="9222" width="5.75" style="96" customWidth="1"/>
    <col min="9223" max="9223" width="3.125" style="96" customWidth="1"/>
    <col min="9224" max="9224" width="12.875" style="96" customWidth="1"/>
    <col min="9225" max="9225" width="2.875" style="96" customWidth="1"/>
    <col min="9226" max="9226" width="83.875" style="96" customWidth="1"/>
    <col min="9227" max="9471" width="11.375" style="96"/>
    <col min="9472" max="9472" width="16.75" style="96" customWidth="1"/>
    <col min="9473" max="9473" width="11.125" style="96" customWidth="1"/>
    <col min="9474" max="9474" width="3.75" style="96" bestFit="1" customWidth="1"/>
    <col min="9475" max="9475" width="11.125" style="96" customWidth="1"/>
    <col min="9476" max="9476" width="6" style="96" customWidth="1"/>
    <col min="9477" max="9477" width="5.125" style="96" customWidth="1"/>
    <col min="9478" max="9478" width="5.75" style="96" customWidth="1"/>
    <col min="9479" max="9479" width="3.125" style="96" customWidth="1"/>
    <col min="9480" max="9480" width="12.875" style="96" customWidth="1"/>
    <col min="9481" max="9481" width="2.875" style="96" customWidth="1"/>
    <col min="9482" max="9482" width="83.875" style="96" customWidth="1"/>
    <col min="9483" max="9727" width="11.375" style="96"/>
    <col min="9728" max="9728" width="16.75" style="96" customWidth="1"/>
    <col min="9729" max="9729" width="11.125" style="96" customWidth="1"/>
    <col min="9730" max="9730" width="3.75" style="96" bestFit="1" customWidth="1"/>
    <col min="9731" max="9731" width="11.125" style="96" customWidth="1"/>
    <col min="9732" max="9732" width="6" style="96" customWidth="1"/>
    <col min="9733" max="9733" width="5.125" style="96" customWidth="1"/>
    <col min="9734" max="9734" width="5.75" style="96" customWidth="1"/>
    <col min="9735" max="9735" width="3.125" style="96" customWidth="1"/>
    <col min="9736" max="9736" width="12.875" style="96" customWidth="1"/>
    <col min="9737" max="9737" width="2.875" style="96" customWidth="1"/>
    <col min="9738" max="9738" width="83.875" style="96" customWidth="1"/>
    <col min="9739" max="9983" width="11.375" style="96"/>
    <col min="9984" max="9984" width="16.75" style="96" customWidth="1"/>
    <col min="9985" max="9985" width="11.125" style="96" customWidth="1"/>
    <col min="9986" max="9986" width="3.75" style="96" bestFit="1" customWidth="1"/>
    <col min="9987" max="9987" width="11.125" style="96" customWidth="1"/>
    <col min="9988" max="9988" width="6" style="96" customWidth="1"/>
    <col min="9989" max="9989" width="5.125" style="96" customWidth="1"/>
    <col min="9990" max="9990" width="5.75" style="96" customWidth="1"/>
    <col min="9991" max="9991" width="3.125" style="96" customWidth="1"/>
    <col min="9992" max="9992" width="12.875" style="96" customWidth="1"/>
    <col min="9993" max="9993" width="2.875" style="96" customWidth="1"/>
    <col min="9994" max="9994" width="83.875" style="96" customWidth="1"/>
    <col min="9995" max="10239" width="11.375" style="96"/>
    <col min="10240" max="10240" width="16.75" style="96" customWidth="1"/>
    <col min="10241" max="10241" width="11.125" style="96" customWidth="1"/>
    <col min="10242" max="10242" width="3.75" style="96" bestFit="1" customWidth="1"/>
    <col min="10243" max="10243" width="11.125" style="96" customWidth="1"/>
    <col min="10244" max="10244" width="6" style="96" customWidth="1"/>
    <col min="10245" max="10245" width="5.125" style="96" customWidth="1"/>
    <col min="10246" max="10246" width="5.75" style="96" customWidth="1"/>
    <col min="10247" max="10247" width="3.125" style="96" customWidth="1"/>
    <col min="10248" max="10248" width="12.875" style="96" customWidth="1"/>
    <col min="10249" max="10249" width="2.875" style="96" customWidth="1"/>
    <col min="10250" max="10250" width="83.875" style="96" customWidth="1"/>
    <col min="10251" max="10495" width="11.375" style="96"/>
    <col min="10496" max="10496" width="16.75" style="96" customWidth="1"/>
    <col min="10497" max="10497" width="11.125" style="96" customWidth="1"/>
    <col min="10498" max="10498" width="3.75" style="96" bestFit="1" customWidth="1"/>
    <col min="10499" max="10499" width="11.125" style="96" customWidth="1"/>
    <col min="10500" max="10500" width="6" style="96" customWidth="1"/>
    <col min="10501" max="10501" width="5.125" style="96" customWidth="1"/>
    <col min="10502" max="10502" width="5.75" style="96" customWidth="1"/>
    <col min="10503" max="10503" width="3.125" style="96" customWidth="1"/>
    <col min="10504" max="10504" width="12.875" style="96" customWidth="1"/>
    <col min="10505" max="10505" width="2.875" style="96" customWidth="1"/>
    <col min="10506" max="10506" width="83.875" style="96" customWidth="1"/>
    <col min="10507" max="10751" width="11.375" style="96"/>
    <col min="10752" max="10752" width="16.75" style="96" customWidth="1"/>
    <col min="10753" max="10753" width="11.125" style="96" customWidth="1"/>
    <col min="10754" max="10754" width="3.75" style="96" bestFit="1" customWidth="1"/>
    <col min="10755" max="10755" width="11.125" style="96" customWidth="1"/>
    <col min="10756" max="10756" width="6" style="96" customWidth="1"/>
    <col min="10757" max="10757" width="5.125" style="96" customWidth="1"/>
    <col min="10758" max="10758" width="5.75" style="96" customWidth="1"/>
    <col min="10759" max="10759" width="3.125" style="96" customWidth="1"/>
    <col min="10760" max="10760" width="12.875" style="96" customWidth="1"/>
    <col min="10761" max="10761" width="2.875" style="96" customWidth="1"/>
    <col min="10762" max="10762" width="83.875" style="96" customWidth="1"/>
    <col min="10763" max="11007" width="11.375" style="96"/>
    <col min="11008" max="11008" width="16.75" style="96" customWidth="1"/>
    <col min="11009" max="11009" width="11.125" style="96" customWidth="1"/>
    <col min="11010" max="11010" width="3.75" style="96" bestFit="1" customWidth="1"/>
    <col min="11011" max="11011" width="11.125" style="96" customWidth="1"/>
    <col min="11012" max="11012" width="6" style="96" customWidth="1"/>
    <col min="11013" max="11013" width="5.125" style="96" customWidth="1"/>
    <col min="11014" max="11014" width="5.75" style="96" customWidth="1"/>
    <col min="11015" max="11015" width="3.125" style="96" customWidth="1"/>
    <col min="11016" max="11016" width="12.875" style="96" customWidth="1"/>
    <col min="11017" max="11017" width="2.875" style="96" customWidth="1"/>
    <col min="11018" max="11018" width="83.875" style="96" customWidth="1"/>
    <col min="11019" max="11263" width="11.375" style="96"/>
    <col min="11264" max="11264" width="16.75" style="96" customWidth="1"/>
    <col min="11265" max="11265" width="11.125" style="96" customWidth="1"/>
    <col min="11266" max="11266" width="3.75" style="96" bestFit="1" customWidth="1"/>
    <col min="11267" max="11267" width="11.125" style="96" customWidth="1"/>
    <col min="11268" max="11268" width="6" style="96" customWidth="1"/>
    <col min="11269" max="11269" width="5.125" style="96" customWidth="1"/>
    <col min="11270" max="11270" width="5.75" style="96" customWidth="1"/>
    <col min="11271" max="11271" width="3.125" style="96" customWidth="1"/>
    <col min="11272" max="11272" width="12.875" style="96" customWidth="1"/>
    <col min="11273" max="11273" width="2.875" style="96" customWidth="1"/>
    <col min="11274" max="11274" width="83.875" style="96" customWidth="1"/>
    <col min="11275" max="11519" width="11.375" style="96"/>
    <col min="11520" max="11520" width="16.75" style="96" customWidth="1"/>
    <col min="11521" max="11521" width="11.125" style="96" customWidth="1"/>
    <col min="11522" max="11522" width="3.75" style="96" bestFit="1" customWidth="1"/>
    <col min="11523" max="11523" width="11.125" style="96" customWidth="1"/>
    <col min="11524" max="11524" width="6" style="96" customWidth="1"/>
    <col min="11525" max="11525" width="5.125" style="96" customWidth="1"/>
    <col min="11526" max="11526" width="5.75" style="96" customWidth="1"/>
    <col min="11527" max="11527" width="3.125" style="96" customWidth="1"/>
    <col min="11528" max="11528" width="12.875" style="96" customWidth="1"/>
    <col min="11529" max="11529" width="2.875" style="96" customWidth="1"/>
    <col min="11530" max="11530" width="83.875" style="96" customWidth="1"/>
    <col min="11531" max="11775" width="11.375" style="96"/>
    <col min="11776" max="11776" width="16.75" style="96" customWidth="1"/>
    <col min="11777" max="11777" width="11.125" style="96" customWidth="1"/>
    <col min="11778" max="11778" width="3.75" style="96" bestFit="1" customWidth="1"/>
    <col min="11779" max="11779" width="11.125" style="96" customWidth="1"/>
    <col min="11780" max="11780" width="6" style="96" customWidth="1"/>
    <col min="11781" max="11781" width="5.125" style="96" customWidth="1"/>
    <col min="11782" max="11782" width="5.75" style="96" customWidth="1"/>
    <col min="11783" max="11783" width="3.125" style="96" customWidth="1"/>
    <col min="11784" max="11784" width="12.875" style="96" customWidth="1"/>
    <col min="11785" max="11785" width="2.875" style="96" customWidth="1"/>
    <col min="11786" max="11786" width="83.875" style="96" customWidth="1"/>
    <col min="11787" max="12031" width="11.375" style="96"/>
    <col min="12032" max="12032" width="16.75" style="96" customWidth="1"/>
    <col min="12033" max="12033" width="11.125" style="96" customWidth="1"/>
    <col min="12034" max="12034" width="3.75" style="96" bestFit="1" customWidth="1"/>
    <col min="12035" max="12035" width="11.125" style="96" customWidth="1"/>
    <col min="12036" max="12036" width="6" style="96" customWidth="1"/>
    <col min="12037" max="12037" width="5.125" style="96" customWidth="1"/>
    <col min="12038" max="12038" width="5.75" style="96" customWidth="1"/>
    <col min="12039" max="12039" width="3.125" style="96" customWidth="1"/>
    <col min="12040" max="12040" width="12.875" style="96" customWidth="1"/>
    <col min="12041" max="12041" width="2.875" style="96" customWidth="1"/>
    <col min="12042" max="12042" width="83.875" style="96" customWidth="1"/>
    <col min="12043" max="12287" width="11.375" style="96"/>
    <col min="12288" max="12288" width="16.75" style="96" customWidth="1"/>
    <col min="12289" max="12289" width="11.125" style="96" customWidth="1"/>
    <col min="12290" max="12290" width="3.75" style="96" bestFit="1" customWidth="1"/>
    <col min="12291" max="12291" width="11.125" style="96" customWidth="1"/>
    <col min="12292" max="12292" width="6" style="96" customWidth="1"/>
    <col min="12293" max="12293" width="5.125" style="96" customWidth="1"/>
    <col min="12294" max="12294" width="5.75" style="96" customWidth="1"/>
    <col min="12295" max="12295" width="3.125" style="96" customWidth="1"/>
    <col min="12296" max="12296" width="12.875" style="96" customWidth="1"/>
    <col min="12297" max="12297" width="2.875" style="96" customWidth="1"/>
    <col min="12298" max="12298" width="83.875" style="96" customWidth="1"/>
    <col min="12299" max="12543" width="11.375" style="96"/>
    <col min="12544" max="12544" width="16.75" style="96" customWidth="1"/>
    <col min="12545" max="12545" width="11.125" style="96" customWidth="1"/>
    <col min="12546" max="12546" width="3.75" style="96" bestFit="1" customWidth="1"/>
    <col min="12547" max="12547" width="11.125" style="96" customWidth="1"/>
    <col min="12548" max="12548" width="6" style="96" customWidth="1"/>
    <col min="12549" max="12549" width="5.125" style="96" customWidth="1"/>
    <col min="12550" max="12550" width="5.75" style="96" customWidth="1"/>
    <col min="12551" max="12551" width="3.125" style="96" customWidth="1"/>
    <col min="12552" max="12552" width="12.875" style="96" customWidth="1"/>
    <col min="12553" max="12553" width="2.875" style="96" customWidth="1"/>
    <col min="12554" max="12554" width="83.875" style="96" customWidth="1"/>
    <col min="12555" max="12799" width="11.375" style="96"/>
    <col min="12800" max="12800" width="16.75" style="96" customWidth="1"/>
    <col min="12801" max="12801" width="11.125" style="96" customWidth="1"/>
    <col min="12802" max="12802" width="3.75" style="96" bestFit="1" customWidth="1"/>
    <col min="12803" max="12803" width="11.125" style="96" customWidth="1"/>
    <col min="12804" max="12804" width="6" style="96" customWidth="1"/>
    <col min="12805" max="12805" width="5.125" style="96" customWidth="1"/>
    <col min="12806" max="12806" width="5.75" style="96" customWidth="1"/>
    <col min="12807" max="12807" width="3.125" style="96" customWidth="1"/>
    <col min="12808" max="12808" width="12.875" style="96" customWidth="1"/>
    <col min="12809" max="12809" width="2.875" style="96" customWidth="1"/>
    <col min="12810" max="12810" width="83.875" style="96" customWidth="1"/>
    <col min="12811" max="13055" width="11.375" style="96"/>
    <col min="13056" max="13056" width="16.75" style="96" customWidth="1"/>
    <col min="13057" max="13057" width="11.125" style="96" customWidth="1"/>
    <col min="13058" max="13058" width="3.75" style="96" bestFit="1" customWidth="1"/>
    <col min="13059" max="13059" width="11.125" style="96" customWidth="1"/>
    <col min="13060" max="13060" width="6" style="96" customWidth="1"/>
    <col min="13061" max="13061" width="5.125" style="96" customWidth="1"/>
    <col min="13062" max="13062" width="5.75" style="96" customWidth="1"/>
    <col min="13063" max="13063" width="3.125" style="96" customWidth="1"/>
    <col min="13064" max="13064" width="12.875" style="96" customWidth="1"/>
    <col min="13065" max="13065" width="2.875" style="96" customWidth="1"/>
    <col min="13066" max="13066" width="83.875" style="96" customWidth="1"/>
    <col min="13067" max="13311" width="11.375" style="96"/>
    <col min="13312" max="13312" width="16.75" style="96" customWidth="1"/>
    <col min="13313" max="13313" width="11.125" style="96" customWidth="1"/>
    <col min="13314" max="13314" width="3.75" style="96" bestFit="1" customWidth="1"/>
    <col min="13315" max="13315" width="11.125" style="96" customWidth="1"/>
    <col min="13316" max="13316" width="6" style="96" customWidth="1"/>
    <col min="13317" max="13317" width="5.125" style="96" customWidth="1"/>
    <col min="13318" max="13318" width="5.75" style="96" customWidth="1"/>
    <col min="13319" max="13319" width="3.125" style="96" customWidth="1"/>
    <col min="13320" max="13320" width="12.875" style="96" customWidth="1"/>
    <col min="13321" max="13321" width="2.875" style="96" customWidth="1"/>
    <col min="13322" max="13322" width="83.875" style="96" customWidth="1"/>
    <col min="13323" max="13567" width="11.375" style="96"/>
    <col min="13568" max="13568" width="16.75" style="96" customWidth="1"/>
    <col min="13569" max="13569" width="11.125" style="96" customWidth="1"/>
    <col min="13570" max="13570" width="3.75" style="96" bestFit="1" customWidth="1"/>
    <col min="13571" max="13571" width="11.125" style="96" customWidth="1"/>
    <col min="13572" max="13572" width="6" style="96" customWidth="1"/>
    <col min="13573" max="13573" width="5.125" style="96" customWidth="1"/>
    <col min="13574" max="13574" width="5.75" style="96" customWidth="1"/>
    <col min="13575" max="13575" width="3.125" style="96" customWidth="1"/>
    <col min="13576" max="13576" width="12.875" style="96" customWidth="1"/>
    <col min="13577" max="13577" width="2.875" style="96" customWidth="1"/>
    <col min="13578" max="13578" width="83.875" style="96" customWidth="1"/>
    <col min="13579" max="13823" width="11.375" style="96"/>
    <col min="13824" max="13824" width="16.75" style="96" customWidth="1"/>
    <col min="13825" max="13825" width="11.125" style="96" customWidth="1"/>
    <col min="13826" max="13826" width="3.75" style="96" bestFit="1" customWidth="1"/>
    <col min="13827" max="13827" width="11.125" style="96" customWidth="1"/>
    <col min="13828" max="13828" width="6" style="96" customWidth="1"/>
    <col min="13829" max="13829" width="5.125" style="96" customWidth="1"/>
    <col min="13830" max="13830" width="5.75" style="96" customWidth="1"/>
    <col min="13831" max="13831" width="3.125" style="96" customWidth="1"/>
    <col min="13832" max="13832" width="12.875" style="96" customWidth="1"/>
    <col min="13833" max="13833" width="2.875" style="96" customWidth="1"/>
    <col min="13834" max="13834" width="83.875" style="96" customWidth="1"/>
    <col min="13835" max="14079" width="11.375" style="96"/>
    <col min="14080" max="14080" width="16.75" style="96" customWidth="1"/>
    <col min="14081" max="14081" width="11.125" style="96" customWidth="1"/>
    <col min="14082" max="14082" width="3.75" style="96" bestFit="1" customWidth="1"/>
    <col min="14083" max="14083" width="11.125" style="96" customWidth="1"/>
    <col min="14084" max="14084" width="6" style="96" customWidth="1"/>
    <col min="14085" max="14085" width="5.125" style="96" customWidth="1"/>
    <col min="14086" max="14086" width="5.75" style="96" customWidth="1"/>
    <col min="14087" max="14087" width="3.125" style="96" customWidth="1"/>
    <col min="14088" max="14088" width="12.875" style="96" customWidth="1"/>
    <col min="14089" max="14089" width="2.875" style="96" customWidth="1"/>
    <col min="14090" max="14090" width="83.875" style="96" customWidth="1"/>
    <col min="14091" max="14335" width="11.375" style="96"/>
    <col min="14336" max="14336" width="16.75" style="96" customWidth="1"/>
    <col min="14337" max="14337" width="11.125" style="96" customWidth="1"/>
    <col min="14338" max="14338" width="3.75" style="96" bestFit="1" customWidth="1"/>
    <col min="14339" max="14339" width="11.125" style="96" customWidth="1"/>
    <col min="14340" max="14340" width="6" style="96" customWidth="1"/>
    <col min="14341" max="14341" width="5.125" style="96" customWidth="1"/>
    <col min="14342" max="14342" width="5.75" style="96" customWidth="1"/>
    <col min="14343" max="14343" width="3.125" style="96" customWidth="1"/>
    <col min="14344" max="14344" width="12.875" style="96" customWidth="1"/>
    <col min="14345" max="14345" width="2.875" style="96" customWidth="1"/>
    <col min="14346" max="14346" width="83.875" style="96" customWidth="1"/>
    <col min="14347" max="14591" width="11.375" style="96"/>
    <col min="14592" max="14592" width="16.75" style="96" customWidth="1"/>
    <col min="14593" max="14593" width="11.125" style="96" customWidth="1"/>
    <col min="14594" max="14594" width="3.75" style="96" bestFit="1" customWidth="1"/>
    <col min="14595" max="14595" width="11.125" style="96" customWidth="1"/>
    <col min="14596" max="14596" width="6" style="96" customWidth="1"/>
    <col min="14597" max="14597" width="5.125" style="96" customWidth="1"/>
    <col min="14598" max="14598" width="5.75" style="96" customWidth="1"/>
    <col min="14599" max="14599" width="3.125" style="96" customWidth="1"/>
    <col min="14600" max="14600" width="12.875" style="96" customWidth="1"/>
    <col min="14601" max="14601" width="2.875" style="96" customWidth="1"/>
    <col min="14602" max="14602" width="83.875" style="96" customWidth="1"/>
    <col min="14603" max="14847" width="11.375" style="96"/>
    <col min="14848" max="14848" width="16.75" style="96" customWidth="1"/>
    <col min="14849" max="14849" width="11.125" style="96" customWidth="1"/>
    <col min="14850" max="14850" width="3.75" style="96" bestFit="1" customWidth="1"/>
    <col min="14851" max="14851" width="11.125" style="96" customWidth="1"/>
    <col min="14852" max="14852" width="6" style="96" customWidth="1"/>
    <col min="14853" max="14853" width="5.125" style="96" customWidth="1"/>
    <col min="14854" max="14854" width="5.75" style="96" customWidth="1"/>
    <col min="14855" max="14855" width="3.125" style="96" customWidth="1"/>
    <col min="14856" max="14856" width="12.875" style="96" customWidth="1"/>
    <col min="14857" max="14857" width="2.875" style="96" customWidth="1"/>
    <col min="14858" max="14858" width="83.875" style="96" customWidth="1"/>
    <col min="14859" max="15103" width="11.375" style="96"/>
    <col min="15104" max="15104" width="16.75" style="96" customWidth="1"/>
    <col min="15105" max="15105" width="11.125" style="96" customWidth="1"/>
    <col min="15106" max="15106" width="3.75" style="96" bestFit="1" customWidth="1"/>
    <col min="15107" max="15107" width="11.125" style="96" customWidth="1"/>
    <col min="15108" max="15108" width="6" style="96" customWidth="1"/>
    <col min="15109" max="15109" width="5.125" style="96" customWidth="1"/>
    <col min="15110" max="15110" width="5.75" style="96" customWidth="1"/>
    <col min="15111" max="15111" width="3.125" style="96" customWidth="1"/>
    <col min="15112" max="15112" width="12.875" style="96" customWidth="1"/>
    <col min="15113" max="15113" width="2.875" style="96" customWidth="1"/>
    <col min="15114" max="15114" width="83.875" style="96" customWidth="1"/>
    <col min="15115" max="15359" width="11.375" style="96"/>
    <col min="15360" max="15360" width="16.75" style="96" customWidth="1"/>
    <col min="15361" max="15361" width="11.125" style="96" customWidth="1"/>
    <col min="15362" max="15362" width="3.75" style="96" bestFit="1" customWidth="1"/>
    <col min="15363" max="15363" width="11.125" style="96" customWidth="1"/>
    <col min="15364" max="15364" width="6" style="96" customWidth="1"/>
    <col min="15365" max="15365" width="5.125" style="96" customWidth="1"/>
    <col min="15366" max="15366" width="5.75" style="96" customWidth="1"/>
    <col min="15367" max="15367" width="3.125" style="96" customWidth="1"/>
    <col min="15368" max="15368" width="12.875" style="96" customWidth="1"/>
    <col min="15369" max="15369" width="2.875" style="96" customWidth="1"/>
    <col min="15370" max="15370" width="83.875" style="96" customWidth="1"/>
    <col min="15371" max="15615" width="11.375" style="96"/>
    <col min="15616" max="15616" width="16.75" style="96" customWidth="1"/>
    <col min="15617" max="15617" width="11.125" style="96" customWidth="1"/>
    <col min="15618" max="15618" width="3.75" style="96" bestFit="1" customWidth="1"/>
    <col min="15619" max="15619" width="11.125" style="96" customWidth="1"/>
    <col min="15620" max="15620" width="6" style="96" customWidth="1"/>
    <col min="15621" max="15621" width="5.125" style="96" customWidth="1"/>
    <col min="15622" max="15622" width="5.75" style="96" customWidth="1"/>
    <col min="15623" max="15623" width="3.125" style="96" customWidth="1"/>
    <col min="15624" max="15624" width="12.875" style="96" customWidth="1"/>
    <col min="15625" max="15625" width="2.875" style="96" customWidth="1"/>
    <col min="15626" max="15626" width="83.875" style="96" customWidth="1"/>
    <col min="15627" max="15871" width="11.375" style="96"/>
    <col min="15872" max="15872" width="16.75" style="96" customWidth="1"/>
    <col min="15873" max="15873" width="11.125" style="96" customWidth="1"/>
    <col min="15874" max="15874" width="3.75" style="96" bestFit="1" customWidth="1"/>
    <col min="15875" max="15875" width="11.125" style="96" customWidth="1"/>
    <col min="15876" max="15876" width="6" style="96" customWidth="1"/>
    <col min="15877" max="15877" width="5.125" style="96" customWidth="1"/>
    <col min="15878" max="15878" width="5.75" style="96" customWidth="1"/>
    <col min="15879" max="15879" width="3.125" style="96" customWidth="1"/>
    <col min="15880" max="15880" width="12.875" style="96" customWidth="1"/>
    <col min="15881" max="15881" width="2.875" style="96" customWidth="1"/>
    <col min="15882" max="15882" width="83.875" style="96" customWidth="1"/>
    <col min="15883" max="16127" width="11.375" style="96"/>
    <col min="16128" max="16128" width="16.75" style="96" customWidth="1"/>
    <col min="16129" max="16129" width="11.125" style="96" customWidth="1"/>
    <col min="16130" max="16130" width="3.75" style="96" bestFit="1" customWidth="1"/>
    <col min="16131" max="16131" width="11.125" style="96" customWidth="1"/>
    <col min="16132" max="16132" width="6" style="96" customWidth="1"/>
    <col min="16133" max="16133" width="5.125" style="96" customWidth="1"/>
    <col min="16134" max="16134" width="5.75" style="96" customWidth="1"/>
    <col min="16135" max="16135" width="3.125" style="96" customWidth="1"/>
    <col min="16136" max="16136" width="12.875" style="96" customWidth="1"/>
    <col min="16137" max="16137" width="2.875" style="96" customWidth="1"/>
    <col min="16138" max="16138" width="83.875" style="96" customWidth="1"/>
    <col min="16139" max="16384" width="11.375" style="96"/>
  </cols>
  <sheetData>
    <row r="1" spans="1:15" ht="30" customHeight="1">
      <c r="A1" s="95" t="s">
        <v>38</v>
      </c>
      <c r="B1" s="95"/>
      <c r="D1" s="263" t="s">
        <v>39</v>
      </c>
      <c r="E1" s="263"/>
      <c r="F1" s="263"/>
      <c r="G1" s="263"/>
      <c r="H1" s="263"/>
      <c r="I1" s="263"/>
      <c r="J1" s="263"/>
      <c r="K1" s="263"/>
      <c r="L1" s="263"/>
    </row>
    <row r="2" spans="1:15" ht="30" customHeight="1">
      <c r="A2" s="265" t="str">
        <f ca="1">RIGHT(CELL("filename",A2),
 LEN(CELL("filename",A2))
       -FIND("]",CELL("filename",A2)))</f>
        <v>①年月</v>
      </c>
      <c r="B2" s="265"/>
      <c r="C2" s="265"/>
      <c r="D2" s="265"/>
      <c r="E2" s="265"/>
      <c r="F2" s="265"/>
      <c r="G2" s="265"/>
      <c r="H2" s="265"/>
      <c r="I2" s="265"/>
      <c r="J2" s="265"/>
      <c r="K2" s="265"/>
      <c r="L2" s="265"/>
    </row>
    <row r="3" spans="1:15" ht="30" customHeight="1">
      <c r="A3" s="266" t="s">
        <v>47</v>
      </c>
      <c r="B3" s="266"/>
      <c r="C3" s="266" t="str">
        <f>IF('人件費総括表・実績（様式7号別紙2-1-1）'!$B$3:$F$3="",
     "",
     '人件費総括表・実績（様式7号別紙2-1-1）'!$B$3:$F$3)</f>
        <v/>
      </c>
      <c r="D3" s="266"/>
      <c r="E3" s="266"/>
      <c r="F3" s="97"/>
      <c r="G3" s="97"/>
      <c r="H3" s="97"/>
      <c r="I3" s="97"/>
      <c r="J3" s="97"/>
      <c r="K3" s="97"/>
      <c r="L3" s="97"/>
    </row>
    <row r="4" spans="1:15" ht="30" customHeight="1">
      <c r="A4" s="267" t="s">
        <v>27</v>
      </c>
      <c r="B4" s="267"/>
      <c r="C4" s="266" t="str">
        <f>IF(従業員別人件費総括表!D5="",
     "",
     従業員別人件費総括表!D5)</f>
        <v/>
      </c>
      <c r="D4" s="266"/>
      <c r="E4" s="266"/>
      <c r="F4" s="98"/>
      <c r="G4" s="98"/>
      <c r="H4" s="98"/>
    </row>
    <row r="5" spans="1:15" ht="30" customHeight="1">
      <c r="A5" s="267" t="s">
        <v>28</v>
      </c>
      <c r="B5" s="267"/>
      <c r="C5" s="268">
        <f>従業員別人件費総括表!F7</f>
        <v>0</v>
      </c>
      <c r="D5" s="268"/>
      <c r="E5" s="268"/>
      <c r="F5" s="98" t="s">
        <v>7</v>
      </c>
      <c r="G5" s="98"/>
      <c r="H5" s="98"/>
    </row>
    <row r="6" spans="1:15" ht="30" customHeight="1" thickBot="1">
      <c r="A6" s="100" t="s">
        <v>46</v>
      </c>
      <c r="B6" s="100"/>
    </row>
    <row r="7" spans="1:15" s="101" customFormat="1" ht="22.5" customHeight="1" thickBot="1">
      <c r="A7" s="273" t="s">
        <v>48</v>
      </c>
      <c r="B7" s="270"/>
      <c r="C7" s="271" t="s">
        <v>29</v>
      </c>
      <c r="D7" s="271"/>
      <c r="E7" s="271"/>
      <c r="F7" s="261" t="s">
        <v>30</v>
      </c>
      <c r="G7" s="272"/>
      <c r="H7" s="272"/>
      <c r="I7" s="262"/>
      <c r="J7" s="261" t="s">
        <v>31</v>
      </c>
      <c r="K7" s="262"/>
      <c r="L7" s="102" t="s">
        <v>45</v>
      </c>
      <c r="M7" s="103" t="s">
        <v>32</v>
      </c>
      <c r="N7" s="104" t="s">
        <v>44</v>
      </c>
    </row>
    <row r="8" spans="1:15" ht="22.5" customHeight="1">
      <c r="A8" s="91"/>
      <c r="B8" s="105" t="str">
        <f>IF(テーブル1415[[#This Row],[列1]]="",
    "",
    TEXT(テーブル1415[[#This Row],[列1]],"(aaa)"))</f>
        <v/>
      </c>
      <c r="C8" s="85" t="s">
        <v>49</v>
      </c>
      <c r="D8" s="106" t="s">
        <v>25</v>
      </c>
      <c r="E8" s="86" t="s">
        <v>49</v>
      </c>
      <c r="F8" s="107">
        <f>IFERROR(HOUR(テーブル1415[[#This Row],[列4]]-テーブル1415[[#This Row],[列13]]-テーブル1415[[#This Row],[列2]]),
              0)</f>
        <v>0</v>
      </c>
      <c r="G8" s="108" t="s">
        <v>35</v>
      </c>
      <c r="H8" s="109" t="str">
        <f>IFERROR(IF(MINUTE(テーブル1415[[#This Row],[列4]]-テーブル1415[[#This Row],[列13]]-テーブル1415[[#This Row],[列2]])&lt;30,
                  "00",
                  30),
              "00")</f>
        <v>00</v>
      </c>
      <c r="I8" s="110" t="s">
        <v>36</v>
      </c>
      <c r="J8" s="111">
        <f>IFERROR((テーブル1415[[#This Row],[列5]]+テーブル1415[[#This Row],[列7]]/60)*$C$5,"")</f>
        <v>0</v>
      </c>
      <c r="K8" s="112" t="s">
        <v>7</v>
      </c>
      <c r="L8" s="113"/>
      <c r="M8" s="114"/>
      <c r="N8" s="153"/>
      <c r="O8" s="116"/>
    </row>
    <row r="9" spans="1:15" ht="22.5" customHeight="1">
      <c r="A9" s="92"/>
      <c r="B9" s="118" t="str">
        <f>IF(テーブル1415[[#This Row],[列1]]="",
    "",
    TEXT(テーブル1415[[#This Row],[列1]],"(aaa)"))</f>
        <v/>
      </c>
      <c r="C9" s="87" t="s">
        <v>49</v>
      </c>
      <c r="D9" s="120" t="s">
        <v>25</v>
      </c>
      <c r="E9" s="88" t="s">
        <v>49</v>
      </c>
      <c r="F9" s="122">
        <f>IFERROR(HOUR(テーブル1415[[#This Row],[列4]]-テーブル1415[[#This Row],[列13]]-テーブル1415[[#This Row],[列2]]),
              0)</f>
        <v>0</v>
      </c>
      <c r="G9" s="123" t="s">
        <v>35</v>
      </c>
      <c r="H9" s="124" t="str">
        <f>IFERROR(IF(MINUTE(テーブル1415[[#This Row],[列4]]-テーブル1415[[#This Row],[列13]]-テーブル1415[[#This Row],[列2]])&lt;30,
                  "00",
                  30),
              "00")</f>
        <v>00</v>
      </c>
      <c r="I9" s="125" t="s">
        <v>36</v>
      </c>
      <c r="J9" s="126">
        <f>IFERROR((テーブル1415[[#This Row],[列5]]+テーブル1415[[#This Row],[列7]]/60)*$C$5,"")</f>
        <v>0</v>
      </c>
      <c r="K9" s="127" t="s">
        <v>7</v>
      </c>
      <c r="L9" s="128"/>
      <c r="M9" s="129"/>
      <c r="N9" s="153"/>
      <c r="O9" s="116"/>
    </row>
    <row r="10" spans="1:15" ht="22.5" customHeight="1">
      <c r="A10" s="92"/>
      <c r="B10" s="130" t="str">
        <f>IF(テーブル1415[[#This Row],[列1]]="",
    "",
    TEXT(テーブル1415[[#This Row],[列1]],"(aaa)"))</f>
        <v/>
      </c>
      <c r="C10" s="87" t="s">
        <v>49</v>
      </c>
      <c r="D10" s="120" t="s">
        <v>25</v>
      </c>
      <c r="E10" s="88" t="s">
        <v>49</v>
      </c>
      <c r="F10" s="122">
        <f>IFERROR(HOUR(テーブル1415[[#This Row],[列4]]-テーブル1415[[#This Row],[列13]]-テーブル1415[[#This Row],[列2]]),
              0)</f>
        <v>0</v>
      </c>
      <c r="G10" s="123" t="s">
        <v>35</v>
      </c>
      <c r="H10" s="131" t="str">
        <f>IFERROR(IF(MINUTE(テーブル1415[[#This Row],[列4]]-テーブル1415[[#This Row],[列13]]-テーブル1415[[#This Row],[列2]])&lt;30,
                  "00",
                  30),
              "00")</f>
        <v>00</v>
      </c>
      <c r="I10" s="125" t="s">
        <v>36</v>
      </c>
      <c r="J10" s="126">
        <f>IFERROR((テーブル1415[[#This Row],[列5]]+テーブル1415[[#This Row],[列7]]/60)*$C$5,"")</f>
        <v>0</v>
      </c>
      <c r="K10" s="127" t="s">
        <v>7</v>
      </c>
      <c r="L10" s="132"/>
      <c r="M10" s="129"/>
      <c r="N10" s="153"/>
      <c r="O10" s="116"/>
    </row>
    <row r="11" spans="1:15" ht="22.5" customHeight="1">
      <c r="A11" s="92"/>
      <c r="B11" s="130" t="str">
        <f>IF(テーブル1415[[#This Row],[列1]]="",
    "",
    TEXT(テーブル1415[[#This Row],[列1]],"(aaa)"))</f>
        <v/>
      </c>
      <c r="C11" s="87" t="s">
        <v>33</v>
      </c>
      <c r="D11" s="120" t="s">
        <v>34</v>
      </c>
      <c r="E11" s="88" t="s">
        <v>33</v>
      </c>
      <c r="F11" s="122">
        <f>IFERROR(HOUR(テーブル1415[[#This Row],[列4]]-テーブル1415[[#This Row],[列13]]-テーブル1415[[#This Row],[列2]]),
              0)</f>
        <v>0</v>
      </c>
      <c r="G11" s="123" t="s">
        <v>35</v>
      </c>
      <c r="H11" s="131" t="str">
        <f>IFERROR(IF(MINUTE(テーブル1415[[#This Row],[列4]]-テーブル1415[[#This Row],[列13]]-テーブル1415[[#This Row],[列2]])&lt;30,
                  "00",
                  30),
              "00")</f>
        <v>00</v>
      </c>
      <c r="I11" s="125" t="s">
        <v>36</v>
      </c>
      <c r="J11" s="126">
        <f>IFERROR((テーブル1415[[#This Row],[列5]]+テーブル1415[[#This Row],[列7]]/60)*$C$5,"")</f>
        <v>0</v>
      </c>
      <c r="K11" s="127" t="s">
        <v>7</v>
      </c>
      <c r="L11" s="132"/>
      <c r="M11" s="129"/>
      <c r="N11" s="153"/>
      <c r="O11" s="116"/>
    </row>
    <row r="12" spans="1:15" ht="22.5" customHeight="1">
      <c r="A12" s="92"/>
      <c r="B12" s="130" t="str">
        <f>IF(テーブル1415[[#This Row],[列1]]="",
    "",
    TEXT(テーブル1415[[#This Row],[列1]],"(aaa)"))</f>
        <v/>
      </c>
      <c r="C12" s="87" t="s">
        <v>33</v>
      </c>
      <c r="D12" s="120" t="s">
        <v>34</v>
      </c>
      <c r="E12" s="88" t="s">
        <v>33</v>
      </c>
      <c r="F12" s="122">
        <f>IFERROR(HOUR(テーブル1415[[#This Row],[列4]]-テーブル1415[[#This Row],[列13]]-テーブル1415[[#This Row],[列2]]),
              0)</f>
        <v>0</v>
      </c>
      <c r="G12" s="123" t="s">
        <v>35</v>
      </c>
      <c r="H12" s="131" t="str">
        <f>IFERROR(IF(MINUTE(テーブル1415[[#This Row],[列4]]-テーブル1415[[#This Row],[列13]]-テーブル1415[[#This Row],[列2]])&lt;30,
                  "00",
                  30),
              "00")</f>
        <v>00</v>
      </c>
      <c r="I12" s="125" t="s">
        <v>36</v>
      </c>
      <c r="J12" s="126">
        <f>IFERROR((テーブル1415[[#This Row],[列5]]+テーブル1415[[#This Row],[列7]]/60)*$C$5,"")</f>
        <v>0</v>
      </c>
      <c r="K12" s="127" t="s">
        <v>7</v>
      </c>
      <c r="L12" s="132"/>
      <c r="M12" s="129"/>
      <c r="N12" s="153"/>
      <c r="O12" s="116"/>
    </row>
    <row r="13" spans="1:15" ht="22.5" customHeight="1">
      <c r="A13" s="92"/>
      <c r="B13" s="130" t="str">
        <f>IF(テーブル1415[[#This Row],[列1]]="",
    "",
    TEXT(テーブル1415[[#This Row],[列1]],"(aaa)"))</f>
        <v/>
      </c>
      <c r="C13" s="87" t="s">
        <v>33</v>
      </c>
      <c r="D13" s="120" t="s">
        <v>34</v>
      </c>
      <c r="E13" s="88" t="s">
        <v>33</v>
      </c>
      <c r="F13" s="122">
        <f>IFERROR(HOUR(テーブル1415[[#This Row],[列4]]-テーブル1415[[#This Row],[列13]]-テーブル1415[[#This Row],[列2]]),
              0)</f>
        <v>0</v>
      </c>
      <c r="G13" s="123" t="s">
        <v>35</v>
      </c>
      <c r="H13" s="131" t="str">
        <f>IFERROR(IF(MINUTE(テーブル1415[[#This Row],[列4]]-テーブル1415[[#This Row],[列13]]-テーブル1415[[#This Row],[列2]])&lt;30,
                  "00",
                  30),
              "00")</f>
        <v>00</v>
      </c>
      <c r="I13" s="125" t="s">
        <v>36</v>
      </c>
      <c r="J13" s="126">
        <f>IFERROR((テーブル1415[[#This Row],[列5]]+テーブル1415[[#This Row],[列7]]/60)*$C$5,"")</f>
        <v>0</v>
      </c>
      <c r="K13" s="127" t="s">
        <v>7</v>
      </c>
      <c r="L13" s="132"/>
      <c r="M13" s="129"/>
      <c r="N13" s="153"/>
      <c r="O13" s="116"/>
    </row>
    <row r="14" spans="1:15" ht="22.5" customHeight="1">
      <c r="A14" s="92"/>
      <c r="B14" s="130" t="str">
        <f>IF(テーブル1415[[#This Row],[列1]]="",
    "",
    TEXT(テーブル1415[[#This Row],[列1]],"(aaa)"))</f>
        <v/>
      </c>
      <c r="C14" s="87" t="s">
        <v>33</v>
      </c>
      <c r="D14" s="120" t="s">
        <v>34</v>
      </c>
      <c r="E14" s="88" t="s">
        <v>33</v>
      </c>
      <c r="F14" s="122">
        <f>IFERROR(HOUR(テーブル1415[[#This Row],[列4]]-テーブル1415[[#This Row],[列13]]-テーブル1415[[#This Row],[列2]]),
              0)</f>
        <v>0</v>
      </c>
      <c r="G14" s="123" t="s">
        <v>35</v>
      </c>
      <c r="H14" s="131" t="str">
        <f>IFERROR(IF(MINUTE(テーブル1415[[#This Row],[列4]]-テーブル1415[[#This Row],[列13]]-テーブル1415[[#This Row],[列2]])&lt;30,
                  "00",
                  30),
              "00")</f>
        <v>00</v>
      </c>
      <c r="I14" s="125" t="s">
        <v>36</v>
      </c>
      <c r="J14" s="126">
        <f>IFERROR((テーブル1415[[#This Row],[列5]]+テーブル1415[[#This Row],[列7]]/60)*$C$5,"")</f>
        <v>0</v>
      </c>
      <c r="K14" s="127" t="s">
        <v>7</v>
      </c>
      <c r="L14" s="132"/>
      <c r="M14" s="129"/>
      <c r="N14" s="153"/>
      <c r="O14" s="116"/>
    </row>
    <row r="15" spans="1:15" ht="22.5" customHeight="1">
      <c r="A15" s="92"/>
      <c r="B15" s="130" t="str">
        <f>IF(テーブル1415[[#This Row],[列1]]="",
    "",
    TEXT(テーブル1415[[#This Row],[列1]],"(aaa)"))</f>
        <v/>
      </c>
      <c r="C15" s="87" t="s">
        <v>33</v>
      </c>
      <c r="D15" s="120" t="s">
        <v>34</v>
      </c>
      <c r="E15" s="88" t="s">
        <v>33</v>
      </c>
      <c r="F15" s="122">
        <f>IFERROR(HOUR(テーブル1415[[#This Row],[列4]]-テーブル1415[[#This Row],[列13]]-テーブル1415[[#This Row],[列2]]),
              0)</f>
        <v>0</v>
      </c>
      <c r="G15" s="123" t="s">
        <v>35</v>
      </c>
      <c r="H15" s="131" t="str">
        <f>IFERROR(IF(MINUTE(テーブル1415[[#This Row],[列4]]-テーブル1415[[#This Row],[列13]]-テーブル1415[[#This Row],[列2]])&lt;30,
                  "00",
                  30),
              "00")</f>
        <v>00</v>
      </c>
      <c r="I15" s="125" t="s">
        <v>36</v>
      </c>
      <c r="J15" s="126">
        <f>IFERROR((テーブル1415[[#This Row],[列5]]+テーブル1415[[#This Row],[列7]]/60)*$C$5,"")</f>
        <v>0</v>
      </c>
      <c r="K15" s="127" t="s">
        <v>7</v>
      </c>
      <c r="L15" s="132"/>
      <c r="M15" s="129"/>
      <c r="N15" s="153"/>
      <c r="O15" s="116"/>
    </row>
    <row r="16" spans="1:15" ht="22.5" customHeight="1">
      <c r="A16" s="92"/>
      <c r="B16" s="130" t="str">
        <f>IF(テーブル1415[[#This Row],[列1]]="",
    "",
    TEXT(テーブル1415[[#This Row],[列1]],"(aaa)"))</f>
        <v/>
      </c>
      <c r="C16" s="87" t="s">
        <v>33</v>
      </c>
      <c r="D16" s="120" t="s">
        <v>34</v>
      </c>
      <c r="E16" s="88" t="s">
        <v>33</v>
      </c>
      <c r="F16" s="122">
        <f>IFERROR(HOUR(テーブル1415[[#This Row],[列4]]-テーブル1415[[#This Row],[列13]]-テーブル1415[[#This Row],[列2]]),
              0)</f>
        <v>0</v>
      </c>
      <c r="G16" s="123" t="s">
        <v>35</v>
      </c>
      <c r="H16" s="131" t="str">
        <f>IFERROR(IF(MINUTE(テーブル1415[[#This Row],[列4]]-テーブル1415[[#This Row],[列13]]-テーブル1415[[#This Row],[列2]])&lt;30,
                  "00",
                  30),
              "00")</f>
        <v>00</v>
      </c>
      <c r="I16" s="125" t="s">
        <v>36</v>
      </c>
      <c r="J16" s="126">
        <f>IFERROR((テーブル1415[[#This Row],[列5]]+テーブル1415[[#This Row],[列7]]/60)*$C$5,"")</f>
        <v>0</v>
      </c>
      <c r="K16" s="127" t="s">
        <v>7</v>
      </c>
      <c r="L16" s="132"/>
      <c r="M16" s="129"/>
      <c r="N16" s="153"/>
      <c r="O16" s="116"/>
    </row>
    <row r="17" spans="1:15" ht="22.5" customHeight="1">
      <c r="A17" s="92"/>
      <c r="B17" s="130" t="str">
        <f>IF(テーブル1415[[#This Row],[列1]]="",
    "",
    TEXT(テーブル1415[[#This Row],[列1]],"(aaa)"))</f>
        <v/>
      </c>
      <c r="C17" s="87" t="s">
        <v>33</v>
      </c>
      <c r="D17" s="120" t="s">
        <v>34</v>
      </c>
      <c r="E17" s="88" t="s">
        <v>33</v>
      </c>
      <c r="F17" s="122">
        <f>IFERROR(HOUR(テーブル1415[[#This Row],[列4]]-テーブル1415[[#This Row],[列13]]-テーブル1415[[#This Row],[列2]]),
              0)</f>
        <v>0</v>
      </c>
      <c r="G17" s="123" t="s">
        <v>35</v>
      </c>
      <c r="H17" s="131" t="str">
        <f>IFERROR(IF(MINUTE(テーブル1415[[#This Row],[列4]]-テーブル1415[[#This Row],[列13]]-テーブル1415[[#This Row],[列2]])&lt;30,
                  "00",
                  30),
              "00")</f>
        <v>00</v>
      </c>
      <c r="I17" s="125" t="s">
        <v>36</v>
      </c>
      <c r="J17" s="126">
        <f>IFERROR((テーブル1415[[#This Row],[列5]]+テーブル1415[[#This Row],[列7]]/60)*$C$5,"")</f>
        <v>0</v>
      </c>
      <c r="K17" s="127" t="s">
        <v>7</v>
      </c>
      <c r="L17" s="132"/>
      <c r="M17" s="129"/>
      <c r="N17" s="153"/>
      <c r="O17" s="116"/>
    </row>
    <row r="18" spans="1:15" ht="22.5" customHeight="1">
      <c r="A18" s="92"/>
      <c r="B18" s="130" t="str">
        <f>IF(テーブル1415[[#This Row],[列1]]="",
    "",
    TEXT(テーブル1415[[#This Row],[列1]],"(aaa)"))</f>
        <v/>
      </c>
      <c r="C18" s="87" t="s">
        <v>33</v>
      </c>
      <c r="D18" s="120" t="s">
        <v>34</v>
      </c>
      <c r="E18" s="88" t="s">
        <v>33</v>
      </c>
      <c r="F18" s="122">
        <f>IFERROR(HOUR(テーブル1415[[#This Row],[列4]]-テーブル1415[[#This Row],[列13]]-テーブル1415[[#This Row],[列2]]),
              0)</f>
        <v>0</v>
      </c>
      <c r="G18" s="123" t="s">
        <v>35</v>
      </c>
      <c r="H18" s="131" t="str">
        <f>IFERROR(IF(MINUTE(テーブル1415[[#This Row],[列4]]-テーブル1415[[#This Row],[列13]]-テーブル1415[[#This Row],[列2]])&lt;30,
                  "00",
                  30),
              "00")</f>
        <v>00</v>
      </c>
      <c r="I18" s="125" t="s">
        <v>36</v>
      </c>
      <c r="J18" s="126">
        <f>IFERROR((テーブル1415[[#This Row],[列5]]+テーブル1415[[#This Row],[列7]]/60)*$C$5,"")</f>
        <v>0</v>
      </c>
      <c r="K18" s="127" t="s">
        <v>7</v>
      </c>
      <c r="L18" s="132"/>
      <c r="M18" s="129"/>
      <c r="N18" s="153"/>
      <c r="O18" s="116"/>
    </row>
    <row r="19" spans="1:15" ht="22.5" customHeight="1">
      <c r="A19" s="92"/>
      <c r="B19" s="130" t="str">
        <f>IF(テーブル1415[[#This Row],[列1]]="",
    "",
    TEXT(テーブル1415[[#This Row],[列1]],"(aaa)"))</f>
        <v/>
      </c>
      <c r="C19" s="87" t="s">
        <v>33</v>
      </c>
      <c r="D19" s="120" t="s">
        <v>34</v>
      </c>
      <c r="E19" s="88" t="s">
        <v>33</v>
      </c>
      <c r="F19" s="122">
        <f>IFERROR(HOUR(テーブル1415[[#This Row],[列4]]-テーブル1415[[#This Row],[列13]]-テーブル1415[[#This Row],[列2]]),
              0)</f>
        <v>0</v>
      </c>
      <c r="G19" s="123" t="s">
        <v>35</v>
      </c>
      <c r="H19" s="131" t="str">
        <f>IFERROR(IF(MINUTE(テーブル1415[[#This Row],[列4]]-テーブル1415[[#This Row],[列13]]-テーブル1415[[#This Row],[列2]])&lt;30,
                  "00",
                  30),
              "00")</f>
        <v>00</v>
      </c>
      <c r="I19" s="125" t="s">
        <v>36</v>
      </c>
      <c r="J19" s="126">
        <f>IFERROR((テーブル1415[[#This Row],[列5]]+テーブル1415[[#This Row],[列7]]/60)*$C$5,"")</f>
        <v>0</v>
      </c>
      <c r="K19" s="127" t="s">
        <v>7</v>
      </c>
      <c r="L19" s="132"/>
      <c r="M19" s="129"/>
      <c r="N19" s="153"/>
      <c r="O19" s="116"/>
    </row>
    <row r="20" spans="1:15" ht="22.5" customHeight="1">
      <c r="A20" s="92"/>
      <c r="B20" s="130" t="str">
        <f>IF(テーブル1415[[#This Row],[列1]]="",
    "",
    TEXT(テーブル1415[[#This Row],[列1]],"(aaa)"))</f>
        <v/>
      </c>
      <c r="C20" s="87" t="s">
        <v>33</v>
      </c>
      <c r="D20" s="120" t="s">
        <v>34</v>
      </c>
      <c r="E20" s="88" t="s">
        <v>33</v>
      </c>
      <c r="F20" s="122">
        <f>IFERROR(HOUR(テーブル1415[[#This Row],[列4]]-テーブル1415[[#This Row],[列13]]-テーブル1415[[#This Row],[列2]]),
              0)</f>
        <v>0</v>
      </c>
      <c r="G20" s="123" t="s">
        <v>35</v>
      </c>
      <c r="H20" s="131" t="str">
        <f>IFERROR(IF(MINUTE(テーブル1415[[#This Row],[列4]]-テーブル1415[[#This Row],[列13]]-テーブル1415[[#This Row],[列2]])&lt;30,
                  "00",
                  30),
              "00")</f>
        <v>00</v>
      </c>
      <c r="I20" s="125" t="s">
        <v>36</v>
      </c>
      <c r="J20" s="126">
        <f>IFERROR((テーブル1415[[#This Row],[列5]]+テーブル1415[[#This Row],[列7]]/60)*$C$5,"")</f>
        <v>0</v>
      </c>
      <c r="K20" s="127" t="s">
        <v>7</v>
      </c>
      <c r="L20" s="132"/>
      <c r="M20" s="129"/>
      <c r="N20" s="153"/>
      <c r="O20" s="116"/>
    </row>
    <row r="21" spans="1:15" ht="22.5" customHeight="1">
      <c r="A21" s="92"/>
      <c r="B21" s="130" t="str">
        <f>IF(テーブル1415[[#This Row],[列1]]="",
    "",
    TEXT(テーブル1415[[#This Row],[列1]],"(aaa)"))</f>
        <v/>
      </c>
      <c r="C21" s="87" t="s">
        <v>33</v>
      </c>
      <c r="D21" s="120" t="s">
        <v>34</v>
      </c>
      <c r="E21" s="88" t="s">
        <v>33</v>
      </c>
      <c r="F21" s="122">
        <f>IFERROR(HOUR(テーブル1415[[#This Row],[列4]]-テーブル1415[[#This Row],[列13]]-テーブル1415[[#This Row],[列2]]),
              0)</f>
        <v>0</v>
      </c>
      <c r="G21" s="123" t="s">
        <v>35</v>
      </c>
      <c r="H21" s="131" t="str">
        <f>IFERROR(IF(MINUTE(テーブル1415[[#This Row],[列4]]-テーブル1415[[#This Row],[列13]]-テーブル1415[[#This Row],[列2]])&lt;30,
                  "00",
                  30),
              "00")</f>
        <v>00</v>
      </c>
      <c r="I21" s="125" t="s">
        <v>36</v>
      </c>
      <c r="J21" s="126">
        <f>IFERROR((テーブル1415[[#This Row],[列5]]+テーブル1415[[#This Row],[列7]]/60)*$C$5,"")</f>
        <v>0</v>
      </c>
      <c r="K21" s="127" t="s">
        <v>7</v>
      </c>
      <c r="L21" s="132"/>
      <c r="M21" s="129"/>
      <c r="N21" s="153"/>
      <c r="O21" s="116"/>
    </row>
    <row r="22" spans="1:15" ht="22.5" customHeight="1">
      <c r="A22" s="92"/>
      <c r="B22" s="130" t="str">
        <f>IF(テーブル1415[[#This Row],[列1]]="",
    "",
    TEXT(テーブル1415[[#This Row],[列1]],"(aaa)"))</f>
        <v/>
      </c>
      <c r="C22" s="87" t="s">
        <v>33</v>
      </c>
      <c r="D22" s="120" t="s">
        <v>34</v>
      </c>
      <c r="E22" s="88" t="s">
        <v>33</v>
      </c>
      <c r="F22" s="122">
        <f>IFERROR(HOUR(テーブル1415[[#This Row],[列4]]-テーブル1415[[#This Row],[列13]]-テーブル1415[[#This Row],[列2]]),
              0)</f>
        <v>0</v>
      </c>
      <c r="G22" s="123" t="s">
        <v>35</v>
      </c>
      <c r="H22" s="131" t="str">
        <f>IFERROR(IF(MINUTE(テーブル1415[[#This Row],[列4]]-テーブル1415[[#This Row],[列13]]-テーブル1415[[#This Row],[列2]])&lt;30,
                  "00",
                  30),
              "00")</f>
        <v>00</v>
      </c>
      <c r="I22" s="125" t="s">
        <v>36</v>
      </c>
      <c r="J22" s="126">
        <f>IFERROR((テーブル1415[[#This Row],[列5]]+テーブル1415[[#This Row],[列7]]/60)*$C$5,"")</f>
        <v>0</v>
      </c>
      <c r="K22" s="127" t="s">
        <v>7</v>
      </c>
      <c r="L22" s="132"/>
      <c r="M22" s="129"/>
      <c r="N22" s="153"/>
      <c r="O22" s="116"/>
    </row>
    <row r="23" spans="1:15" ht="22.5" customHeight="1">
      <c r="A23" s="92"/>
      <c r="B23" s="130" t="str">
        <f>IF(テーブル1415[[#This Row],[列1]]="",
    "",
    TEXT(テーブル1415[[#This Row],[列1]],"(aaa)"))</f>
        <v/>
      </c>
      <c r="C23" s="87" t="s">
        <v>33</v>
      </c>
      <c r="D23" s="120" t="s">
        <v>34</v>
      </c>
      <c r="E23" s="88" t="s">
        <v>33</v>
      </c>
      <c r="F23" s="122">
        <f>IFERROR(HOUR(テーブル1415[[#This Row],[列4]]-テーブル1415[[#This Row],[列13]]-テーブル1415[[#This Row],[列2]]),
              0)</f>
        <v>0</v>
      </c>
      <c r="G23" s="123" t="s">
        <v>35</v>
      </c>
      <c r="H23" s="131" t="str">
        <f>IFERROR(IF(MINUTE(テーブル1415[[#This Row],[列4]]-テーブル1415[[#This Row],[列13]]-テーブル1415[[#This Row],[列2]])&lt;30,
                  "00",
                  30),
              "00")</f>
        <v>00</v>
      </c>
      <c r="I23" s="125" t="s">
        <v>36</v>
      </c>
      <c r="J23" s="126">
        <f>IFERROR((テーブル1415[[#This Row],[列5]]+テーブル1415[[#This Row],[列7]]/60)*$C$5,"")</f>
        <v>0</v>
      </c>
      <c r="K23" s="127" t="s">
        <v>7</v>
      </c>
      <c r="L23" s="132"/>
      <c r="M23" s="129"/>
      <c r="N23" s="153"/>
      <c r="O23" s="116"/>
    </row>
    <row r="24" spans="1:15" ht="22.5" customHeight="1">
      <c r="A24" s="92"/>
      <c r="B24" s="130" t="str">
        <f>IF(テーブル1415[[#This Row],[列1]]="",
    "",
    TEXT(テーブル1415[[#This Row],[列1]],"(aaa)"))</f>
        <v/>
      </c>
      <c r="C24" s="87" t="s">
        <v>33</v>
      </c>
      <c r="D24" s="120" t="s">
        <v>34</v>
      </c>
      <c r="E24" s="88" t="s">
        <v>33</v>
      </c>
      <c r="F24" s="122">
        <f>IFERROR(HOUR(テーブル1415[[#This Row],[列4]]-テーブル1415[[#This Row],[列13]]-テーブル1415[[#This Row],[列2]]),
              0)</f>
        <v>0</v>
      </c>
      <c r="G24" s="123" t="s">
        <v>35</v>
      </c>
      <c r="H24" s="131" t="str">
        <f>IFERROR(IF(MINUTE(テーブル1415[[#This Row],[列4]]-テーブル1415[[#This Row],[列13]]-テーブル1415[[#This Row],[列2]])&lt;30,
                  "00",
                  30),
              "00")</f>
        <v>00</v>
      </c>
      <c r="I24" s="125" t="s">
        <v>36</v>
      </c>
      <c r="J24" s="126">
        <f>IFERROR((テーブル1415[[#This Row],[列5]]+テーブル1415[[#This Row],[列7]]/60)*$C$5,"")</f>
        <v>0</v>
      </c>
      <c r="K24" s="127" t="s">
        <v>7</v>
      </c>
      <c r="L24" s="128"/>
      <c r="M24" s="129"/>
      <c r="N24" s="153"/>
      <c r="O24" s="116"/>
    </row>
    <row r="25" spans="1:15" ht="22.5" customHeight="1">
      <c r="A25" s="92"/>
      <c r="B25" s="130" t="str">
        <f>IF(テーブル1415[[#This Row],[列1]]="",
    "",
    TEXT(テーブル1415[[#This Row],[列1]],"(aaa)"))</f>
        <v/>
      </c>
      <c r="C25" s="87" t="s">
        <v>33</v>
      </c>
      <c r="D25" s="120" t="s">
        <v>34</v>
      </c>
      <c r="E25" s="88" t="s">
        <v>33</v>
      </c>
      <c r="F25" s="122">
        <f>IFERROR(HOUR(テーブル1415[[#This Row],[列4]]-テーブル1415[[#This Row],[列13]]-テーブル1415[[#This Row],[列2]]),
              0)</f>
        <v>0</v>
      </c>
      <c r="G25" s="123" t="s">
        <v>35</v>
      </c>
      <c r="H25" s="131" t="str">
        <f>IFERROR(IF(MINUTE(テーブル1415[[#This Row],[列4]]-テーブル1415[[#This Row],[列13]]-テーブル1415[[#This Row],[列2]])&lt;30,
                  "00",
                  30),
              "00")</f>
        <v>00</v>
      </c>
      <c r="I25" s="125" t="s">
        <v>36</v>
      </c>
      <c r="J25" s="126">
        <f>IFERROR((テーブル1415[[#This Row],[列5]]+テーブル1415[[#This Row],[列7]]/60)*$C$5,"")</f>
        <v>0</v>
      </c>
      <c r="K25" s="127" t="s">
        <v>7</v>
      </c>
      <c r="L25" s="132"/>
      <c r="M25" s="129"/>
      <c r="N25" s="153"/>
      <c r="O25" s="116"/>
    </row>
    <row r="26" spans="1:15" ht="22.5" customHeight="1">
      <c r="A26" s="92"/>
      <c r="B26" s="130" t="str">
        <f>IF(テーブル1415[[#This Row],[列1]]="",
    "",
    TEXT(テーブル1415[[#This Row],[列1]],"(aaa)"))</f>
        <v/>
      </c>
      <c r="C26" s="87" t="s">
        <v>33</v>
      </c>
      <c r="D26" s="120" t="s">
        <v>34</v>
      </c>
      <c r="E26" s="88" t="s">
        <v>33</v>
      </c>
      <c r="F26" s="122">
        <f>IFERROR(HOUR(テーブル1415[[#This Row],[列4]]-テーブル1415[[#This Row],[列13]]-テーブル1415[[#This Row],[列2]]),
              0)</f>
        <v>0</v>
      </c>
      <c r="G26" s="123" t="s">
        <v>35</v>
      </c>
      <c r="H26" s="131" t="str">
        <f>IFERROR(IF(MINUTE(テーブル1415[[#This Row],[列4]]-テーブル1415[[#This Row],[列13]]-テーブル1415[[#This Row],[列2]])&lt;30,
                  "00",
                  30),
              "00")</f>
        <v>00</v>
      </c>
      <c r="I26" s="125" t="s">
        <v>36</v>
      </c>
      <c r="J26" s="126">
        <f>IFERROR((テーブル1415[[#This Row],[列5]]+テーブル1415[[#This Row],[列7]]/60)*$C$5,"")</f>
        <v>0</v>
      </c>
      <c r="K26" s="127" t="s">
        <v>7</v>
      </c>
      <c r="L26" s="132"/>
      <c r="M26" s="129"/>
      <c r="N26" s="153"/>
      <c r="O26" s="116"/>
    </row>
    <row r="27" spans="1:15" ht="22.5" customHeight="1">
      <c r="A27" s="92"/>
      <c r="B27" s="130" t="str">
        <f>IF(テーブル1415[[#This Row],[列1]]="",
    "",
    TEXT(テーブル1415[[#This Row],[列1]],"(aaa)"))</f>
        <v/>
      </c>
      <c r="C27" s="87" t="s">
        <v>33</v>
      </c>
      <c r="D27" s="120" t="s">
        <v>34</v>
      </c>
      <c r="E27" s="88" t="s">
        <v>33</v>
      </c>
      <c r="F27" s="122">
        <f>IFERROR(HOUR(テーブル1415[[#This Row],[列4]]-テーブル1415[[#This Row],[列13]]-テーブル1415[[#This Row],[列2]]),
              0)</f>
        <v>0</v>
      </c>
      <c r="G27" s="123" t="s">
        <v>35</v>
      </c>
      <c r="H27" s="131" t="str">
        <f>IFERROR(IF(MINUTE(テーブル1415[[#This Row],[列4]]-テーブル1415[[#This Row],[列13]]-テーブル1415[[#This Row],[列2]])&lt;30,
                  "00",
                  30),
              "00")</f>
        <v>00</v>
      </c>
      <c r="I27" s="125" t="s">
        <v>36</v>
      </c>
      <c r="J27" s="126">
        <f>IFERROR((テーブル1415[[#This Row],[列5]]+テーブル1415[[#This Row],[列7]]/60)*$C$5,"")</f>
        <v>0</v>
      </c>
      <c r="K27" s="127" t="s">
        <v>7</v>
      </c>
      <c r="L27" s="132"/>
      <c r="M27" s="129"/>
      <c r="N27" s="153"/>
      <c r="O27" s="116"/>
    </row>
    <row r="28" spans="1:15" ht="22.5" customHeight="1">
      <c r="A28" s="92"/>
      <c r="B28" s="130" t="str">
        <f>IF(テーブル1415[[#This Row],[列1]]="",
    "",
    TEXT(テーブル1415[[#This Row],[列1]],"(aaa)"))</f>
        <v/>
      </c>
      <c r="C28" s="87" t="s">
        <v>33</v>
      </c>
      <c r="D28" s="120" t="s">
        <v>34</v>
      </c>
      <c r="E28" s="88" t="s">
        <v>33</v>
      </c>
      <c r="F28" s="122">
        <f>IFERROR(HOUR(テーブル1415[[#This Row],[列4]]-テーブル1415[[#This Row],[列13]]-テーブル1415[[#This Row],[列2]]),
              0)</f>
        <v>0</v>
      </c>
      <c r="G28" s="123" t="s">
        <v>35</v>
      </c>
      <c r="H28" s="131" t="str">
        <f>IFERROR(IF(MINUTE(テーブル1415[[#This Row],[列4]]-テーブル1415[[#This Row],[列13]]-テーブル1415[[#This Row],[列2]])&lt;30,
                  "00",
                  30),
              "00")</f>
        <v>00</v>
      </c>
      <c r="I28" s="125" t="s">
        <v>36</v>
      </c>
      <c r="J28" s="126">
        <f>IFERROR((テーブル1415[[#This Row],[列5]]+テーブル1415[[#This Row],[列7]]/60)*$C$5,"")</f>
        <v>0</v>
      </c>
      <c r="K28" s="127" t="s">
        <v>7</v>
      </c>
      <c r="L28" s="132"/>
      <c r="M28" s="129"/>
      <c r="N28" s="153"/>
      <c r="O28" s="116"/>
    </row>
    <row r="29" spans="1:15" ht="22.5" customHeight="1">
      <c r="A29" s="92"/>
      <c r="B29" s="130" t="str">
        <f>IF(テーブル1415[[#This Row],[列1]]="",
    "",
    TEXT(テーブル1415[[#This Row],[列1]],"(aaa)"))</f>
        <v/>
      </c>
      <c r="C29" s="87" t="s">
        <v>33</v>
      </c>
      <c r="D29" s="120" t="s">
        <v>34</v>
      </c>
      <c r="E29" s="88" t="s">
        <v>33</v>
      </c>
      <c r="F29" s="122">
        <f>IFERROR(HOUR(テーブル1415[[#This Row],[列4]]-テーブル1415[[#This Row],[列13]]-テーブル1415[[#This Row],[列2]]),
              0)</f>
        <v>0</v>
      </c>
      <c r="G29" s="123" t="s">
        <v>35</v>
      </c>
      <c r="H29" s="131" t="str">
        <f>IFERROR(IF(MINUTE(テーブル1415[[#This Row],[列4]]-テーブル1415[[#This Row],[列13]]-テーブル1415[[#This Row],[列2]])&lt;30,
                  "00",
                  30),
              "00")</f>
        <v>00</v>
      </c>
      <c r="I29" s="125" t="s">
        <v>36</v>
      </c>
      <c r="J29" s="126">
        <f>IFERROR((テーブル1415[[#This Row],[列5]]+テーブル1415[[#This Row],[列7]]/60)*$C$5,"")</f>
        <v>0</v>
      </c>
      <c r="K29" s="127" t="s">
        <v>7</v>
      </c>
      <c r="L29" s="132"/>
      <c r="M29" s="129"/>
      <c r="N29" s="153"/>
      <c r="O29" s="116"/>
    </row>
    <row r="30" spans="1:15" ht="22.5" customHeight="1" thickBot="1">
      <c r="A30" s="93"/>
      <c r="B30" s="134" t="str">
        <f>IF(テーブル1415[[#This Row],[列1]]="",
    "",
    TEXT(テーブル1415[[#This Row],[列1]],"(aaa)"))</f>
        <v/>
      </c>
      <c r="C30" s="89" t="s">
        <v>33</v>
      </c>
      <c r="D30" s="136" t="s">
        <v>34</v>
      </c>
      <c r="E30" s="90" t="s">
        <v>33</v>
      </c>
      <c r="F30" s="138">
        <f>IFERROR(HOUR(テーブル1415[[#This Row],[列4]]-テーブル1415[[#This Row],[列13]]-テーブル1415[[#This Row],[列2]]),
              0)</f>
        <v>0</v>
      </c>
      <c r="G30" s="139" t="s">
        <v>35</v>
      </c>
      <c r="H30" s="140" t="str">
        <f>IFERROR(IF(MINUTE(テーブル1415[[#This Row],[列4]]-テーブル1415[[#This Row],[列13]]-テーブル1415[[#This Row],[列2]])&lt;30,
                  "00",
                  30),
              "00")</f>
        <v>00</v>
      </c>
      <c r="I30" s="141" t="s">
        <v>36</v>
      </c>
      <c r="J30" s="142">
        <f>IFERROR((テーブル1415[[#This Row],[列5]]+テーブル1415[[#This Row],[列7]]/60)*$C$5,"")</f>
        <v>0</v>
      </c>
      <c r="K30" s="143" t="s">
        <v>7</v>
      </c>
      <c r="L30" s="144"/>
      <c r="M30" s="145"/>
      <c r="N30" s="153"/>
      <c r="O30" s="116"/>
    </row>
    <row r="31" spans="1:15" ht="22.5" customHeight="1" thickBot="1">
      <c r="A31" s="250" t="s">
        <v>41</v>
      </c>
      <c r="B31" s="251"/>
      <c r="C31" s="252"/>
      <c r="D31" s="253"/>
      <c r="E31" s="254"/>
      <c r="F31" s="255">
        <f>SUM(テーブル1415[[#All],[列5]])+SUM(テーブル1415[[#All],[列7]])/60</f>
        <v>0</v>
      </c>
      <c r="G31" s="256"/>
      <c r="H31" s="257" t="s">
        <v>37</v>
      </c>
      <c r="I31" s="258"/>
      <c r="J31" s="146">
        <f>SUM(テーブル1415[[#All],[列9]])</f>
        <v>0</v>
      </c>
      <c r="K31" s="147" t="s">
        <v>7</v>
      </c>
      <c r="L31" s="259"/>
      <c r="M31" s="260"/>
    </row>
    <row r="32" spans="1:15">
      <c r="A32" s="148"/>
      <c r="B32" s="148"/>
      <c r="C32" s="149"/>
      <c r="D32" s="149"/>
      <c r="E32" s="149"/>
      <c r="F32" s="150"/>
      <c r="G32" s="150"/>
      <c r="H32" s="149"/>
      <c r="I32" s="149"/>
      <c r="J32" s="151"/>
      <c r="K32" s="98"/>
      <c r="L32" s="152"/>
    </row>
  </sheetData>
  <sheetProtection selectLockedCells="1"/>
  <mergeCells count="17">
    <mergeCell ref="J7:K7"/>
    <mergeCell ref="D1:L1"/>
    <mergeCell ref="A2:L2"/>
    <mergeCell ref="A3:B3"/>
    <mergeCell ref="C3:E3"/>
    <mergeCell ref="A4:B4"/>
    <mergeCell ref="C4:E4"/>
    <mergeCell ref="A5:B5"/>
    <mergeCell ref="C5:E5"/>
    <mergeCell ref="A7:B7"/>
    <mergeCell ref="C7:E7"/>
    <mergeCell ref="F7:I7"/>
    <mergeCell ref="A31:B31"/>
    <mergeCell ref="C31:E31"/>
    <mergeCell ref="F31:G31"/>
    <mergeCell ref="H31:I31"/>
    <mergeCell ref="L31:M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32"/>
  <sheetViews>
    <sheetView zoomScaleNormal="100" workbookViewId="0">
      <selection activeCell="A8" sqref="A8"/>
    </sheetView>
  </sheetViews>
  <sheetFormatPr defaultColWidth="11.375" defaultRowHeight="10.5"/>
  <cols>
    <col min="1" max="1" width="6.875" style="96" customWidth="1"/>
    <col min="2" max="2" width="3.125" style="96" customWidth="1"/>
    <col min="3" max="3" width="6.25" style="96" customWidth="1"/>
    <col min="4" max="4" width="3.125" style="101" customWidth="1"/>
    <col min="5" max="5" width="6.25" style="96" customWidth="1"/>
    <col min="6" max="9" width="3.125" style="96" customWidth="1"/>
    <col min="10" max="10" width="6.25" style="96" customWidth="1"/>
    <col min="11" max="11" width="3.125" style="96" customWidth="1"/>
    <col min="12" max="12" width="37.5" style="99" customWidth="1"/>
    <col min="13" max="13" width="9.375" style="96" customWidth="1"/>
    <col min="14" max="14" width="6.25" style="96" customWidth="1"/>
    <col min="15" max="255" width="11.375" style="96"/>
    <col min="256" max="256" width="16.75" style="96" customWidth="1"/>
    <col min="257" max="257" width="11.125" style="96" customWidth="1"/>
    <col min="258" max="258" width="3.75" style="96" bestFit="1" customWidth="1"/>
    <col min="259" max="259" width="11.125" style="96" customWidth="1"/>
    <col min="260" max="260" width="6" style="96" customWidth="1"/>
    <col min="261" max="261" width="5.125" style="96" customWidth="1"/>
    <col min="262" max="262" width="5.75" style="96" customWidth="1"/>
    <col min="263" max="263" width="3.125" style="96" customWidth="1"/>
    <col min="264" max="264" width="12.875" style="96" customWidth="1"/>
    <col min="265" max="265" width="2.875" style="96" customWidth="1"/>
    <col min="266" max="266" width="83.875" style="96" customWidth="1"/>
    <col min="267" max="511" width="11.375" style="96"/>
    <col min="512" max="512" width="16.75" style="96" customWidth="1"/>
    <col min="513" max="513" width="11.125" style="96" customWidth="1"/>
    <col min="514" max="514" width="3.75" style="96" bestFit="1" customWidth="1"/>
    <col min="515" max="515" width="11.125" style="96" customWidth="1"/>
    <col min="516" max="516" width="6" style="96" customWidth="1"/>
    <col min="517" max="517" width="5.125" style="96" customWidth="1"/>
    <col min="518" max="518" width="5.75" style="96" customWidth="1"/>
    <col min="519" max="519" width="3.125" style="96" customWidth="1"/>
    <col min="520" max="520" width="12.875" style="96" customWidth="1"/>
    <col min="521" max="521" width="2.875" style="96" customWidth="1"/>
    <col min="522" max="522" width="83.875" style="96" customWidth="1"/>
    <col min="523" max="767" width="11.375" style="96"/>
    <col min="768" max="768" width="16.75" style="96" customWidth="1"/>
    <col min="769" max="769" width="11.125" style="96" customWidth="1"/>
    <col min="770" max="770" width="3.75" style="96" bestFit="1" customWidth="1"/>
    <col min="771" max="771" width="11.125" style="96" customWidth="1"/>
    <col min="772" max="772" width="6" style="96" customWidth="1"/>
    <col min="773" max="773" width="5.125" style="96" customWidth="1"/>
    <col min="774" max="774" width="5.75" style="96" customWidth="1"/>
    <col min="775" max="775" width="3.125" style="96" customWidth="1"/>
    <col min="776" max="776" width="12.875" style="96" customWidth="1"/>
    <col min="777" max="777" width="2.875" style="96" customWidth="1"/>
    <col min="778" max="778" width="83.875" style="96" customWidth="1"/>
    <col min="779" max="1023" width="11.375" style="96"/>
    <col min="1024" max="1024" width="16.75" style="96" customWidth="1"/>
    <col min="1025" max="1025" width="11.125" style="96" customWidth="1"/>
    <col min="1026" max="1026" width="3.75" style="96" bestFit="1" customWidth="1"/>
    <col min="1027" max="1027" width="11.125" style="96" customWidth="1"/>
    <col min="1028" max="1028" width="6" style="96" customWidth="1"/>
    <col min="1029" max="1029" width="5.125" style="96" customWidth="1"/>
    <col min="1030" max="1030" width="5.75" style="96" customWidth="1"/>
    <col min="1031" max="1031" width="3.125" style="96" customWidth="1"/>
    <col min="1032" max="1032" width="12.875" style="96" customWidth="1"/>
    <col min="1033" max="1033" width="2.875" style="96" customWidth="1"/>
    <col min="1034" max="1034" width="83.875" style="96" customWidth="1"/>
    <col min="1035" max="1279" width="11.375" style="96"/>
    <col min="1280" max="1280" width="16.75" style="96" customWidth="1"/>
    <col min="1281" max="1281" width="11.125" style="96" customWidth="1"/>
    <col min="1282" max="1282" width="3.75" style="96" bestFit="1" customWidth="1"/>
    <col min="1283" max="1283" width="11.125" style="96" customWidth="1"/>
    <col min="1284" max="1284" width="6" style="96" customWidth="1"/>
    <col min="1285" max="1285" width="5.125" style="96" customWidth="1"/>
    <col min="1286" max="1286" width="5.75" style="96" customWidth="1"/>
    <col min="1287" max="1287" width="3.125" style="96" customWidth="1"/>
    <col min="1288" max="1288" width="12.875" style="96" customWidth="1"/>
    <col min="1289" max="1289" width="2.875" style="96" customWidth="1"/>
    <col min="1290" max="1290" width="83.875" style="96" customWidth="1"/>
    <col min="1291" max="1535" width="11.375" style="96"/>
    <col min="1536" max="1536" width="16.75" style="96" customWidth="1"/>
    <col min="1537" max="1537" width="11.125" style="96" customWidth="1"/>
    <col min="1538" max="1538" width="3.75" style="96" bestFit="1" customWidth="1"/>
    <col min="1539" max="1539" width="11.125" style="96" customWidth="1"/>
    <col min="1540" max="1540" width="6" style="96" customWidth="1"/>
    <col min="1541" max="1541" width="5.125" style="96" customWidth="1"/>
    <col min="1542" max="1542" width="5.75" style="96" customWidth="1"/>
    <col min="1543" max="1543" width="3.125" style="96" customWidth="1"/>
    <col min="1544" max="1544" width="12.875" style="96" customWidth="1"/>
    <col min="1545" max="1545" width="2.875" style="96" customWidth="1"/>
    <col min="1546" max="1546" width="83.875" style="96" customWidth="1"/>
    <col min="1547" max="1791" width="11.375" style="96"/>
    <col min="1792" max="1792" width="16.75" style="96" customWidth="1"/>
    <col min="1793" max="1793" width="11.125" style="96" customWidth="1"/>
    <col min="1794" max="1794" width="3.75" style="96" bestFit="1" customWidth="1"/>
    <col min="1795" max="1795" width="11.125" style="96" customWidth="1"/>
    <col min="1796" max="1796" width="6" style="96" customWidth="1"/>
    <col min="1797" max="1797" width="5.125" style="96" customWidth="1"/>
    <col min="1798" max="1798" width="5.75" style="96" customWidth="1"/>
    <col min="1799" max="1799" width="3.125" style="96" customWidth="1"/>
    <col min="1800" max="1800" width="12.875" style="96" customWidth="1"/>
    <col min="1801" max="1801" width="2.875" style="96" customWidth="1"/>
    <col min="1802" max="1802" width="83.875" style="96" customWidth="1"/>
    <col min="1803" max="2047" width="11.375" style="96"/>
    <col min="2048" max="2048" width="16.75" style="96" customWidth="1"/>
    <col min="2049" max="2049" width="11.125" style="96" customWidth="1"/>
    <col min="2050" max="2050" width="3.75" style="96" bestFit="1" customWidth="1"/>
    <col min="2051" max="2051" width="11.125" style="96" customWidth="1"/>
    <col min="2052" max="2052" width="6" style="96" customWidth="1"/>
    <col min="2053" max="2053" width="5.125" style="96" customWidth="1"/>
    <col min="2054" max="2054" width="5.75" style="96" customWidth="1"/>
    <col min="2055" max="2055" width="3.125" style="96" customWidth="1"/>
    <col min="2056" max="2056" width="12.875" style="96" customWidth="1"/>
    <col min="2057" max="2057" width="2.875" style="96" customWidth="1"/>
    <col min="2058" max="2058" width="83.875" style="96" customWidth="1"/>
    <col min="2059" max="2303" width="11.375" style="96"/>
    <col min="2304" max="2304" width="16.75" style="96" customWidth="1"/>
    <col min="2305" max="2305" width="11.125" style="96" customWidth="1"/>
    <col min="2306" max="2306" width="3.75" style="96" bestFit="1" customWidth="1"/>
    <col min="2307" max="2307" width="11.125" style="96" customWidth="1"/>
    <col min="2308" max="2308" width="6" style="96" customWidth="1"/>
    <col min="2309" max="2309" width="5.125" style="96" customWidth="1"/>
    <col min="2310" max="2310" width="5.75" style="96" customWidth="1"/>
    <col min="2311" max="2311" width="3.125" style="96" customWidth="1"/>
    <col min="2312" max="2312" width="12.875" style="96" customWidth="1"/>
    <col min="2313" max="2313" width="2.875" style="96" customWidth="1"/>
    <col min="2314" max="2314" width="83.875" style="96" customWidth="1"/>
    <col min="2315" max="2559" width="11.375" style="96"/>
    <col min="2560" max="2560" width="16.75" style="96" customWidth="1"/>
    <col min="2561" max="2561" width="11.125" style="96" customWidth="1"/>
    <col min="2562" max="2562" width="3.75" style="96" bestFit="1" customWidth="1"/>
    <col min="2563" max="2563" width="11.125" style="96" customWidth="1"/>
    <col min="2564" max="2564" width="6" style="96" customWidth="1"/>
    <col min="2565" max="2565" width="5.125" style="96" customWidth="1"/>
    <col min="2566" max="2566" width="5.75" style="96" customWidth="1"/>
    <col min="2567" max="2567" width="3.125" style="96" customWidth="1"/>
    <col min="2568" max="2568" width="12.875" style="96" customWidth="1"/>
    <col min="2569" max="2569" width="2.875" style="96" customWidth="1"/>
    <col min="2570" max="2570" width="83.875" style="96" customWidth="1"/>
    <col min="2571" max="2815" width="11.375" style="96"/>
    <col min="2816" max="2816" width="16.75" style="96" customWidth="1"/>
    <col min="2817" max="2817" width="11.125" style="96" customWidth="1"/>
    <col min="2818" max="2818" width="3.75" style="96" bestFit="1" customWidth="1"/>
    <col min="2819" max="2819" width="11.125" style="96" customWidth="1"/>
    <col min="2820" max="2820" width="6" style="96" customWidth="1"/>
    <col min="2821" max="2821" width="5.125" style="96" customWidth="1"/>
    <col min="2822" max="2822" width="5.75" style="96" customWidth="1"/>
    <col min="2823" max="2823" width="3.125" style="96" customWidth="1"/>
    <col min="2824" max="2824" width="12.875" style="96" customWidth="1"/>
    <col min="2825" max="2825" width="2.875" style="96" customWidth="1"/>
    <col min="2826" max="2826" width="83.875" style="96" customWidth="1"/>
    <col min="2827" max="3071" width="11.375" style="96"/>
    <col min="3072" max="3072" width="16.75" style="96" customWidth="1"/>
    <col min="3073" max="3073" width="11.125" style="96" customWidth="1"/>
    <col min="3074" max="3074" width="3.75" style="96" bestFit="1" customWidth="1"/>
    <col min="3075" max="3075" width="11.125" style="96" customWidth="1"/>
    <col min="3076" max="3076" width="6" style="96" customWidth="1"/>
    <col min="3077" max="3077" width="5.125" style="96" customWidth="1"/>
    <col min="3078" max="3078" width="5.75" style="96" customWidth="1"/>
    <col min="3079" max="3079" width="3.125" style="96" customWidth="1"/>
    <col min="3080" max="3080" width="12.875" style="96" customWidth="1"/>
    <col min="3081" max="3081" width="2.875" style="96" customWidth="1"/>
    <col min="3082" max="3082" width="83.875" style="96" customWidth="1"/>
    <col min="3083" max="3327" width="11.375" style="96"/>
    <col min="3328" max="3328" width="16.75" style="96" customWidth="1"/>
    <col min="3329" max="3329" width="11.125" style="96" customWidth="1"/>
    <col min="3330" max="3330" width="3.75" style="96" bestFit="1" customWidth="1"/>
    <col min="3331" max="3331" width="11.125" style="96" customWidth="1"/>
    <col min="3332" max="3332" width="6" style="96" customWidth="1"/>
    <col min="3333" max="3333" width="5.125" style="96" customWidth="1"/>
    <col min="3334" max="3334" width="5.75" style="96" customWidth="1"/>
    <col min="3335" max="3335" width="3.125" style="96" customWidth="1"/>
    <col min="3336" max="3336" width="12.875" style="96" customWidth="1"/>
    <col min="3337" max="3337" width="2.875" style="96" customWidth="1"/>
    <col min="3338" max="3338" width="83.875" style="96" customWidth="1"/>
    <col min="3339" max="3583" width="11.375" style="96"/>
    <col min="3584" max="3584" width="16.75" style="96" customWidth="1"/>
    <col min="3585" max="3585" width="11.125" style="96" customWidth="1"/>
    <col min="3586" max="3586" width="3.75" style="96" bestFit="1" customWidth="1"/>
    <col min="3587" max="3587" width="11.125" style="96" customWidth="1"/>
    <col min="3588" max="3588" width="6" style="96" customWidth="1"/>
    <col min="3589" max="3589" width="5.125" style="96" customWidth="1"/>
    <col min="3590" max="3590" width="5.75" style="96" customWidth="1"/>
    <col min="3591" max="3591" width="3.125" style="96" customWidth="1"/>
    <col min="3592" max="3592" width="12.875" style="96" customWidth="1"/>
    <col min="3593" max="3593" width="2.875" style="96" customWidth="1"/>
    <col min="3594" max="3594" width="83.875" style="96" customWidth="1"/>
    <col min="3595" max="3839" width="11.375" style="96"/>
    <col min="3840" max="3840" width="16.75" style="96" customWidth="1"/>
    <col min="3841" max="3841" width="11.125" style="96" customWidth="1"/>
    <col min="3842" max="3842" width="3.75" style="96" bestFit="1" customWidth="1"/>
    <col min="3843" max="3843" width="11.125" style="96" customWidth="1"/>
    <col min="3844" max="3844" width="6" style="96" customWidth="1"/>
    <col min="3845" max="3845" width="5.125" style="96" customWidth="1"/>
    <col min="3846" max="3846" width="5.75" style="96" customWidth="1"/>
    <col min="3847" max="3847" width="3.125" style="96" customWidth="1"/>
    <col min="3848" max="3848" width="12.875" style="96" customWidth="1"/>
    <col min="3849" max="3849" width="2.875" style="96" customWidth="1"/>
    <col min="3850" max="3850" width="83.875" style="96" customWidth="1"/>
    <col min="3851" max="4095" width="11.375" style="96"/>
    <col min="4096" max="4096" width="16.75" style="96" customWidth="1"/>
    <col min="4097" max="4097" width="11.125" style="96" customWidth="1"/>
    <col min="4098" max="4098" width="3.75" style="96" bestFit="1" customWidth="1"/>
    <col min="4099" max="4099" width="11.125" style="96" customWidth="1"/>
    <col min="4100" max="4100" width="6" style="96" customWidth="1"/>
    <col min="4101" max="4101" width="5.125" style="96" customWidth="1"/>
    <col min="4102" max="4102" width="5.75" style="96" customWidth="1"/>
    <col min="4103" max="4103" width="3.125" style="96" customWidth="1"/>
    <col min="4104" max="4104" width="12.875" style="96" customWidth="1"/>
    <col min="4105" max="4105" width="2.875" style="96" customWidth="1"/>
    <col min="4106" max="4106" width="83.875" style="96" customWidth="1"/>
    <col min="4107" max="4351" width="11.375" style="96"/>
    <col min="4352" max="4352" width="16.75" style="96" customWidth="1"/>
    <col min="4353" max="4353" width="11.125" style="96" customWidth="1"/>
    <col min="4354" max="4354" width="3.75" style="96" bestFit="1" customWidth="1"/>
    <col min="4355" max="4355" width="11.125" style="96" customWidth="1"/>
    <col min="4356" max="4356" width="6" style="96" customWidth="1"/>
    <col min="4357" max="4357" width="5.125" style="96" customWidth="1"/>
    <col min="4358" max="4358" width="5.75" style="96" customWidth="1"/>
    <col min="4359" max="4359" width="3.125" style="96" customWidth="1"/>
    <col min="4360" max="4360" width="12.875" style="96" customWidth="1"/>
    <col min="4361" max="4361" width="2.875" style="96" customWidth="1"/>
    <col min="4362" max="4362" width="83.875" style="96" customWidth="1"/>
    <col min="4363" max="4607" width="11.375" style="96"/>
    <col min="4608" max="4608" width="16.75" style="96" customWidth="1"/>
    <col min="4609" max="4609" width="11.125" style="96" customWidth="1"/>
    <col min="4610" max="4610" width="3.75" style="96" bestFit="1" customWidth="1"/>
    <col min="4611" max="4611" width="11.125" style="96" customWidth="1"/>
    <col min="4612" max="4612" width="6" style="96" customWidth="1"/>
    <col min="4613" max="4613" width="5.125" style="96" customWidth="1"/>
    <col min="4614" max="4614" width="5.75" style="96" customWidth="1"/>
    <col min="4615" max="4615" width="3.125" style="96" customWidth="1"/>
    <col min="4616" max="4616" width="12.875" style="96" customWidth="1"/>
    <col min="4617" max="4617" width="2.875" style="96" customWidth="1"/>
    <col min="4618" max="4618" width="83.875" style="96" customWidth="1"/>
    <col min="4619" max="4863" width="11.375" style="96"/>
    <col min="4864" max="4864" width="16.75" style="96" customWidth="1"/>
    <col min="4865" max="4865" width="11.125" style="96" customWidth="1"/>
    <col min="4866" max="4866" width="3.75" style="96" bestFit="1" customWidth="1"/>
    <col min="4867" max="4867" width="11.125" style="96" customWidth="1"/>
    <col min="4868" max="4868" width="6" style="96" customWidth="1"/>
    <col min="4869" max="4869" width="5.125" style="96" customWidth="1"/>
    <col min="4870" max="4870" width="5.75" style="96" customWidth="1"/>
    <col min="4871" max="4871" width="3.125" style="96" customWidth="1"/>
    <col min="4872" max="4872" width="12.875" style="96" customWidth="1"/>
    <col min="4873" max="4873" width="2.875" style="96" customWidth="1"/>
    <col min="4874" max="4874" width="83.875" style="96" customWidth="1"/>
    <col min="4875" max="5119" width="11.375" style="96"/>
    <col min="5120" max="5120" width="16.75" style="96" customWidth="1"/>
    <col min="5121" max="5121" width="11.125" style="96" customWidth="1"/>
    <col min="5122" max="5122" width="3.75" style="96" bestFit="1" customWidth="1"/>
    <col min="5123" max="5123" width="11.125" style="96" customWidth="1"/>
    <col min="5124" max="5124" width="6" style="96" customWidth="1"/>
    <col min="5125" max="5125" width="5.125" style="96" customWidth="1"/>
    <col min="5126" max="5126" width="5.75" style="96" customWidth="1"/>
    <col min="5127" max="5127" width="3.125" style="96" customWidth="1"/>
    <col min="5128" max="5128" width="12.875" style="96" customWidth="1"/>
    <col min="5129" max="5129" width="2.875" style="96" customWidth="1"/>
    <col min="5130" max="5130" width="83.875" style="96" customWidth="1"/>
    <col min="5131" max="5375" width="11.375" style="96"/>
    <col min="5376" max="5376" width="16.75" style="96" customWidth="1"/>
    <col min="5377" max="5377" width="11.125" style="96" customWidth="1"/>
    <col min="5378" max="5378" width="3.75" style="96" bestFit="1" customWidth="1"/>
    <col min="5379" max="5379" width="11.125" style="96" customWidth="1"/>
    <col min="5380" max="5380" width="6" style="96" customWidth="1"/>
    <col min="5381" max="5381" width="5.125" style="96" customWidth="1"/>
    <col min="5382" max="5382" width="5.75" style="96" customWidth="1"/>
    <col min="5383" max="5383" width="3.125" style="96" customWidth="1"/>
    <col min="5384" max="5384" width="12.875" style="96" customWidth="1"/>
    <col min="5385" max="5385" width="2.875" style="96" customWidth="1"/>
    <col min="5386" max="5386" width="83.875" style="96" customWidth="1"/>
    <col min="5387" max="5631" width="11.375" style="96"/>
    <col min="5632" max="5632" width="16.75" style="96" customWidth="1"/>
    <col min="5633" max="5633" width="11.125" style="96" customWidth="1"/>
    <col min="5634" max="5634" width="3.75" style="96" bestFit="1" customWidth="1"/>
    <col min="5635" max="5635" width="11.125" style="96" customWidth="1"/>
    <col min="5636" max="5636" width="6" style="96" customWidth="1"/>
    <col min="5637" max="5637" width="5.125" style="96" customWidth="1"/>
    <col min="5638" max="5638" width="5.75" style="96" customWidth="1"/>
    <col min="5639" max="5639" width="3.125" style="96" customWidth="1"/>
    <col min="5640" max="5640" width="12.875" style="96" customWidth="1"/>
    <col min="5641" max="5641" width="2.875" style="96" customWidth="1"/>
    <col min="5642" max="5642" width="83.875" style="96" customWidth="1"/>
    <col min="5643" max="5887" width="11.375" style="96"/>
    <col min="5888" max="5888" width="16.75" style="96" customWidth="1"/>
    <col min="5889" max="5889" width="11.125" style="96" customWidth="1"/>
    <col min="5890" max="5890" width="3.75" style="96" bestFit="1" customWidth="1"/>
    <col min="5891" max="5891" width="11.125" style="96" customWidth="1"/>
    <col min="5892" max="5892" width="6" style="96" customWidth="1"/>
    <col min="5893" max="5893" width="5.125" style="96" customWidth="1"/>
    <col min="5894" max="5894" width="5.75" style="96" customWidth="1"/>
    <col min="5895" max="5895" width="3.125" style="96" customWidth="1"/>
    <col min="5896" max="5896" width="12.875" style="96" customWidth="1"/>
    <col min="5897" max="5897" width="2.875" style="96" customWidth="1"/>
    <col min="5898" max="5898" width="83.875" style="96" customWidth="1"/>
    <col min="5899" max="6143" width="11.375" style="96"/>
    <col min="6144" max="6144" width="16.75" style="96" customWidth="1"/>
    <col min="6145" max="6145" width="11.125" style="96" customWidth="1"/>
    <col min="6146" max="6146" width="3.75" style="96" bestFit="1" customWidth="1"/>
    <col min="6147" max="6147" width="11.125" style="96" customWidth="1"/>
    <col min="6148" max="6148" width="6" style="96" customWidth="1"/>
    <col min="6149" max="6149" width="5.125" style="96" customWidth="1"/>
    <col min="6150" max="6150" width="5.75" style="96" customWidth="1"/>
    <col min="6151" max="6151" width="3.125" style="96" customWidth="1"/>
    <col min="6152" max="6152" width="12.875" style="96" customWidth="1"/>
    <col min="6153" max="6153" width="2.875" style="96" customWidth="1"/>
    <col min="6154" max="6154" width="83.875" style="96" customWidth="1"/>
    <col min="6155" max="6399" width="11.375" style="96"/>
    <col min="6400" max="6400" width="16.75" style="96" customWidth="1"/>
    <col min="6401" max="6401" width="11.125" style="96" customWidth="1"/>
    <col min="6402" max="6402" width="3.75" style="96" bestFit="1" customWidth="1"/>
    <col min="6403" max="6403" width="11.125" style="96" customWidth="1"/>
    <col min="6404" max="6404" width="6" style="96" customWidth="1"/>
    <col min="6405" max="6405" width="5.125" style="96" customWidth="1"/>
    <col min="6406" max="6406" width="5.75" style="96" customWidth="1"/>
    <col min="6407" max="6407" width="3.125" style="96" customWidth="1"/>
    <col min="6408" max="6408" width="12.875" style="96" customWidth="1"/>
    <col min="6409" max="6409" width="2.875" style="96" customWidth="1"/>
    <col min="6410" max="6410" width="83.875" style="96" customWidth="1"/>
    <col min="6411" max="6655" width="11.375" style="96"/>
    <col min="6656" max="6656" width="16.75" style="96" customWidth="1"/>
    <col min="6657" max="6657" width="11.125" style="96" customWidth="1"/>
    <col min="6658" max="6658" width="3.75" style="96" bestFit="1" customWidth="1"/>
    <col min="6659" max="6659" width="11.125" style="96" customWidth="1"/>
    <col min="6660" max="6660" width="6" style="96" customWidth="1"/>
    <col min="6661" max="6661" width="5.125" style="96" customWidth="1"/>
    <col min="6662" max="6662" width="5.75" style="96" customWidth="1"/>
    <col min="6663" max="6663" width="3.125" style="96" customWidth="1"/>
    <col min="6664" max="6664" width="12.875" style="96" customWidth="1"/>
    <col min="6665" max="6665" width="2.875" style="96" customWidth="1"/>
    <col min="6666" max="6666" width="83.875" style="96" customWidth="1"/>
    <col min="6667" max="6911" width="11.375" style="96"/>
    <col min="6912" max="6912" width="16.75" style="96" customWidth="1"/>
    <col min="6913" max="6913" width="11.125" style="96" customWidth="1"/>
    <col min="6914" max="6914" width="3.75" style="96" bestFit="1" customWidth="1"/>
    <col min="6915" max="6915" width="11.125" style="96" customWidth="1"/>
    <col min="6916" max="6916" width="6" style="96" customWidth="1"/>
    <col min="6917" max="6917" width="5.125" style="96" customWidth="1"/>
    <col min="6918" max="6918" width="5.75" style="96" customWidth="1"/>
    <col min="6919" max="6919" width="3.125" style="96" customWidth="1"/>
    <col min="6920" max="6920" width="12.875" style="96" customWidth="1"/>
    <col min="6921" max="6921" width="2.875" style="96" customWidth="1"/>
    <col min="6922" max="6922" width="83.875" style="96" customWidth="1"/>
    <col min="6923" max="7167" width="11.375" style="96"/>
    <col min="7168" max="7168" width="16.75" style="96" customWidth="1"/>
    <col min="7169" max="7169" width="11.125" style="96" customWidth="1"/>
    <col min="7170" max="7170" width="3.75" style="96" bestFit="1" customWidth="1"/>
    <col min="7171" max="7171" width="11.125" style="96" customWidth="1"/>
    <col min="7172" max="7172" width="6" style="96" customWidth="1"/>
    <col min="7173" max="7173" width="5.125" style="96" customWidth="1"/>
    <col min="7174" max="7174" width="5.75" style="96" customWidth="1"/>
    <col min="7175" max="7175" width="3.125" style="96" customWidth="1"/>
    <col min="7176" max="7176" width="12.875" style="96" customWidth="1"/>
    <col min="7177" max="7177" width="2.875" style="96" customWidth="1"/>
    <col min="7178" max="7178" width="83.875" style="96" customWidth="1"/>
    <col min="7179" max="7423" width="11.375" style="96"/>
    <col min="7424" max="7424" width="16.75" style="96" customWidth="1"/>
    <col min="7425" max="7425" width="11.125" style="96" customWidth="1"/>
    <col min="7426" max="7426" width="3.75" style="96" bestFit="1" customWidth="1"/>
    <col min="7427" max="7427" width="11.125" style="96" customWidth="1"/>
    <col min="7428" max="7428" width="6" style="96" customWidth="1"/>
    <col min="7429" max="7429" width="5.125" style="96" customWidth="1"/>
    <col min="7430" max="7430" width="5.75" style="96" customWidth="1"/>
    <col min="7431" max="7431" width="3.125" style="96" customWidth="1"/>
    <col min="7432" max="7432" width="12.875" style="96" customWidth="1"/>
    <col min="7433" max="7433" width="2.875" style="96" customWidth="1"/>
    <col min="7434" max="7434" width="83.875" style="96" customWidth="1"/>
    <col min="7435" max="7679" width="11.375" style="96"/>
    <col min="7680" max="7680" width="16.75" style="96" customWidth="1"/>
    <col min="7681" max="7681" width="11.125" style="96" customWidth="1"/>
    <col min="7682" max="7682" width="3.75" style="96" bestFit="1" customWidth="1"/>
    <col min="7683" max="7683" width="11.125" style="96" customWidth="1"/>
    <col min="7684" max="7684" width="6" style="96" customWidth="1"/>
    <col min="7685" max="7685" width="5.125" style="96" customWidth="1"/>
    <col min="7686" max="7686" width="5.75" style="96" customWidth="1"/>
    <col min="7687" max="7687" width="3.125" style="96" customWidth="1"/>
    <col min="7688" max="7688" width="12.875" style="96" customWidth="1"/>
    <col min="7689" max="7689" width="2.875" style="96" customWidth="1"/>
    <col min="7690" max="7690" width="83.875" style="96" customWidth="1"/>
    <col min="7691" max="7935" width="11.375" style="96"/>
    <col min="7936" max="7936" width="16.75" style="96" customWidth="1"/>
    <col min="7937" max="7937" width="11.125" style="96" customWidth="1"/>
    <col min="7938" max="7938" width="3.75" style="96" bestFit="1" customWidth="1"/>
    <col min="7939" max="7939" width="11.125" style="96" customWidth="1"/>
    <col min="7940" max="7940" width="6" style="96" customWidth="1"/>
    <col min="7941" max="7941" width="5.125" style="96" customWidth="1"/>
    <col min="7942" max="7942" width="5.75" style="96" customWidth="1"/>
    <col min="7943" max="7943" width="3.125" style="96" customWidth="1"/>
    <col min="7944" max="7944" width="12.875" style="96" customWidth="1"/>
    <col min="7945" max="7945" width="2.875" style="96" customWidth="1"/>
    <col min="7946" max="7946" width="83.875" style="96" customWidth="1"/>
    <col min="7947" max="8191" width="11.375" style="96"/>
    <col min="8192" max="8192" width="16.75" style="96" customWidth="1"/>
    <col min="8193" max="8193" width="11.125" style="96" customWidth="1"/>
    <col min="8194" max="8194" width="3.75" style="96" bestFit="1" customWidth="1"/>
    <col min="8195" max="8195" width="11.125" style="96" customWidth="1"/>
    <col min="8196" max="8196" width="6" style="96" customWidth="1"/>
    <col min="8197" max="8197" width="5.125" style="96" customWidth="1"/>
    <col min="8198" max="8198" width="5.75" style="96" customWidth="1"/>
    <col min="8199" max="8199" width="3.125" style="96" customWidth="1"/>
    <col min="8200" max="8200" width="12.875" style="96" customWidth="1"/>
    <col min="8201" max="8201" width="2.875" style="96" customWidth="1"/>
    <col min="8202" max="8202" width="83.875" style="96" customWidth="1"/>
    <col min="8203" max="8447" width="11.375" style="96"/>
    <col min="8448" max="8448" width="16.75" style="96" customWidth="1"/>
    <col min="8449" max="8449" width="11.125" style="96" customWidth="1"/>
    <col min="8450" max="8450" width="3.75" style="96" bestFit="1" customWidth="1"/>
    <col min="8451" max="8451" width="11.125" style="96" customWidth="1"/>
    <col min="8452" max="8452" width="6" style="96" customWidth="1"/>
    <col min="8453" max="8453" width="5.125" style="96" customWidth="1"/>
    <col min="8454" max="8454" width="5.75" style="96" customWidth="1"/>
    <col min="8455" max="8455" width="3.125" style="96" customWidth="1"/>
    <col min="8456" max="8456" width="12.875" style="96" customWidth="1"/>
    <col min="8457" max="8457" width="2.875" style="96" customWidth="1"/>
    <col min="8458" max="8458" width="83.875" style="96" customWidth="1"/>
    <col min="8459" max="8703" width="11.375" style="96"/>
    <col min="8704" max="8704" width="16.75" style="96" customWidth="1"/>
    <col min="8705" max="8705" width="11.125" style="96" customWidth="1"/>
    <col min="8706" max="8706" width="3.75" style="96" bestFit="1" customWidth="1"/>
    <col min="8707" max="8707" width="11.125" style="96" customWidth="1"/>
    <col min="8708" max="8708" width="6" style="96" customWidth="1"/>
    <col min="8709" max="8709" width="5.125" style="96" customWidth="1"/>
    <col min="8710" max="8710" width="5.75" style="96" customWidth="1"/>
    <col min="8711" max="8711" width="3.125" style="96" customWidth="1"/>
    <col min="8712" max="8712" width="12.875" style="96" customWidth="1"/>
    <col min="8713" max="8713" width="2.875" style="96" customWidth="1"/>
    <col min="8714" max="8714" width="83.875" style="96" customWidth="1"/>
    <col min="8715" max="8959" width="11.375" style="96"/>
    <col min="8960" max="8960" width="16.75" style="96" customWidth="1"/>
    <col min="8961" max="8961" width="11.125" style="96" customWidth="1"/>
    <col min="8962" max="8962" width="3.75" style="96" bestFit="1" customWidth="1"/>
    <col min="8963" max="8963" width="11.125" style="96" customWidth="1"/>
    <col min="8964" max="8964" width="6" style="96" customWidth="1"/>
    <col min="8965" max="8965" width="5.125" style="96" customWidth="1"/>
    <col min="8966" max="8966" width="5.75" style="96" customWidth="1"/>
    <col min="8967" max="8967" width="3.125" style="96" customWidth="1"/>
    <col min="8968" max="8968" width="12.875" style="96" customWidth="1"/>
    <col min="8969" max="8969" width="2.875" style="96" customWidth="1"/>
    <col min="8970" max="8970" width="83.875" style="96" customWidth="1"/>
    <col min="8971" max="9215" width="11.375" style="96"/>
    <col min="9216" max="9216" width="16.75" style="96" customWidth="1"/>
    <col min="9217" max="9217" width="11.125" style="96" customWidth="1"/>
    <col min="9218" max="9218" width="3.75" style="96" bestFit="1" customWidth="1"/>
    <col min="9219" max="9219" width="11.125" style="96" customWidth="1"/>
    <col min="9220" max="9220" width="6" style="96" customWidth="1"/>
    <col min="9221" max="9221" width="5.125" style="96" customWidth="1"/>
    <col min="9222" max="9222" width="5.75" style="96" customWidth="1"/>
    <col min="9223" max="9223" width="3.125" style="96" customWidth="1"/>
    <col min="9224" max="9224" width="12.875" style="96" customWidth="1"/>
    <col min="9225" max="9225" width="2.875" style="96" customWidth="1"/>
    <col min="9226" max="9226" width="83.875" style="96" customWidth="1"/>
    <col min="9227" max="9471" width="11.375" style="96"/>
    <col min="9472" max="9472" width="16.75" style="96" customWidth="1"/>
    <col min="9473" max="9473" width="11.125" style="96" customWidth="1"/>
    <col min="9474" max="9474" width="3.75" style="96" bestFit="1" customWidth="1"/>
    <col min="9475" max="9475" width="11.125" style="96" customWidth="1"/>
    <col min="9476" max="9476" width="6" style="96" customWidth="1"/>
    <col min="9477" max="9477" width="5.125" style="96" customWidth="1"/>
    <col min="9478" max="9478" width="5.75" style="96" customWidth="1"/>
    <col min="9479" max="9479" width="3.125" style="96" customWidth="1"/>
    <col min="9480" max="9480" width="12.875" style="96" customWidth="1"/>
    <col min="9481" max="9481" width="2.875" style="96" customWidth="1"/>
    <col min="9482" max="9482" width="83.875" style="96" customWidth="1"/>
    <col min="9483" max="9727" width="11.375" style="96"/>
    <col min="9728" max="9728" width="16.75" style="96" customWidth="1"/>
    <col min="9729" max="9729" width="11.125" style="96" customWidth="1"/>
    <col min="9730" max="9730" width="3.75" style="96" bestFit="1" customWidth="1"/>
    <col min="9731" max="9731" width="11.125" style="96" customWidth="1"/>
    <col min="9732" max="9732" width="6" style="96" customWidth="1"/>
    <col min="9733" max="9733" width="5.125" style="96" customWidth="1"/>
    <col min="9734" max="9734" width="5.75" style="96" customWidth="1"/>
    <col min="9735" max="9735" width="3.125" style="96" customWidth="1"/>
    <col min="9736" max="9736" width="12.875" style="96" customWidth="1"/>
    <col min="9737" max="9737" width="2.875" style="96" customWidth="1"/>
    <col min="9738" max="9738" width="83.875" style="96" customWidth="1"/>
    <col min="9739" max="9983" width="11.375" style="96"/>
    <col min="9984" max="9984" width="16.75" style="96" customWidth="1"/>
    <col min="9985" max="9985" width="11.125" style="96" customWidth="1"/>
    <col min="9986" max="9986" width="3.75" style="96" bestFit="1" customWidth="1"/>
    <col min="9987" max="9987" width="11.125" style="96" customWidth="1"/>
    <col min="9988" max="9988" width="6" style="96" customWidth="1"/>
    <col min="9989" max="9989" width="5.125" style="96" customWidth="1"/>
    <col min="9990" max="9990" width="5.75" style="96" customWidth="1"/>
    <col min="9991" max="9991" width="3.125" style="96" customWidth="1"/>
    <col min="9992" max="9992" width="12.875" style="96" customWidth="1"/>
    <col min="9993" max="9993" width="2.875" style="96" customWidth="1"/>
    <col min="9994" max="9994" width="83.875" style="96" customWidth="1"/>
    <col min="9995" max="10239" width="11.375" style="96"/>
    <col min="10240" max="10240" width="16.75" style="96" customWidth="1"/>
    <col min="10241" max="10241" width="11.125" style="96" customWidth="1"/>
    <col min="10242" max="10242" width="3.75" style="96" bestFit="1" customWidth="1"/>
    <col min="10243" max="10243" width="11.125" style="96" customWidth="1"/>
    <col min="10244" max="10244" width="6" style="96" customWidth="1"/>
    <col min="10245" max="10245" width="5.125" style="96" customWidth="1"/>
    <col min="10246" max="10246" width="5.75" style="96" customWidth="1"/>
    <col min="10247" max="10247" width="3.125" style="96" customWidth="1"/>
    <col min="10248" max="10248" width="12.875" style="96" customWidth="1"/>
    <col min="10249" max="10249" width="2.875" style="96" customWidth="1"/>
    <col min="10250" max="10250" width="83.875" style="96" customWidth="1"/>
    <col min="10251" max="10495" width="11.375" style="96"/>
    <col min="10496" max="10496" width="16.75" style="96" customWidth="1"/>
    <col min="10497" max="10497" width="11.125" style="96" customWidth="1"/>
    <col min="10498" max="10498" width="3.75" style="96" bestFit="1" customWidth="1"/>
    <col min="10499" max="10499" width="11.125" style="96" customWidth="1"/>
    <col min="10500" max="10500" width="6" style="96" customWidth="1"/>
    <col min="10501" max="10501" width="5.125" style="96" customWidth="1"/>
    <col min="10502" max="10502" width="5.75" style="96" customWidth="1"/>
    <col min="10503" max="10503" width="3.125" style="96" customWidth="1"/>
    <col min="10504" max="10504" width="12.875" style="96" customWidth="1"/>
    <col min="10505" max="10505" width="2.875" style="96" customWidth="1"/>
    <col min="10506" max="10506" width="83.875" style="96" customWidth="1"/>
    <col min="10507" max="10751" width="11.375" style="96"/>
    <col min="10752" max="10752" width="16.75" style="96" customWidth="1"/>
    <col min="10753" max="10753" width="11.125" style="96" customWidth="1"/>
    <col min="10754" max="10754" width="3.75" style="96" bestFit="1" customWidth="1"/>
    <col min="10755" max="10755" width="11.125" style="96" customWidth="1"/>
    <col min="10756" max="10756" width="6" style="96" customWidth="1"/>
    <col min="10757" max="10757" width="5.125" style="96" customWidth="1"/>
    <col min="10758" max="10758" width="5.75" style="96" customWidth="1"/>
    <col min="10759" max="10759" width="3.125" style="96" customWidth="1"/>
    <col min="10760" max="10760" width="12.875" style="96" customWidth="1"/>
    <col min="10761" max="10761" width="2.875" style="96" customWidth="1"/>
    <col min="10762" max="10762" width="83.875" style="96" customWidth="1"/>
    <col min="10763" max="11007" width="11.375" style="96"/>
    <col min="11008" max="11008" width="16.75" style="96" customWidth="1"/>
    <col min="11009" max="11009" width="11.125" style="96" customWidth="1"/>
    <col min="11010" max="11010" width="3.75" style="96" bestFit="1" customWidth="1"/>
    <col min="11011" max="11011" width="11.125" style="96" customWidth="1"/>
    <col min="11012" max="11012" width="6" style="96" customWidth="1"/>
    <col min="11013" max="11013" width="5.125" style="96" customWidth="1"/>
    <col min="11014" max="11014" width="5.75" style="96" customWidth="1"/>
    <col min="11015" max="11015" width="3.125" style="96" customWidth="1"/>
    <col min="11016" max="11016" width="12.875" style="96" customWidth="1"/>
    <col min="11017" max="11017" width="2.875" style="96" customWidth="1"/>
    <col min="11018" max="11018" width="83.875" style="96" customWidth="1"/>
    <col min="11019" max="11263" width="11.375" style="96"/>
    <col min="11264" max="11264" width="16.75" style="96" customWidth="1"/>
    <col min="11265" max="11265" width="11.125" style="96" customWidth="1"/>
    <col min="11266" max="11266" width="3.75" style="96" bestFit="1" customWidth="1"/>
    <col min="11267" max="11267" width="11.125" style="96" customWidth="1"/>
    <col min="11268" max="11268" width="6" style="96" customWidth="1"/>
    <col min="11269" max="11269" width="5.125" style="96" customWidth="1"/>
    <col min="11270" max="11270" width="5.75" style="96" customWidth="1"/>
    <col min="11271" max="11271" width="3.125" style="96" customWidth="1"/>
    <col min="11272" max="11272" width="12.875" style="96" customWidth="1"/>
    <col min="11273" max="11273" width="2.875" style="96" customWidth="1"/>
    <col min="11274" max="11274" width="83.875" style="96" customWidth="1"/>
    <col min="11275" max="11519" width="11.375" style="96"/>
    <col min="11520" max="11520" width="16.75" style="96" customWidth="1"/>
    <col min="11521" max="11521" width="11.125" style="96" customWidth="1"/>
    <col min="11522" max="11522" width="3.75" style="96" bestFit="1" customWidth="1"/>
    <col min="11523" max="11523" width="11.125" style="96" customWidth="1"/>
    <col min="11524" max="11524" width="6" style="96" customWidth="1"/>
    <col min="11525" max="11525" width="5.125" style="96" customWidth="1"/>
    <col min="11526" max="11526" width="5.75" style="96" customWidth="1"/>
    <col min="11527" max="11527" width="3.125" style="96" customWidth="1"/>
    <col min="11528" max="11528" width="12.875" style="96" customWidth="1"/>
    <col min="11529" max="11529" width="2.875" style="96" customWidth="1"/>
    <col min="11530" max="11530" width="83.875" style="96" customWidth="1"/>
    <col min="11531" max="11775" width="11.375" style="96"/>
    <col min="11776" max="11776" width="16.75" style="96" customWidth="1"/>
    <col min="11777" max="11777" width="11.125" style="96" customWidth="1"/>
    <col min="11778" max="11778" width="3.75" style="96" bestFit="1" customWidth="1"/>
    <col min="11779" max="11779" width="11.125" style="96" customWidth="1"/>
    <col min="11780" max="11780" width="6" style="96" customWidth="1"/>
    <col min="11781" max="11781" width="5.125" style="96" customWidth="1"/>
    <col min="11782" max="11782" width="5.75" style="96" customWidth="1"/>
    <col min="11783" max="11783" width="3.125" style="96" customWidth="1"/>
    <col min="11784" max="11784" width="12.875" style="96" customWidth="1"/>
    <col min="11785" max="11785" width="2.875" style="96" customWidth="1"/>
    <col min="11786" max="11786" width="83.875" style="96" customWidth="1"/>
    <col min="11787" max="12031" width="11.375" style="96"/>
    <col min="12032" max="12032" width="16.75" style="96" customWidth="1"/>
    <col min="12033" max="12033" width="11.125" style="96" customWidth="1"/>
    <col min="12034" max="12034" width="3.75" style="96" bestFit="1" customWidth="1"/>
    <col min="12035" max="12035" width="11.125" style="96" customWidth="1"/>
    <col min="12036" max="12036" width="6" style="96" customWidth="1"/>
    <col min="12037" max="12037" width="5.125" style="96" customWidth="1"/>
    <col min="12038" max="12038" width="5.75" style="96" customWidth="1"/>
    <col min="12039" max="12039" width="3.125" style="96" customWidth="1"/>
    <col min="12040" max="12040" width="12.875" style="96" customWidth="1"/>
    <col min="12041" max="12041" width="2.875" style="96" customWidth="1"/>
    <col min="12042" max="12042" width="83.875" style="96" customWidth="1"/>
    <col min="12043" max="12287" width="11.375" style="96"/>
    <col min="12288" max="12288" width="16.75" style="96" customWidth="1"/>
    <col min="12289" max="12289" width="11.125" style="96" customWidth="1"/>
    <col min="12290" max="12290" width="3.75" style="96" bestFit="1" customWidth="1"/>
    <col min="12291" max="12291" width="11.125" style="96" customWidth="1"/>
    <col min="12292" max="12292" width="6" style="96" customWidth="1"/>
    <col min="12293" max="12293" width="5.125" style="96" customWidth="1"/>
    <col min="12294" max="12294" width="5.75" style="96" customWidth="1"/>
    <col min="12295" max="12295" width="3.125" style="96" customWidth="1"/>
    <col min="12296" max="12296" width="12.875" style="96" customWidth="1"/>
    <col min="12297" max="12297" width="2.875" style="96" customWidth="1"/>
    <col min="12298" max="12298" width="83.875" style="96" customWidth="1"/>
    <col min="12299" max="12543" width="11.375" style="96"/>
    <col min="12544" max="12544" width="16.75" style="96" customWidth="1"/>
    <col min="12545" max="12545" width="11.125" style="96" customWidth="1"/>
    <col min="12546" max="12546" width="3.75" style="96" bestFit="1" customWidth="1"/>
    <col min="12547" max="12547" width="11.125" style="96" customWidth="1"/>
    <col min="12548" max="12548" width="6" style="96" customWidth="1"/>
    <col min="12549" max="12549" width="5.125" style="96" customWidth="1"/>
    <col min="12550" max="12550" width="5.75" style="96" customWidth="1"/>
    <col min="12551" max="12551" width="3.125" style="96" customWidth="1"/>
    <col min="12552" max="12552" width="12.875" style="96" customWidth="1"/>
    <col min="12553" max="12553" width="2.875" style="96" customWidth="1"/>
    <col min="12554" max="12554" width="83.875" style="96" customWidth="1"/>
    <col min="12555" max="12799" width="11.375" style="96"/>
    <col min="12800" max="12800" width="16.75" style="96" customWidth="1"/>
    <col min="12801" max="12801" width="11.125" style="96" customWidth="1"/>
    <col min="12802" max="12802" width="3.75" style="96" bestFit="1" customWidth="1"/>
    <col min="12803" max="12803" width="11.125" style="96" customWidth="1"/>
    <col min="12804" max="12804" width="6" style="96" customWidth="1"/>
    <col min="12805" max="12805" width="5.125" style="96" customWidth="1"/>
    <col min="12806" max="12806" width="5.75" style="96" customWidth="1"/>
    <col min="12807" max="12807" width="3.125" style="96" customWidth="1"/>
    <col min="12808" max="12808" width="12.875" style="96" customWidth="1"/>
    <col min="12809" max="12809" width="2.875" style="96" customWidth="1"/>
    <col min="12810" max="12810" width="83.875" style="96" customWidth="1"/>
    <col min="12811" max="13055" width="11.375" style="96"/>
    <col min="13056" max="13056" width="16.75" style="96" customWidth="1"/>
    <col min="13057" max="13057" width="11.125" style="96" customWidth="1"/>
    <col min="13058" max="13058" width="3.75" style="96" bestFit="1" customWidth="1"/>
    <col min="13059" max="13059" width="11.125" style="96" customWidth="1"/>
    <col min="13060" max="13060" width="6" style="96" customWidth="1"/>
    <col min="13061" max="13061" width="5.125" style="96" customWidth="1"/>
    <col min="13062" max="13062" width="5.75" style="96" customWidth="1"/>
    <col min="13063" max="13063" width="3.125" style="96" customWidth="1"/>
    <col min="13064" max="13064" width="12.875" style="96" customWidth="1"/>
    <col min="13065" max="13065" width="2.875" style="96" customWidth="1"/>
    <col min="13066" max="13066" width="83.875" style="96" customWidth="1"/>
    <col min="13067" max="13311" width="11.375" style="96"/>
    <col min="13312" max="13312" width="16.75" style="96" customWidth="1"/>
    <col min="13313" max="13313" width="11.125" style="96" customWidth="1"/>
    <col min="13314" max="13314" width="3.75" style="96" bestFit="1" customWidth="1"/>
    <col min="13315" max="13315" width="11.125" style="96" customWidth="1"/>
    <col min="13316" max="13316" width="6" style="96" customWidth="1"/>
    <col min="13317" max="13317" width="5.125" style="96" customWidth="1"/>
    <col min="13318" max="13318" width="5.75" style="96" customWidth="1"/>
    <col min="13319" max="13319" width="3.125" style="96" customWidth="1"/>
    <col min="13320" max="13320" width="12.875" style="96" customWidth="1"/>
    <col min="13321" max="13321" width="2.875" style="96" customWidth="1"/>
    <col min="13322" max="13322" width="83.875" style="96" customWidth="1"/>
    <col min="13323" max="13567" width="11.375" style="96"/>
    <col min="13568" max="13568" width="16.75" style="96" customWidth="1"/>
    <col min="13569" max="13569" width="11.125" style="96" customWidth="1"/>
    <col min="13570" max="13570" width="3.75" style="96" bestFit="1" customWidth="1"/>
    <col min="13571" max="13571" width="11.125" style="96" customWidth="1"/>
    <col min="13572" max="13572" width="6" style="96" customWidth="1"/>
    <col min="13573" max="13573" width="5.125" style="96" customWidth="1"/>
    <col min="13574" max="13574" width="5.75" style="96" customWidth="1"/>
    <col min="13575" max="13575" width="3.125" style="96" customWidth="1"/>
    <col min="13576" max="13576" width="12.875" style="96" customWidth="1"/>
    <col min="13577" max="13577" width="2.875" style="96" customWidth="1"/>
    <col min="13578" max="13578" width="83.875" style="96" customWidth="1"/>
    <col min="13579" max="13823" width="11.375" style="96"/>
    <col min="13824" max="13824" width="16.75" style="96" customWidth="1"/>
    <col min="13825" max="13825" width="11.125" style="96" customWidth="1"/>
    <col min="13826" max="13826" width="3.75" style="96" bestFit="1" customWidth="1"/>
    <col min="13827" max="13827" width="11.125" style="96" customWidth="1"/>
    <col min="13828" max="13828" width="6" style="96" customWidth="1"/>
    <col min="13829" max="13829" width="5.125" style="96" customWidth="1"/>
    <col min="13830" max="13830" width="5.75" style="96" customWidth="1"/>
    <col min="13831" max="13831" width="3.125" style="96" customWidth="1"/>
    <col min="13832" max="13832" width="12.875" style="96" customWidth="1"/>
    <col min="13833" max="13833" width="2.875" style="96" customWidth="1"/>
    <col min="13834" max="13834" width="83.875" style="96" customWidth="1"/>
    <col min="13835" max="14079" width="11.375" style="96"/>
    <col min="14080" max="14080" width="16.75" style="96" customWidth="1"/>
    <col min="14081" max="14081" width="11.125" style="96" customWidth="1"/>
    <col min="14082" max="14082" width="3.75" style="96" bestFit="1" customWidth="1"/>
    <col min="14083" max="14083" width="11.125" style="96" customWidth="1"/>
    <col min="14084" max="14084" width="6" style="96" customWidth="1"/>
    <col min="14085" max="14085" width="5.125" style="96" customWidth="1"/>
    <col min="14086" max="14086" width="5.75" style="96" customWidth="1"/>
    <col min="14087" max="14087" width="3.125" style="96" customWidth="1"/>
    <col min="14088" max="14088" width="12.875" style="96" customWidth="1"/>
    <col min="14089" max="14089" width="2.875" style="96" customWidth="1"/>
    <col min="14090" max="14090" width="83.875" style="96" customWidth="1"/>
    <col min="14091" max="14335" width="11.375" style="96"/>
    <col min="14336" max="14336" width="16.75" style="96" customWidth="1"/>
    <col min="14337" max="14337" width="11.125" style="96" customWidth="1"/>
    <col min="14338" max="14338" width="3.75" style="96" bestFit="1" customWidth="1"/>
    <col min="14339" max="14339" width="11.125" style="96" customWidth="1"/>
    <col min="14340" max="14340" width="6" style="96" customWidth="1"/>
    <col min="14341" max="14341" width="5.125" style="96" customWidth="1"/>
    <col min="14342" max="14342" width="5.75" style="96" customWidth="1"/>
    <col min="14343" max="14343" width="3.125" style="96" customWidth="1"/>
    <col min="14344" max="14344" width="12.875" style="96" customWidth="1"/>
    <col min="14345" max="14345" width="2.875" style="96" customWidth="1"/>
    <col min="14346" max="14346" width="83.875" style="96" customWidth="1"/>
    <col min="14347" max="14591" width="11.375" style="96"/>
    <col min="14592" max="14592" width="16.75" style="96" customWidth="1"/>
    <col min="14593" max="14593" width="11.125" style="96" customWidth="1"/>
    <col min="14594" max="14594" width="3.75" style="96" bestFit="1" customWidth="1"/>
    <col min="14595" max="14595" width="11.125" style="96" customWidth="1"/>
    <col min="14596" max="14596" width="6" style="96" customWidth="1"/>
    <col min="14597" max="14597" width="5.125" style="96" customWidth="1"/>
    <col min="14598" max="14598" width="5.75" style="96" customWidth="1"/>
    <col min="14599" max="14599" width="3.125" style="96" customWidth="1"/>
    <col min="14600" max="14600" width="12.875" style="96" customWidth="1"/>
    <col min="14601" max="14601" width="2.875" style="96" customWidth="1"/>
    <col min="14602" max="14602" width="83.875" style="96" customWidth="1"/>
    <col min="14603" max="14847" width="11.375" style="96"/>
    <col min="14848" max="14848" width="16.75" style="96" customWidth="1"/>
    <col min="14849" max="14849" width="11.125" style="96" customWidth="1"/>
    <col min="14850" max="14850" width="3.75" style="96" bestFit="1" customWidth="1"/>
    <col min="14851" max="14851" width="11.125" style="96" customWidth="1"/>
    <col min="14852" max="14852" width="6" style="96" customWidth="1"/>
    <col min="14853" max="14853" width="5.125" style="96" customWidth="1"/>
    <col min="14854" max="14854" width="5.75" style="96" customWidth="1"/>
    <col min="14855" max="14855" width="3.125" style="96" customWidth="1"/>
    <col min="14856" max="14856" width="12.875" style="96" customWidth="1"/>
    <col min="14857" max="14857" width="2.875" style="96" customWidth="1"/>
    <col min="14858" max="14858" width="83.875" style="96" customWidth="1"/>
    <col min="14859" max="15103" width="11.375" style="96"/>
    <col min="15104" max="15104" width="16.75" style="96" customWidth="1"/>
    <col min="15105" max="15105" width="11.125" style="96" customWidth="1"/>
    <col min="15106" max="15106" width="3.75" style="96" bestFit="1" customWidth="1"/>
    <col min="15107" max="15107" width="11.125" style="96" customWidth="1"/>
    <col min="15108" max="15108" width="6" style="96" customWidth="1"/>
    <col min="15109" max="15109" width="5.125" style="96" customWidth="1"/>
    <col min="15110" max="15110" width="5.75" style="96" customWidth="1"/>
    <col min="15111" max="15111" width="3.125" style="96" customWidth="1"/>
    <col min="15112" max="15112" width="12.875" style="96" customWidth="1"/>
    <col min="15113" max="15113" width="2.875" style="96" customWidth="1"/>
    <col min="15114" max="15114" width="83.875" style="96" customWidth="1"/>
    <col min="15115" max="15359" width="11.375" style="96"/>
    <col min="15360" max="15360" width="16.75" style="96" customWidth="1"/>
    <col min="15361" max="15361" width="11.125" style="96" customWidth="1"/>
    <col min="15362" max="15362" width="3.75" style="96" bestFit="1" customWidth="1"/>
    <col min="15363" max="15363" width="11.125" style="96" customWidth="1"/>
    <col min="15364" max="15364" width="6" style="96" customWidth="1"/>
    <col min="15365" max="15365" width="5.125" style="96" customWidth="1"/>
    <col min="15366" max="15366" width="5.75" style="96" customWidth="1"/>
    <col min="15367" max="15367" width="3.125" style="96" customWidth="1"/>
    <col min="15368" max="15368" width="12.875" style="96" customWidth="1"/>
    <col min="15369" max="15369" width="2.875" style="96" customWidth="1"/>
    <col min="15370" max="15370" width="83.875" style="96" customWidth="1"/>
    <col min="15371" max="15615" width="11.375" style="96"/>
    <col min="15616" max="15616" width="16.75" style="96" customWidth="1"/>
    <col min="15617" max="15617" width="11.125" style="96" customWidth="1"/>
    <col min="15618" max="15618" width="3.75" style="96" bestFit="1" customWidth="1"/>
    <col min="15619" max="15619" width="11.125" style="96" customWidth="1"/>
    <col min="15620" max="15620" width="6" style="96" customWidth="1"/>
    <col min="15621" max="15621" width="5.125" style="96" customWidth="1"/>
    <col min="15622" max="15622" width="5.75" style="96" customWidth="1"/>
    <col min="15623" max="15623" width="3.125" style="96" customWidth="1"/>
    <col min="15624" max="15624" width="12.875" style="96" customWidth="1"/>
    <col min="15625" max="15625" width="2.875" style="96" customWidth="1"/>
    <col min="15626" max="15626" width="83.875" style="96" customWidth="1"/>
    <col min="15627" max="15871" width="11.375" style="96"/>
    <col min="15872" max="15872" width="16.75" style="96" customWidth="1"/>
    <col min="15873" max="15873" width="11.125" style="96" customWidth="1"/>
    <col min="15874" max="15874" width="3.75" style="96" bestFit="1" customWidth="1"/>
    <col min="15875" max="15875" width="11.125" style="96" customWidth="1"/>
    <col min="15876" max="15876" width="6" style="96" customWidth="1"/>
    <col min="15877" max="15877" width="5.125" style="96" customWidth="1"/>
    <col min="15878" max="15878" width="5.75" style="96" customWidth="1"/>
    <col min="15879" max="15879" width="3.125" style="96" customWidth="1"/>
    <col min="15880" max="15880" width="12.875" style="96" customWidth="1"/>
    <col min="15881" max="15881" width="2.875" style="96" customWidth="1"/>
    <col min="15882" max="15882" width="83.875" style="96" customWidth="1"/>
    <col min="15883" max="16127" width="11.375" style="96"/>
    <col min="16128" max="16128" width="16.75" style="96" customWidth="1"/>
    <col min="16129" max="16129" width="11.125" style="96" customWidth="1"/>
    <col min="16130" max="16130" width="3.75" style="96" bestFit="1" customWidth="1"/>
    <col min="16131" max="16131" width="11.125" style="96" customWidth="1"/>
    <col min="16132" max="16132" width="6" style="96" customWidth="1"/>
    <col min="16133" max="16133" width="5.125" style="96" customWidth="1"/>
    <col min="16134" max="16134" width="5.75" style="96" customWidth="1"/>
    <col min="16135" max="16135" width="3.125" style="96" customWidth="1"/>
    <col min="16136" max="16136" width="12.875" style="96" customWidth="1"/>
    <col min="16137" max="16137" width="2.875" style="96" customWidth="1"/>
    <col min="16138" max="16138" width="83.875" style="96" customWidth="1"/>
    <col min="16139" max="16384" width="11.375" style="96"/>
  </cols>
  <sheetData>
    <row r="1" spans="1:15" ht="30" customHeight="1">
      <c r="A1" s="95" t="s">
        <v>38</v>
      </c>
      <c r="B1" s="95"/>
      <c r="D1" s="263" t="s">
        <v>39</v>
      </c>
      <c r="E1" s="263"/>
      <c r="F1" s="263"/>
      <c r="G1" s="263"/>
      <c r="H1" s="263"/>
      <c r="I1" s="263"/>
      <c r="J1" s="263"/>
      <c r="K1" s="263"/>
      <c r="L1" s="263"/>
    </row>
    <row r="2" spans="1:15" ht="30" customHeight="1">
      <c r="A2" s="265" t="str">
        <f ca="1">RIGHT(CELL("filename",A2),
 LEN(CELL("filename",A2))
       -FIND("]",CELL("filename",A2)))</f>
        <v>②年月</v>
      </c>
      <c r="B2" s="265"/>
      <c r="C2" s="265"/>
      <c r="D2" s="265"/>
      <c r="E2" s="265"/>
      <c r="F2" s="265"/>
      <c r="G2" s="265"/>
      <c r="H2" s="265"/>
      <c r="I2" s="265"/>
      <c r="J2" s="265"/>
      <c r="K2" s="265"/>
      <c r="L2" s="265"/>
    </row>
    <row r="3" spans="1:15" ht="30" customHeight="1">
      <c r="A3" s="266" t="s">
        <v>47</v>
      </c>
      <c r="B3" s="266"/>
      <c r="C3" s="266" t="str">
        <f>IF('人件費総括表・実績（様式7号別紙2-1-1）'!$B$3:$F$3="",
     "",
     '人件費総括表・実績（様式7号別紙2-1-1）'!$B$3:$F$3)</f>
        <v/>
      </c>
      <c r="D3" s="266"/>
      <c r="E3" s="266"/>
      <c r="F3" s="97"/>
      <c r="G3" s="97"/>
      <c r="H3" s="97"/>
      <c r="I3" s="97"/>
      <c r="J3" s="97"/>
      <c r="K3" s="97"/>
      <c r="L3" s="97"/>
    </row>
    <row r="4" spans="1:15" ht="30" customHeight="1">
      <c r="A4" s="267" t="s">
        <v>27</v>
      </c>
      <c r="B4" s="267"/>
      <c r="C4" s="266" t="str">
        <f>IF(従業員別人件費総括表!D5="",
     "",
     従業員別人件費総括表!D5)</f>
        <v/>
      </c>
      <c r="D4" s="266"/>
      <c r="E4" s="266"/>
      <c r="F4" s="98"/>
      <c r="G4" s="98"/>
      <c r="H4" s="98"/>
    </row>
    <row r="5" spans="1:15" ht="30" customHeight="1">
      <c r="A5" s="267" t="s">
        <v>28</v>
      </c>
      <c r="B5" s="267"/>
      <c r="C5" s="268">
        <f>従業員別人件費総括表!F7</f>
        <v>0</v>
      </c>
      <c r="D5" s="268"/>
      <c r="E5" s="268"/>
      <c r="F5" s="98" t="s">
        <v>7</v>
      </c>
      <c r="G5" s="98"/>
      <c r="H5" s="98"/>
    </row>
    <row r="6" spans="1:15" ht="30" customHeight="1" thickBot="1">
      <c r="A6" s="100" t="s">
        <v>46</v>
      </c>
      <c r="B6" s="100"/>
    </row>
    <row r="7" spans="1:15" s="101" customFormat="1" ht="22.5" customHeight="1" thickBot="1">
      <c r="A7" s="273" t="s">
        <v>48</v>
      </c>
      <c r="B7" s="270"/>
      <c r="C7" s="271" t="s">
        <v>29</v>
      </c>
      <c r="D7" s="271"/>
      <c r="E7" s="271"/>
      <c r="F7" s="261" t="s">
        <v>30</v>
      </c>
      <c r="G7" s="272"/>
      <c r="H7" s="272"/>
      <c r="I7" s="262"/>
      <c r="J7" s="261" t="s">
        <v>31</v>
      </c>
      <c r="K7" s="262"/>
      <c r="L7" s="102" t="s">
        <v>45</v>
      </c>
      <c r="M7" s="103" t="s">
        <v>32</v>
      </c>
      <c r="N7" s="104" t="s">
        <v>44</v>
      </c>
    </row>
    <row r="8" spans="1:15" ht="22.5" customHeight="1">
      <c r="A8" s="91"/>
      <c r="B8" s="105" t="str">
        <f>IF(テーブル14[[#This Row],[列1]]="",
    "",
    TEXT(テーブル14[[#This Row],[列1]],"(aaa)"))</f>
        <v/>
      </c>
      <c r="C8" s="85" t="s">
        <v>49</v>
      </c>
      <c r="D8" s="106" t="s">
        <v>25</v>
      </c>
      <c r="E8" s="86" t="s">
        <v>49</v>
      </c>
      <c r="F8" s="107">
        <f>IFERROR(HOUR(テーブル14[[#This Row],[列4]]-テーブル14[[#This Row],[列13]]-テーブル14[[#This Row],[列2]]),
              0)</f>
        <v>0</v>
      </c>
      <c r="G8" s="108" t="s">
        <v>35</v>
      </c>
      <c r="H8" s="109" t="str">
        <f>IFERROR(IF(MINUTE(テーブル14[[#This Row],[列4]]-テーブル14[[#This Row],[列13]]-テーブル14[[#This Row],[列2]])&lt;30,
                  "00",
                  30),
              "00")</f>
        <v>00</v>
      </c>
      <c r="I8" s="110" t="s">
        <v>36</v>
      </c>
      <c r="J8" s="111">
        <f>IFERROR((テーブル14[[#This Row],[列5]]+テーブル14[[#This Row],[列7]]/60)*$C$5,"")</f>
        <v>0</v>
      </c>
      <c r="K8" s="112" t="s">
        <v>7</v>
      </c>
      <c r="L8" s="113"/>
      <c r="M8" s="114"/>
      <c r="N8" s="153"/>
      <c r="O8" s="116"/>
    </row>
    <row r="9" spans="1:15" ht="22.5" customHeight="1">
      <c r="A9" s="92"/>
      <c r="B9" s="118" t="str">
        <f>IF(テーブル14[[#This Row],[列1]]="",
    "",
    TEXT(テーブル14[[#This Row],[列1]],"(aaa)"))</f>
        <v/>
      </c>
      <c r="C9" s="87" t="s">
        <v>49</v>
      </c>
      <c r="D9" s="120" t="s">
        <v>25</v>
      </c>
      <c r="E9" s="88" t="s">
        <v>49</v>
      </c>
      <c r="F9" s="122">
        <f>IFERROR(HOUR(テーブル14[[#This Row],[列4]]-テーブル14[[#This Row],[列13]]-テーブル14[[#This Row],[列2]]),
              0)</f>
        <v>0</v>
      </c>
      <c r="G9" s="123" t="s">
        <v>35</v>
      </c>
      <c r="H9" s="124" t="str">
        <f>IFERROR(IF(MINUTE(テーブル14[[#This Row],[列4]]-テーブル14[[#This Row],[列13]]-テーブル14[[#This Row],[列2]])&lt;30,
                  "00",
                  30),
              "00")</f>
        <v>00</v>
      </c>
      <c r="I9" s="125" t="s">
        <v>36</v>
      </c>
      <c r="J9" s="126">
        <f>IFERROR((テーブル14[[#This Row],[列5]]+テーブル14[[#This Row],[列7]]/60)*$C$5,"")</f>
        <v>0</v>
      </c>
      <c r="K9" s="127" t="s">
        <v>7</v>
      </c>
      <c r="L9" s="128"/>
      <c r="M9" s="129"/>
      <c r="N9" s="153"/>
      <c r="O9" s="116"/>
    </row>
    <row r="10" spans="1:15" ht="22.5" customHeight="1">
      <c r="A10" s="92"/>
      <c r="B10" s="130" t="str">
        <f>IF(テーブル14[[#This Row],[列1]]="",
    "",
    TEXT(テーブル14[[#This Row],[列1]],"(aaa)"))</f>
        <v/>
      </c>
      <c r="C10" s="87" t="s">
        <v>49</v>
      </c>
      <c r="D10" s="120" t="s">
        <v>25</v>
      </c>
      <c r="E10" s="88" t="s">
        <v>49</v>
      </c>
      <c r="F10" s="122">
        <f>IFERROR(HOUR(テーブル14[[#This Row],[列4]]-テーブル14[[#This Row],[列13]]-テーブル14[[#This Row],[列2]]),
              0)</f>
        <v>0</v>
      </c>
      <c r="G10" s="123" t="s">
        <v>35</v>
      </c>
      <c r="H10" s="131" t="str">
        <f>IFERROR(IF(MINUTE(テーブル14[[#This Row],[列4]]-テーブル14[[#This Row],[列13]]-テーブル14[[#This Row],[列2]])&lt;30,
                  "00",
                  30),
              "00")</f>
        <v>00</v>
      </c>
      <c r="I10" s="125" t="s">
        <v>36</v>
      </c>
      <c r="J10" s="126">
        <f>IFERROR((テーブル14[[#This Row],[列5]]+テーブル14[[#This Row],[列7]]/60)*$C$5,"")</f>
        <v>0</v>
      </c>
      <c r="K10" s="127" t="s">
        <v>7</v>
      </c>
      <c r="L10" s="132"/>
      <c r="M10" s="129"/>
      <c r="N10" s="153"/>
      <c r="O10" s="116"/>
    </row>
    <row r="11" spans="1:15" ht="22.5" customHeight="1">
      <c r="A11" s="92"/>
      <c r="B11" s="130" t="str">
        <f>IF(テーブル14[[#This Row],[列1]]="",
    "",
    TEXT(テーブル14[[#This Row],[列1]],"(aaa)"))</f>
        <v/>
      </c>
      <c r="C11" s="87" t="s">
        <v>33</v>
      </c>
      <c r="D11" s="120" t="s">
        <v>34</v>
      </c>
      <c r="E11" s="88" t="s">
        <v>33</v>
      </c>
      <c r="F11" s="122">
        <f>IFERROR(HOUR(テーブル14[[#This Row],[列4]]-テーブル14[[#This Row],[列13]]-テーブル14[[#This Row],[列2]]),
              0)</f>
        <v>0</v>
      </c>
      <c r="G11" s="123" t="s">
        <v>35</v>
      </c>
      <c r="H11" s="131" t="str">
        <f>IFERROR(IF(MINUTE(テーブル14[[#This Row],[列4]]-テーブル14[[#This Row],[列13]]-テーブル14[[#This Row],[列2]])&lt;30,
                  "00",
                  30),
              "00")</f>
        <v>00</v>
      </c>
      <c r="I11" s="125" t="s">
        <v>36</v>
      </c>
      <c r="J11" s="126">
        <f>IFERROR((テーブル14[[#This Row],[列5]]+テーブル14[[#This Row],[列7]]/60)*$C$5,"")</f>
        <v>0</v>
      </c>
      <c r="K11" s="127" t="s">
        <v>7</v>
      </c>
      <c r="L11" s="132"/>
      <c r="M11" s="129"/>
      <c r="N11" s="153"/>
      <c r="O11" s="116"/>
    </row>
    <row r="12" spans="1:15" ht="22.5" customHeight="1">
      <c r="A12" s="92"/>
      <c r="B12" s="130" t="str">
        <f>IF(テーブル14[[#This Row],[列1]]="",
    "",
    TEXT(テーブル14[[#This Row],[列1]],"(aaa)"))</f>
        <v/>
      </c>
      <c r="C12" s="87" t="s">
        <v>33</v>
      </c>
      <c r="D12" s="120" t="s">
        <v>34</v>
      </c>
      <c r="E12" s="88" t="s">
        <v>33</v>
      </c>
      <c r="F12" s="122">
        <f>IFERROR(HOUR(テーブル14[[#This Row],[列4]]-テーブル14[[#This Row],[列13]]-テーブル14[[#This Row],[列2]]),
              0)</f>
        <v>0</v>
      </c>
      <c r="G12" s="123" t="s">
        <v>35</v>
      </c>
      <c r="H12" s="131" t="str">
        <f>IFERROR(IF(MINUTE(テーブル14[[#This Row],[列4]]-テーブル14[[#This Row],[列13]]-テーブル14[[#This Row],[列2]])&lt;30,
                  "00",
                  30),
              "00")</f>
        <v>00</v>
      </c>
      <c r="I12" s="125" t="s">
        <v>36</v>
      </c>
      <c r="J12" s="126">
        <f>IFERROR((テーブル14[[#This Row],[列5]]+テーブル14[[#This Row],[列7]]/60)*$C$5,"")</f>
        <v>0</v>
      </c>
      <c r="K12" s="127" t="s">
        <v>7</v>
      </c>
      <c r="L12" s="132"/>
      <c r="M12" s="129"/>
      <c r="N12" s="153"/>
      <c r="O12" s="116"/>
    </row>
    <row r="13" spans="1:15" ht="22.5" customHeight="1">
      <c r="A13" s="92"/>
      <c r="B13" s="130" t="str">
        <f>IF(テーブル14[[#This Row],[列1]]="",
    "",
    TEXT(テーブル14[[#This Row],[列1]],"(aaa)"))</f>
        <v/>
      </c>
      <c r="C13" s="87" t="s">
        <v>33</v>
      </c>
      <c r="D13" s="120" t="s">
        <v>34</v>
      </c>
      <c r="E13" s="88" t="s">
        <v>33</v>
      </c>
      <c r="F13" s="122">
        <f>IFERROR(HOUR(テーブル14[[#This Row],[列4]]-テーブル14[[#This Row],[列13]]-テーブル14[[#This Row],[列2]]),
              0)</f>
        <v>0</v>
      </c>
      <c r="G13" s="123" t="s">
        <v>35</v>
      </c>
      <c r="H13" s="131" t="str">
        <f>IFERROR(IF(MINUTE(テーブル14[[#This Row],[列4]]-テーブル14[[#This Row],[列13]]-テーブル14[[#This Row],[列2]])&lt;30,
                  "00",
                  30),
              "00")</f>
        <v>00</v>
      </c>
      <c r="I13" s="125" t="s">
        <v>36</v>
      </c>
      <c r="J13" s="126">
        <f>IFERROR((テーブル14[[#This Row],[列5]]+テーブル14[[#This Row],[列7]]/60)*$C$5,"")</f>
        <v>0</v>
      </c>
      <c r="K13" s="127" t="s">
        <v>7</v>
      </c>
      <c r="L13" s="132"/>
      <c r="M13" s="129"/>
      <c r="N13" s="153"/>
      <c r="O13" s="116"/>
    </row>
    <row r="14" spans="1:15" ht="22.5" customHeight="1">
      <c r="A14" s="92"/>
      <c r="B14" s="130" t="str">
        <f>IF(テーブル14[[#This Row],[列1]]="",
    "",
    TEXT(テーブル14[[#This Row],[列1]],"(aaa)"))</f>
        <v/>
      </c>
      <c r="C14" s="87" t="s">
        <v>33</v>
      </c>
      <c r="D14" s="120" t="s">
        <v>34</v>
      </c>
      <c r="E14" s="88" t="s">
        <v>33</v>
      </c>
      <c r="F14" s="122">
        <f>IFERROR(HOUR(テーブル14[[#This Row],[列4]]-テーブル14[[#This Row],[列13]]-テーブル14[[#This Row],[列2]]),
              0)</f>
        <v>0</v>
      </c>
      <c r="G14" s="123" t="s">
        <v>35</v>
      </c>
      <c r="H14" s="131" t="str">
        <f>IFERROR(IF(MINUTE(テーブル14[[#This Row],[列4]]-テーブル14[[#This Row],[列13]]-テーブル14[[#This Row],[列2]])&lt;30,
                  "00",
                  30),
              "00")</f>
        <v>00</v>
      </c>
      <c r="I14" s="125" t="s">
        <v>36</v>
      </c>
      <c r="J14" s="126">
        <f>IFERROR((テーブル14[[#This Row],[列5]]+テーブル14[[#This Row],[列7]]/60)*$C$5,"")</f>
        <v>0</v>
      </c>
      <c r="K14" s="127" t="s">
        <v>7</v>
      </c>
      <c r="L14" s="132"/>
      <c r="M14" s="129"/>
      <c r="N14" s="153"/>
      <c r="O14" s="116"/>
    </row>
    <row r="15" spans="1:15" ht="22.5" customHeight="1">
      <c r="A15" s="92"/>
      <c r="B15" s="130" t="str">
        <f>IF(テーブル14[[#This Row],[列1]]="",
    "",
    TEXT(テーブル14[[#This Row],[列1]],"(aaa)"))</f>
        <v/>
      </c>
      <c r="C15" s="87" t="s">
        <v>33</v>
      </c>
      <c r="D15" s="120" t="s">
        <v>34</v>
      </c>
      <c r="E15" s="88" t="s">
        <v>33</v>
      </c>
      <c r="F15" s="122">
        <f>IFERROR(HOUR(テーブル14[[#This Row],[列4]]-テーブル14[[#This Row],[列13]]-テーブル14[[#This Row],[列2]]),
              0)</f>
        <v>0</v>
      </c>
      <c r="G15" s="123" t="s">
        <v>35</v>
      </c>
      <c r="H15" s="131" t="str">
        <f>IFERROR(IF(MINUTE(テーブル14[[#This Row],[列4]]-テーブル14[[#This Row],[列13]]-テーブル14[[#This Row],[列2]])&lt;30,
                  "00",
                  30),
              "00")</f>
        <v>00</v>
      </c>
      <c r="I15" s="125" t="s">
        <v>36</v>
      </c>
      <c r="J15" s="126">
        <f>IFERROR((テーブル14[[#This Row],[列5]]+テーブル14[[#This Row],[列7]]/60)*$C$5,"")</f>
        <v>0</v>
      </c>
      <c r="K15" s="127" t="s">
        <v>7</v>
      </c>
      <c r="L15" s="132"/>
      <c r="M15" s="129"/>
      <c r="N15" s="153"/>
      <c r="O15" s="116"/>
    </row>
    <row r="16" spans="1:15" ht="22.5" customHeight="1">
      <c r="A16" s="92"/>
      <c r="B16" s="130" t="str">
        <f>IF(テーブル14[[#This Row],[列1]]="",
    "",
    TEXT(テーブル14[[#This Row],[列1]],"(aaa)"))</f>
        <v/>
      </c>
      <c r="C16" s="87" t="s">
        <v>33</v>
      </c>
      <c r="D16" s="120" t="s">
        <v>34</v>
      </c>
      <c r="E16" s="88" t="s">
        <v>33</v>
      </c>
      <c r="F16" s="122">
        <f>IFERROR(HOUR(テーブル14[[#This Row],[列4]]-テーブル14[[#This Row],[列13]]-テーブル14[[#This Row],[列2]]),
              0)</f>
        <v>0</v>
      </c>
      <c r="G16" s="123" t="s">
        <v>35</v>
      </c>
      <c r="H16" s="131" t="str">
        <f>IFERROR(IF(MINUTE(テーブル14[[#This Row],[列4]]-テーブル14[[#This Row],[列13]]-テーブル14[[#This Row],[列2]])&lt;30,
                  "00",
                  30),
              "00")</f>
        <v>00</v>
      </c>
      <c r="I16" s="125" t="s">
        <v>36</v>
      </c>
      <c r="J16" s="126">
        <f>IFERROR((テーブル14[[#This Row],[列5]]+テーブル14[[#This Row],[列7]]/60)*$C$5,"")</f>
        <v>0</v>
      </c>
      <c r="K16" s="127" t="s">
        <v>7</v>
      </c>
      <c r="L16" s="132"/>
      <c r="M16" s="129"/>
      <c r="N16" s="153"/>
      <c r="O16" s="116"/>
    </row>
    <row r="17" spans="1:15" ht="22.5" customHeight="1">
      <c r="A17" s="92"/>
      <c r="B17" s="130" t="str">
        <f>IF(テーブル14[[#This Row],[列1]]="",
    "",
    TEXT(テーブル14[[#This Row],[列1]],"(aaa)"))</f>
        <v/>
      </c>
      <c r="C17" s="87" t="s">
        <v>33</v>
      </c>
      <c r="D17" s="120" t="s">
        <v>34</v>
      </c>
      <c r="E17" s="88" t="s">
        <v>33</v>
      </c>
      <c r="F17" s="122">
        <f>IFERROR(HOUR(テーブル14[[#This Row],[列4]]-テーブル14[[#This Row],[列13]]-テーブル14[[#This Row],[列2]]),
              0)</f>
        <v>0</v>
      </c>
      <c r="G17" s="123" t="s">
        <v>35</v>
      </c>
      <c r="H17" s="131" t="str">
        <f>IFERROR(IF(MINUTE(テーブル14[[#This Row],[列4]]-テーブル14[[#This Row],[列13]]-テーブル14[[#This Row],[列2]])&lt;30,
                  "00",
                  30),
              "00")</f>
        <v>00</v>
      </c>
      <c r="I17" s="125" t="s">
        <v>36</v>
      </c>
      <c r="J17" s="126">
        <f>IFERROR((テーブル14[[#This Row],[列5]]+テーブル14[[#This Row],[列7]]/60)*$C$5,"")</f>
        <v>0</v>
      </c>
      <c r="K17" s="127" t="s">
        <v>7</v>
      </c>
      <c r="L17" s="132"/>
      <c r="M17" s="129"/>
      <c r="N17" s="153"/>
      <c r="O17" s="116"/>
    </row>
    <row r="18" spans="1:15" ht="22.5" customHeight="1">
      <c r="A18" s="92"/>
      <c r="B18" s="130" t="str">
        <f>IF(テーブル14[[#This Row],[列1]]="",
    "",
    TEXT(テーブル14[[#This Row],[列1]],"(aaa)"))</f>
        <v/>
      </c>
      <c r="C18" s="87" t="s">
        <v>33</v>
      </c>
      <c r="D18" s="120" t="s">
        <v>34</v>
      </c>
      <c r="E18" s="88" t="s">
        <v>33</v>
      </c>
      <c r="F18" s="122">
        <f>IFERROR(HOUR(テーブル14[[#This Row],[列4]]-テーブル14[[#This Row],[列13]]-テーブル14[[#This Row],[列2]]),
              0)</f>
        <v>0</v>
      </c>
      <c r="G18" s="123" t="s">
        <v>35</v>
      </c>
      <c r="H18" s="131" t="str">
        <f>IFERROR(IF(MINUTE(テーブル14[[#This Row],[列4]]-テーブル14[[#This Row],[列13]]-テーブル14[[#This Row],[列2]])&lt;30,
                  "00",
                  30),
              "00")</f>
        <v>00</v>
      </c>
      <c r="I18" s="125" t="s">
        <v>36</v>
      </c>
      <c r="J18" s="126">
        <f>IFERROR((テーブル14[[#This Row],[列5]]+テーブル14[[#This Row],[列7]]/60)*$C$5,"")</f>
        <v>0</v>
      </c>
      <c r="K18" s="127" t="s">
        <v>7</v>
      </c>
      <c r="L18" s="132"/>
      <c r="M18" s="129"/>
      <c r="N18" s="153"/>
      <c r="O18" s="116"/>
    </row>
    <row r="19" spans="1:15" ht="22.5" customHeight="1">
      <c r="A19" s="92"/>
      <c r="B19" s="130" t="str">
        <f>IF(テーブル14[[#This Row],[列1]]="",
    "",
    TEXT(テーブル14[[#This Row],[列1]],"(aaa)"))</f>
        <v/>
      </c>
      <c r="C19" s="87" t="s">
        <v>33</v>
      </c>
      <c r="D19" s="120" t="s">
        <v>34</v>
      </c>
      <c r="E19" s="88" t="s">
        <v>33</v>
      </c>
      <c r="F19" s="122">
        <f>IFERROR(HOUR(テーブル14[[#This Row],[列4]]-テーブル14[[#This Row],[列13]]-テーブル14[[#This Row],[列2]]),
              0)</f>
        <v>0</v>
      </c>
      <c r="G19" s="123" t="s">
        <v>35</v>
      </c>
      <c r="H19" s="131" t="str">
        <f>IFERROR(IF(MINUTE(テーブル14[[#This Row],[列4]]-テーブル14[[#This Row],[列13]]-テーブル14[[#This Row],[列2]])&lt;30,
                  "00",
                  30),
              "00")</f>
        <v>00</v>
      </c>
      <c r="I19" s="125" t="s">
        <v>36</v>
      </c>
      <c r="J19" s="126">
        <f>IFERROR((テーブル14[[#This Row],[列5]]+テーブル14[[#This Row],[列7]]/60)*$C$5,"")</f>
        <v>0</v>
      </c>
      <c r="K19" s="127" t="s">
        <v>7</v>
      </c>
      <c r="L19" s="132"/>
      <c r="M19" s="129"/>
      <c r="N19" s="153"/>
      <c r="O19" s="116"/>
    </row>
    <row r="20" spans="1:15" ht="22.5" customHeight="1">
      <c r="A20" s="92"/>
      <c r="B20" s="130" t="str">
        <f>IF(テーブル14[[#This Row],[列1]]="",
    "",
    TEXT(テーブル14[[#This Row],[列1]],"(aaa)"))</f>
        <v/>
      </c>
      <c r="C20" s="87" t="s">
        <v>33</v>
      </c>
      <c r="D20" s="120" t="s">
        <v>34</v>
      </c>
      <c r="E20" s="88" t="s">
        <v>33</v>
      </c>
      <c r="F20" s="122">
        <f>IFERROR(HOUR(テーブル14[[#This Row],[列4]]-テーブル14[[#This Row],[列13]]-テーブル14[[#This Row],[列2]]),
              0)</f>
        <v>0</v>
      </c>
      <c r="G20" s="123" t="s">
        <v>35</v>
      </c>
      <c r="H20" s="131" t="str">
        <f>IFERROR(IF(MINUTE(テーブル14[[#This Row],[列4]]-テーブル14[[#This Row],[列13]]-テーブル14[[#This Row],[列2]])&lt;30,
                  "00",
                  30),
              "00")</f>
        <v>00</v>
      </c>
      <c r="I20" s="125" t="s">
        <v>36</v>
      </c>
      <c r="J20" s="126">
        <f>IFERROR((テーブル14[[#This Row],[列5]]+テーブル14[[#This Row],[列7]]/60)*$C$5,"")</f>
        <v>0</v>
      </c>
      <c r="K20" s="127" t="s">
        <v>7</v>
      </c>
      <c r="L20" s="132"/>
      <c r="M20" s="129"/>
      <c r="N20" s="153"/>
      <c r="O20" s="116"/>
    </row>
    <row r="21" spans="1:15" ht="22.5" customHeight="1">
      <c r="A21" s="92"/>
      <c r="B21" s="130" t="str">
        <f>IF(テーブル14[[#This Row],[列1]]="",
    "",
    TEXT(テーブル14[[#This Row],[列1]],"(aaa)"))</f>
        <v/>
      </c>
      <c r="C21" s="87" t="s">
        <v>33</v>
      </c>
      <c r="D21" s="120" t="s">
        <v>34</v>
      </c>
      <c r="E21" s="88" t="s">
        <v>33</v>
      </c>
      <c r="F21" s="122">
        <f>IFERROR(HOUR(テーブル14[[#This Row],[列4]]-テーブル14[[#This Row],[列13]]-テーブル14[[#This Row],[列2]]),
              0)</f>
        <v>0</v>
      </c>
      <c r="G21" s="123" t="s">
        <v>35</v>
      </c>
      <c r="H21" s="131" t="str">
        <f>IFERROR(IF(MINUTE(テーブル14[[#This Row],[列4]]-テーブル14[[#This Row],[列13]]-テーブル14[[#This Row],[列2]])&lt;30,
                  "00",
                  30),
              "00")</f>
        <v>00</v>
      </c>
      <c r="I21" s="125" t="s">
        <v>36</v>
      </c>
      <c r="J21" s="126">
        <f>IFERROR((テーブル14[[#This Row],[列5]]+テーブル14[[#This Row],[列7]]/60)*$C$5,"")</f>
        <v>0</v>
      </c>
      <c r="K21" s="127" t="s">
        <v>7</v>
      </c>
      <c r="L21" s="132"/>
      <c r="M21" s="129"/>
      <c r="N21" s="153"/>
      <c r="O21" s="116"/>
    </row>
    <row r="22" spans="1:15" ht="22.5" customHeight="1">
      <c r="A22" s="92"/>
      <c r="B22" s="130" t="str">
        <f>IF(テーブル14[[#This Row],[列1]]="",
    "",
    TEXT(テーブル14[[#This Row],[列1]],"(aaa)"))</f>
        <v/>
      </c>
      <c r="C22" s="87" t="s">
        <v>33</v>
      </c>
      <c r="D22" s="120" t="s">
        <v>34</v>
      </c>
      <c r="E22" s="88" t="s">
        <v>33</v>
      </c>
      <c r="F22" s="122">
        <f>IFERROR(HOUR(テーブル14[[#This Row],[列4]]-テーブル14[[#This Row],[列13]]-テーブル14[[#This Row],[列2]]),
              0)</f>
        <v>0</v>
      </c>
      <c r="G22" s="123" t="s">
        <v>35</v>
      </c>
      <c r="H22" s="131" t="str">
        <f>IFERROR(IF(MINUTE(テーブル14[[#This Row],[列4]]-テーブル14[[#This Row],[列13]]-テーブル14[[#This Row],[列2]])&lt;30,
                  "00",
                  30),
              "00")</f>
        <v>00</v>
      </c>
      <c r="I22" s="125" t="s">
        <v>36</v>
      </c>
      <c r="J22" s="126">
        <f>IFERROR((テーブル14[[#This Row],[列5]]+テーブル14[[#This Row],[列7]]/60)*$C$5,"")</f>
        <v>0</v>
      </c>
      <c r="K22" s="127" t="s">
        <v>7</v>
      </c>
      <c r="L22" s="132"/>
      <c r="M22" s="129"/>
      <c r="N22" s="153"/>
      <c r="O22" s="116"/>
    </row>
    <row r="23" spans="1:15" ht="22.5" customHeight="1">
      <c r="A23" s="92"/>
      <c r="B23" s="130" t="str">
        <f>IF(テーブル14[[#This Row],[列1]]="",
    "",
    TEXT(テーブル14[[#This Row],[列1]],"(aaa)"))</f>
        <v/>
      </c>
      <c r="C23" s="87" t="s">
        <v>33</v>
      </c>
      <c r="D23" s="120" t="s">
        <v>34</v>
      </c>
      <c r="E23" s="88" t="s">
        <v>33</v>
      </c>
      <c r="F23" s="122">
        <f>IFERROR(HOUR(テーブル14[[#This Row],[列4]]-テーブル14[[#This Row],[列13]]-テーブル14[[#This Row],[列2]]),
              0)</f>
        <v>0</v>
      </c>
      <c r="G23" s="123" t="s">
        <v>35</v>
      </c>
      <c r="H23" s="131" t="str">
        <f>IFERROR(IF(MINUTE(テーブル14[[#This Row],[列4]]-テーブル14[[#This Row],[列13]]-テーブル14[[#This Row],[列2]])&lt;30,
                  "00",
                  30),
              "00")</f>
        <v>00</v>
      </c>
      <c r="I23" s="125" t="s">
        <v>36</v>
      </c>
      <c r="J23" s="126">
        <f>IFERROR((テーブル14[[#This Row],[列5]]+テーブル14[[#This Row],[列7]]/60)*$C$5,"")</f>
        <v>0</v>
      </c>
      <c r="K23" s="127" t="s">
        <v>7</v>
      </c>
      <c r="L23" s="132"/>
      <c r="M23" s="129"/>
      <c r="N23" s="153"/>
      <c r="O23" s="116"/>
    </row>
    <row r="24" spans="1:15" ht="22.5" customHeight="1">
      <c r="A24" s="92"/>
      <c r="B24" s="130" t="str">
        <f>IF(テーブル14[[#This Row],[列1]]="",
    "",
    TEXT(テーブル14[[#This Row],[列1]],"(aaa)"))</f>
        <v/>
      </c>
      <c r="C24" s="87" t="s">
        <v>33</v>
      </c>
      <c r="D24" s="120" t="s">
        <v>34</v>
      </c>
      <c r="E24" s="88" t="s">
        <v>33</v>
      </c>
      <c r="F24" s="122">
        <f>IFERROR(HOUR(テーブル14[[#This Row],[列4]]-テーブル14[[#This Row],[列13]]-テーブル14[[#This Row],[列2]]),
              0)</f>
        <v>0</v>
      </c>
      <c r="G24" s="123" t="s">
        <v>35</v>
      </c>
      <c r="H24" s="131" t="str">
        <f>IFERROR(IF(MINUTE(テーブル14[[#This Row],[列4]]-テーブル14[[#This Row],[列13]]-テーブル14[[#This Row],[列2]])&lt;30,
                  "00",
                  30),
              "00")</f>
        <v>00</v>
      </c>
      <c r="I24" s="125" t="s">
        <v>36</v>
      </c>
      <c r="J24" s="126">
        <f>IFERROR((テーブル14[[#This Row],[列5]]+テーブル14[[#This Row],[列7]]/60)*$C$5,"")</f>
        <v>0</v>
      </c>
      <c r="K24" s="127" t="s">
        <v>7</v>
      </c>
      <c r="L24" s="128"/>
      <c r="M24" s="129"/>
      <c r="N24" s="153"/>
      <c r="O24" s="116"/>
    </row>
    <row r="25" spans="1:15" ht="22.5" customHeight="1">
      <c r="A25" s="92"/>
      <c r="B25" s="130" t="str">
        <f>IF(テーブル14[[#This Row],[列1]]="",
    "",
    TEXT(テーブル14[[#This Row],[列1]],"(aaa)"))</f>
        <v/>
      </c>
      <c r="C25" s="87" t="s">
        <v>33</v>
      </c>
      <c r="D25" s="120" t="s">
        <v>34</v>
      </c>
      <c r="E25" s="88" t="s">
        <v>33</v>
      </c>
      <c r="F25" s="122">
        <f>IFERROR(HOUR(テーブル14[[#This Row],[列4]]-テーブル14[[#This Row],[列13]]-テーブル14[[#This Row],[列2]]),
              0)</f>
        <v>0</v>
      </c>
      <c r="G25" s="123" t="s">
        <v>35</v>
      </c>
      <c r="H25" s="131" t="str">
        <f>IFERROR(IF(MINUTE(テーブル14[[#This Row],[列4]]-テーブル14[[#This Row],[列13]]-テーブル14[[#This Row],[列2]])&lt;30,
                  "00",
                  30),
              "00")</f>
        <v>00</v>
      </c>
      <c r="I25" s="125" t="s">
        <v>36</v>
      </c>
      <c r="J25" s="126">
        <f>IFERROR((テーブル14[[#This Row],[列5]]+テーブル14[[#This Row],[列7]]/60)*$C$5,"")</f>
        <v>0</v>
      </c>
      <c r="K25" s="127" t="s">
        <v>7</v>
      </c>
      <c r="L25" s="132"/>
      <c r="M25" s="129"/>
      <c r="N25" s="153"/>
      <c r="O25" s="116"/>
    </row>
    <row r="26" spans="1:15" ht="22.5" customHeight="1">
      <c r="A26" s="92"/>
      <c r="B26" s="130" t="str">
        <f>IF(テーブル14[[#This Row],[列1]]="",
    "",
    TEXT(テーブル14[[#This Row],[列1]],"(aaa)"))</f>
        <v/>
      </c>
      <c r="C26" s="87" t="s">
        <v>33</v>
      </c>
      <c r="D26" s="120" t="s">
        <v>34</v>
      </c>
      <c r="E26" s="88" t="s">
        <v>33</v>
      </c>
      <c r="F26" s="122">
        <f>IFERROR(HOUR(テーブル14[[#This Row],[列4]]-テーブル14[[#This Row],[列13]]-テーブル14[[#This Row],[列2]]),
              0)</f>
        <v>0</v>
      </c>
      <c r="G26" s="123" t="s">
        <v>35</v>
      </c>
      <c r="H26" s="131" t="str">
        <f>IFERROR(IF(MINUTE(テーブル14[[#This Row],[列4]]-テーブル14[[#This Row],[列13]]-テーブル14[[#This Row],[列2]])&lt;30,
                  "00",
                  30),
              "00")</f>
        <v>00</v>
      </c>
      <c r="I26" s="125" t="s">
        <v>36</v>
      </c>
      <c r="J26" s="126">
        <f>IFERROR((テーブル14[[#This Row],[列5]]+テーブル14[[#This Row],[列7]]/60)*$C$5,"")</f>
        <v>0</v>
      </c>
      <c r="K26" s="127" t="s">
        <v>7</v>
      </c>
      <c r="L26" s="132"/>
      <c r="M26" s="129"/>
      <c r="N26" s="153"/>
      <c r="O26" s="116"/>
    </row>
    <row r="27" spans="1:15" ht="22.5" customHeight="1">
      <c r="A27" s="92"/>
      <c r="B27" s="130" t="str">
        <f>IF(テーブル14[[#This Row],[列1]]="",
    "",
    TEXT(テーブル14[[#This Row],[列1]],"(aaa)"))</f>
        <v/>
      </c>
      <c r="C27" s="87" t="s">
        <v>33</v>
      </c>
      <c r="D27" s="120" t="s">
        <v>34</v>
      </c>
      <c r="E27" s="88" t="s">
        <v>33</v>
      </c>
      <c r="F27" s="122">
        <f>IFERROR(HOUR(テーブル14[[#This Row],[列4]]-テーブル14[[#This Row],[列13]]-テーブル14[[#This Row],[列2]]),
              0)</f>
        <v>0</v>
      </c>
      <c r="G27" s="123" t="s">
        <v>35</v>
      </c>
      <c r="H27" s="131" t="str">
        <f>IFERROR(IF(MINUTE(テーブル14[[#This Row],[列4]]-テーブル14[[#This Row],[列13]]-テーブル14[[#This Row],[列2]])&lt;30,
                  "00",
                  30),
              "00")</f>
        <v>00</v>
      </c>
      <c r="I27" s="125" t="s">
        <v>36</v>
      </c>
      <c r="J27" s="126">
        <f>IFERROR((テーブル14[[#This Row],[列5]]+テーブル14[[#This Row],[列7]]/60)*$C$5,"")</f>
        <v>0</v>
      </c>
      <c r="K27" s="127" t="s">
        <v>7</v>
      </c>
      <c r="L27" s="132"/>
      <c r="M27" s="129"/>
      <c r="N27" s="153"/>
      <c r="O27" s="116"/>
    </row>
    <row r="28" spans="1:15" ht="22.5" customHeight="1">
      <c r="A28" s="92"/>
      <c r="B28" s="130" t="str">
        <f>IF(テーブル14[[#This Row],[列1]]="",
    "",
    TEXT(テーブル14[[#This Row],[列1]],"(aaa)"))</f>
        <v/>
      </c>
      <c r="C28" s="87" t="s">
        <v>33</v>
      </c>
      <c r="D28" s="120" t="s">
        <v>34</v>
      </c>
      <c r="E28" s="88" t="s">
        <v>33</v>
      </c>
      <c r="F28" s="122">
        <f>IFERROR(HOUR(テーブル14[[#This Row],[列4]]-テーブル14[[#This Row],[列13]]-テーブル14[[#This Row],[列2]]),
              0)</f>
        <v>0</v>
      </c>
      <c r="G28" s="123" t="s">
        <v>35</v>
      </c>
      <c r="H28" s="131" t="str">
        <f>IFERROR(IF(MINUTE(テーブル14[[#This Row],[列4]]-テーブル14[[#This Row],[列13]]-テーブル14[[#This Row],[列2]])&lt;30,
                  "00",
                  30),
              "00")</f>
        <v>00</v>
      </c>
      <c r="I28" s="125" t="s">
        <v>36</v>
      </c>
      <c r="J28" s="126">
        <f>IFERROR((テーブル14[[#This Row],[列5]]+テーブル14[[#This Row],[列7]]/60)*$C$5,"")</f>
        <v>0</v>
      </c>
      <c r="K28" s="127" t="s">
        <v>7</v>
      </c>
      <c r="L28" s="132"/>
      <c r="M28" s="129"/>
      <c r="N28" s="153"/>
      <c r="O28" s="116"/>
    </row>
    <row r="29" spans="1:15" ht="22.5" customHeight="1">
      <c r="A29" s="92"/>
      <c r="B29" s="130" t="str">
        <f>IF(テーブル14[[#This Row],[列1]]="",
    "",
    TEXT(テーブル14[[#This Row],[列1]],"(aaa)"))</f>
        <v/>
      </c>
      <c r="C29" s="87" t="s">
        <v>33</v>
      </c>
      <c r="D29" s="120" t="s">
        <v>34</v>
      </c>
      <c r="E29" s="88" t="s">
        <v>33</v>
      </c>
      <c r="F29" s="122">
        <f>IFERROR(HOUR(テーブル14[[#This Row],[列4]]-テーブル14[[#This Row],[列13]]-テーブル14[[#This Row],[列2]]),
              0)</f>
        <v>0</v>
      </c>
      <c r="G29" s="123" t="s">
        <v>35</v>
      </c>
      <c r="H29" s="131" t="str">
        <f>IFERROR(IF(MINUTE(テーブル14[[#This Row],[列4]]-テーブル14[[#This Row],[列13]]-テーブル14[[#This Row],[列2]])&lt;30,
                  "00",
                  30),
              "00")</f>
        <v>00</v>
      </c>
      <c r="I29" s="125" t="s">
        <v>36</v>
      </c>
      <c r="J29" s="126">
        <f>IFERROR((テーブル14[[#This Row],[列5]]+テーブル14[[#This Row],[列7]]/60)*$C$5,"")</f>
        <v>0</v>
      </c>
      <c r="K29" s="127" t="s">
        <v>7</v>
      </c>
      <c r="L29" s="132"/>
      <c r="M29" s="129"/>
      <c r="N29" s="153"/>
      <c r="O29" s="116"/>
    </row>
    <row r="30" spans="1:15" ht="22.5" customHeight="1" thickBot="1">
      <c r="A30" s="93"/>
      <c r="B30" s="134" t="str">
        <f>IF(テーブル14[[#This Row],[列1]]="",
    "",
    TEXT(テーブル14[[#This Row],[列1]],"(aaa)"))</f>
        <v/>
      </c>
      <c r="C30" s="89" t="s">
        <v>33</v>
      </c>
      <c r="D30" s="136" t="s">
        <v>34</v>
      </c>
      <c r="E30" s="90" t="s">
        <v>33</v>
      </c>
      <c r="F30" s="138">
        <f>IFERROR(HOUR(テーブル14[[#This Row],[列4]]-テーブル14[[#This Row],[列13]]-テーブル14[[#This Row],[列2]]),
              0)</f>
        <v>0</v>
      </c>
      <c r="G30" s="139" t="s">
        <v>35</v>
      </c>
      <c r="H30" s="140" t="str">
        <f>IFERROR(IF(MINUTE(テーブル14[[#This Row],[列4]]-テーブル14[[#This Row],[列13]]-テーブル14[[#This Row],[列2]])&lt;30,
                  "00",
                  30),
              "00")</f>
        <v>00</v>
      </c>
      <c r="I30" s="141" t="s">
        <v>36</v>
      </c>
      <c r="J30" s="142">
        <f>IFERROR((テーブル14[[#This Row],[列5]]+テーブル14[[#This Row],[列7]]/60)*$C$5,"")</f>
        <v>0</v>
      </c>
      <c r="K30" s="143" t="s">
        <v>7</v>
      </c>
      <c r="L30" s="144"/>
      <c r="M30" s="145"/>
      <c r="N30" s="153"/>
      <c r="O30" s="116"/>
    </row>
    <row r="31" spans="1:15" ht="22.5" customHeight="1" thickBot="1">
      <c r="A31" s="250" t="s">
        <v>41</v>
      </c>
      <c r="B31" s="251"/>
      <c r="C31" s="252"/>
      <c r="D31" s="253"/>
      <c r="E31" s="254"/>
      <c r="F31" s="255">
        <f>SUM(テーブル14[[#All],[列5]])+SUM(テーブル14[[#All],[列7]])/60</f>
        <v>0</v>
      </c>
      <c r="G31" s="256"/>
      <c r="H31" s="257" t="s">
        <v>37</v>
      </c>
      <c r="I31" s="258"/>
      <c r="J31" s="146">
        <f>SUM(テーブル14[[#All],[列9]])</f>
        <v>0</v>
      </c>
      <c r="K31" s="147" t="s">
        <v>7</v>
      </c>
      <c r="L31" s="259"/>
      <c r="M31" s="260"/>
    </row>
    <row r="32" spans="1:15">
      <c r="A32" s="148"/>
      <c r="B32" s="148"/>
      <c r="C32" s="149"/>
      <c r="D32" s="149"/>
      <c r="E32" s="149"/>
      <c r="F32" s="150"/>
      <c r="G32" s="150"/>
      <c r="H32" s="149"/>
      <c r="I32" s="149"/>
      <c r="J32" s="151"/>
      <c r="K32" s="98"/>
      <c r="L32" s="152"/>
    </row>
  </sheetData>
  <sheetProtection selectLockedCells="1"/>
  <mergeCells count="17">
    <mergeCell ref="J7:K7"/>
    <mergeCell ref="D1:L1"/>
    <mergeCell ref="A2:L2"/>
    <mergeCell ref="A3:B3"/>
    <mergeCell ref="C3:E3"/>
    <mergeCell ref="A4:B4"/>
    <mergeCell ref="C4:E4"/>
    <mergeCell ref="A5:B5"/>
    <mergeCell ref="C5:E5"/>
    <mergeCell ref="A7:B7"/>
    <mergeCell ref="C7:E7"/>
    <mergeCell ref="F7:I7"/>
    <mergeCell ref="A31:B31"/>
    <mergeCell ref="C31:E31"/>
    <mergeCell ref="F31:G31"/>
    <mergeCell ref="H31:I31"/>
    <mergeCell ref="L31:M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32"/>
  <sheetViews>
    <sheetView zoomScaleNormal="100" workbookViewId="0">
      <selection activeCell="A8" sqref="A8"/>
    </sheetView>
  </sheetViews>
  <sheetFormatPr defaultColWidth="11.375" defaultRowHeight="10.5"/>
  <cols>
    <col min="1" max="1" width="6.875" style="96" customWidth="1"/>
    <col min="2" max="2" width="3.125" style="96" customWidth="1"/>
    <col min="3" max="3" width="6.25" style="96" customWidth="1"/>
    <col min="4" max="4" width="3.125" style="101" customWidth="1"/>
    <col min="5" max="5" width="6.25" style="96" customWidth="1"/>
    <col min="6" max="9" width="3.125" style="96" customWidth="1"/>
    <col min="10" max="10" width="6.25" style="96" customWidth="1"/>
    <col min="11" max="11" width="3.125" style="96" customWidth="1"/>
    <col min="12" max="12" width="37.5" style="99" customWidth="1"/>
    <col min="13" max="13" width="9.375" style="96" customWidth="1"/>
    <col min="14" max="14" width="6.25" style="96" customWidth="1"/>
    <col min="15" max="255" width="11.375" style="96"/>
    <col min="256" max="256" width="16.75" style="96" customWidth="1"/>
    <col min="257" max="257" width="11.125" style="96" customWidth="1"/>
    <col min="258" max="258" width="3.75" style="96" bestFit="1" customWidth="1"/>
    <col min="259" max="259" width="11.125" style="96" customWidth="1"/>
    <col min="260" max="260" width="6" style="96" customWidth="1"/>
    <col min="261" max="261" width="5.125" style="96" customWidth="1"/>
    <col min="262" max="262" width="5.75" style="96" customWidth="1"/>
    <col min="263" max="263" width="3.125" style="96" customWidth="1"/>
    <col min="264" max="264" width="12.875" style="96" customWidth="1"/>
    <col min="265" max="265" width="2.875" style="96" customWidth="1"/>
    <col min="266" max="266" width="83.875" style="96" customWidth="1"/>
    <col min="267" max="511" width="11.375" style="96"/>
    <col min="512" max="512" width="16.75" style="96" customWidth="1"/>
    <col min="513" max="513" width="11.125" style="96" customWidth="1"/>
    <col min="514" max="514" width="3.75" style="96" bestFit="1" customWidth="1"/>
    <col min="515" max="515" width="11.125" style="96" customWidth="1"/>
    <col min="516" max="516" width="6" style="96" customWidth="1"/>
    <col min="517" max="517" width="5.125" style="96" customWidth="1"/>
    <col min="518" max="518" width="5.75" style="96" customWidth="1"/>
    <col min="519" max="519" width="3.125" style="96" customWidth="1"/>
    <col min="520" max="520" width="12.875" style="96" customWidth="1"/>
    <col min="521" max="521" width="2.875" style="96" customWidth="1"/>
    <col min="522" max="522" width="83.875" style="96" customWidth="1"/>
    <col min="523" max="767" width="11.375" style="96"/>
    <col min="768" max="768" width="16.75" style="96" customWidth="1"/>
    <col min="769" max="769" width="11.125" style="96" customWidth="1"/>
    <col min="770" max="770" width="3.75" style="96" bestFit="1" customWidth="1"/>
    <col min="771" max="771" width="11.125" style="96" customWidth="1"/>
    <col min="772" max="772" width="6" style="96" customWidth="1"/>
    <col min="773" max="773" width="5.125" style="96" customWidth="1"/>
    <col min="774" max="774" width="5.75" style="96" customWidth="1"/>
    <col min="775" max="775" width="3.125" style="96" customWidth="1"/>
    <col min="776" max="776" width="12.875" style="96" customWidth="1"/>
    <col min="777" max="777" width="2.875" style="96" customWidth="1"/>
    <col min="778" max="778" width="83.875" style="96" customWidth="1"/>
    <col min="779" max="1023" width="11.375" style="96"/>
    <col min="1024" max="1024" width="16.75" style="96" customWidth="1"/>
    <col min="1025" max="1025" width="11.125" style="96" customWidth="1"/>
    <col min="1026" max="1026" width="3.75" style="96" bestFit="1" customWidth="1"/>
    <col min="1027" max="1027" width="11.125" style="96" customWidth="1"/>
    <col min="1028" max="1028" width="6" style="96" customWidth="1"/>
    <col min="1029" max="1029" width="5.125" style="96" customWidth="1"/>
    <col min="1030" max="1030" width="5.75" style="96" customWidth="1"/>
    <col min="1031" max="1031" width="3.125" style="96" customWidth="1"/>
    <col min="1032" max="1032" width="12.875" style="96" customWidth="1"/>
    <col min="1033" max="1033" width="2.875" style="96" customWidth="1"/>
    <col min="1034" max="1034" width="83.875" style="96" customWidth="1"/>
    <col min="1035" max="1279" width="11.375" style="96"/>
    <col min="1280" max="1280" width="16.75" style="96" customWidth="1"/>
    <col min="1281" max="1281" width="11.125" style="96" customWidth="1"/>
    <col min="1282" max="1282" width="3.75" style="96" bestFit="1" customWidth="1"/>
    <col min="1283" max="1283" width="11.125" style="96" customWidth="1"/>
    <col min="1284" max="1284" width="6" style="96" customWidth="1"/>
    <col min="1285" max="1285" width="5.125" style="96" customWidth="1"/>
    <col min="1286" max="1286" width="5.75" style="96" customWidth="1"/>
    <col min="1287" max="1287" width="3.125" style="96" customWidth="1"/>
    <col min="1288" max="1288" width="12.875" style="96" customWidth="1"/>
    <col min="1289" max="1289" width="2.875" style="96" customWidth="1"/>
    <col min="1290" max="1290" width="83.875" style="96" customWidth="1"/>
    <col min="1291" max="1535" width="11.375" style="96"/>
    <col min="1536" max="1536" width="16.75" style="96" customWidth="1"/>
    <col min="1537" max="1537" width="11.125" style="96" customWidth="1"/>
    <col min="1538" max="1538" width="3.75" style="96" bestFit="1" customWidth="1"/>
    <col min="1539" max="1539" width="11.125" style="96" customWidth="1"/>
    <col min="1540" max="1540" width="6" style="96" customWidth="1"/>
    <col min="1541" max="1541" width="5.125" style="96" customWidth="1"/>
    <col min="1542" max="1542" width="5.75" style="96" customWidth="1"/>
    <col min="1543" max="1543" width="3.125" style="96" customWidth="1"/>
    <col min="1544" max="1544" width="12.875" style="96" customWidth="1"/>
    <col min="1545" max="1545" width="2.875" style="96" customWidth="1"/>
    <col min="1546" max="1546" width="83.875" style="96" customWidth="1"/>
    <col min="1547" max="1791" width="11.375" style="96"/>
    <col min="1792" max="1792" width="16.75" style="96" customWidth="1"/>
    <col min="1793" max="1793" width="11.125" style="96" customWidth="1"/>
    <col min="1794" max="1794" width="3.75" style="96" bestFit="1" customWidth="1"/>
    <col min="1795" max="1795" width="11.125" style="96" customWidth="1"/>
    <col min="1796" max="1796" width="6" style="96" customWidth="1"/>
    <col min="1797" max="1797" width="5.125" style="96" customWidth="1"/>
    <col min="1798" max="1798" width="5.75" style="96" customWidth="1"/>
    <col min="1799" max="1799" width="3.125" style="96" customWidth="1"/>
    <col min="1800" max="1800" width="12.875" style="96" customWidth="1"/>
    <col min="1801" max="1801" width="2.875" style="96" customWidth="1"/>
    <col min="1802" max="1802" width="83.875" style="96" customWidth="1"/>
    <col min="1803" max="2047" width="11.375" style="96"/>
    <col min="2048" max="2048" width="16.75" style="96" customWidth="1"/>
    <col min="2049" max="2049" width="11.125" style="96" customWidth="1"/>
    <col min="2050" max="2050" width="3.75" style="96" bestFit="1" customWidth="1"/>
    <col min="2051" max="2051" width="11.125" style="96" customWidth="1"/>
    <col min="2052" max="2052" width="6" style="96" customWidth="1"/>
    <col min="2053" max="2053" width="5.125" style="96" customWidth="1"/>
    <col min="2054" max="2054" width="5.75" style="96" customWidth="1"/>
    <col min="2055" max="2055" width="3.125" style="96" customWidth="1"/>
    <col min="2056" max="2056" width="12.875" style="96" customWidth="1"/>
    <col min="2057" max="2057" width="2.875" style="96" customWidth="1"/>
    <col min="2058" max="2058" width="83.875" style="96" customWidth="1"/>
    <col min="2059" max="2303" width="11.375" style="96"/>
    <col min="2304" max="2304" width="16.75" style="96" customWidth="1"/>
    <col min="2305" max="2305" width="11.125" style="96" customWidth="1"/>
    <col min="2306" max="2306" width="3.75" style="96" bestFit="1" customWidth="1"/>
    <col min="2307" max="2307" width="11.125" style="96" customWidth="1"/>
    <col min="2308" max="2308" width="6" style="96" customWidth="1"/>
    <col min="2309" max="2309" width="5.125" style="96" customWidth="1"/>
    <col min="2310" max="2310" width="5.75" style="96" customWidth="1"/>
    <col min="2311" max="2311" width="3.125" style="96" customWidth="1"/>
    <col min="2312" max="2312" width="12.875" style="96" customWidth="1"/>
    <col min="2313" max="2313" width="2.875" style="96" customWidth="1"/>
    <col min="2314" max="2314" width="83.875" style="96" customWidth="1"/>
    <col min="2315" max="2559" width="11.375" style="96"/>
    <col min="2560" max="2560" width="16.75" style="96" customWidth="1"/>
    <col min="2561" max="2561" width="11.125" style="96" customWidth="1"/>
    <col min="2562" max="2562" width="3.75" style="96" bestFit="1" customWidth="1"/>
    <col min="2563" max="2563" width="11.125" style="96" customWidth="1"/>
    <col min="2564" max="2564" width="6" style="96" customWidth="1"/>
    <col min="2565" max="2565" width="5.125" style="96" customWidth="1"/>
    <col min="2566" max="2566" width="5.75" style="96" customWidth="1"/>
    <col min="2567" max="2567" width="3.125" style="96" customWidth="1"/>
    <col min="2568" max="2568" width="12.875" style="96" customWidth="1"/>
    <col min="2569" max="2569" width="2.875" style="96" customWidth="1"/>
    <col min="2570" max="2570" width="83.875" style="96" customWidth="1"/>
    <col min="2571" max="2815" width="11.375" style="96"/>
    <col min="2816" max="2816" width="16.75" style="96" customWidth="1"/>
    <col min="2817" max="2817" width="11.125" style="96" customWidth="1"/>
    <col min="2818" max="2818" width="3.75" style="96" bestFit="1" customWidth="1"/>
    <col min="2819" max="2819" width="11.125" style="96" customWidth="1"/>
    <col min="2820" max="2820" width="6" style="96" customWidth="1"/>
    <col min="2821" max="2821" width="5.125" style="96" customWidth="1"/>
    <col min="2822" max="2822" width="5.75" style="96" customWidth="1"/>
    <col min="2823" max="2823" width="3.125" style="96" customWidth="1"/>
    <col min="2824" max="2824" width="12.875" style="96" customWidth="1"/>
    <col min="2825" max="2825" width="2.875" style="96" customWidth="1"/>
    <col min="2826" max="2826" width="83.875" style="96" customWidth="1"/>
    <col min="2827" max="3071" width="11.375" style="96"/>
    <col min="3072" max="3072" width="16.75" style="96" customWidth="1"/>
    <col min="3073" max="3073" width="11.125" style="96" customWidth="1"/>
    <col min="3074" max="3074" width="3.75" style="96" bestFit="1" customWidth="1"/>
    <col min="3075" max="3075" width="11.125" style="96" customWidth="1"/>
    <col min="3076" max="3076" width="6" style="96" customWidth="1"/>
    <col min="3077" max="3077" width="5.125" style="96" customWidth="1"/>
    <col min="3078" max="3078" width="5.75" style="96" customWidth="1"/>
    <col min="3079" max="3079" width="3.125" style="96" customWidth="1"/>
    <col min="3080" max="3080" width="12.875" style="96" customWidth="1"/>
    <col min="3081" max="3081" width="2.875" style="96" customWidth="1"/>
    <col min="3082" max="3082" width="83.875" style="96" customWidth="1"/>
    <col min="3083" max="3327" width="11.375" style="96"/>
    <col min="3328" max="3328" width="16.75" style="96" customWidth="1"/>
    <col min="3329" max="3329" width="11.125" style="96" customWidth="1"/>
    <col min="3330" max="3330" width="3.75" style="96" bestFit="1" customWidth="1"/>
    <col min="3331" max="3331" width="11.125" style="96" customWidth="1"/>
    <col min="3332" max="3332" width="6" style="96" customWidth="1"/>
    <col min="3333" max="3333" width="5.125" style="96" customWidth="1"/>
    <col min="3334" max="3334" width="5.75" style="96" customWidth="1"/>
    <col min="3335" max="3335" width="3.125" style="96" customWidth="1"/>
    <col min="3336" max="3336" width="12.875" style="96" customWidth="1"/>
    <col min="3337" max="3337" width="2.875" style="96" customWidth="1"/>
    <col min="3338" max="3338" width="83.875" style="96" customWidth="1"/>
    <col min="3339" max="3583" width="11.375" style="96"/>
    <col min="3584" max="3584" width="16.75" style="96" customWidth="1"/>
    <col min="3585" max="3585" width="11.125" style="96" customWidth="1"/>
    <col min="3586" max="3586" width="3.75" style="96" bestFit="1" customWidth="1"/>
    <col min="3587" max="3587" width="11.125" style="96" customWidth="1"/>
    <col min="3588" max="3588" width="6" style="96" customWidth="1"/>
    <col min="3589" max="3589" width="5.125" style="96" customWidth="1"/>
    <col min="3590" max="3590" width="5.75" style="96" customWidth="1"/>
    <col min="3591" max="3591" width="3.125" style="96" customWidth="1"/>
    <col min="3592" max="3592" width="12.875" style="96" customWidth="1"/>
    <col min="3593" max="3593" width="2.875" style="96" customWidth="1"/>
    <col min="3594" max="3594" width="83.875" style="96" customWidth="1"/>
    <col min="3595" max="3839" width="11.375" style="96"/>
    <col min="3840" max="3840" width="16.75" style="96" customWidth="1"/>
    <col min="3841" max="3841" width="11.125" style="96" customWidth="1"/>
    <col min="3842" max="3842" width="3.75" style="96" bestFit="1" customWidth="1"/>
    <col min="3843" max="3843" width="11.125" style="96" customWidth="1"/>
    <col min="3844" max="3844" width="6" style="96" customWidth="1"/>
    <col min="3845" max="3845" width="5.125" style="96" customWidth="1"/>
    <col min="3846" max="3846" width="5.75" style="96" customWidth="1"/>
    <col min="3847" max="3847" width="3.125" style="96" customWidth="1"/>
    <col min="3848" max="3848" width="12.875" style="96" customWidth="1"/>
    <col min="3849" max="3849" width="2.875" style="96" customWidth="1"/>
    <col min="3850" max="3850" width="83.875" style="96" customWidth="1"/>
    <col min="3851" max="4095" width="11.375" style="96"/>
    <col min="4096" max="4096" width="16.75" style="96" customWidth="1"/>
    <col min="4097" max="4097" width="11.125" style="96" customWidth="1"/>
    <col min="4098" max="4098" width="3.75" style="96" bestFit="1" customWidth="1"/>
    <col min="4099" max="4099" width="11.125" style="96" customWidth="1"/>
    <col min="4100" max="4100" width="6" style="96" customWidth="1"/>
    <col min="4101" max="4101" width="5.125" style="96" customWidth="1"/>
    <col min="4102" max="4102" width="5.75" style="96" customWidth="1"/>
    <col min="4103" max="4103" width="3.125" style="96" customWidth="1"/>
    <col min="4104" max="4104" width="12.875" style="96" customWidth="1"/>
    <col min="4105" max="4105" width="2.875" style="96" customWidth="1"/>
    <col min="4106" max="4106" width="83.875" style="96" customWidth="1"/>
    <col min="4107" max="4351" width="11.375" style="96"/>
    <col min="4352" max="4352" width="16.75" style="96" customWidth="1"/>
    <col min="4353" max="4353" width="11.125" style="96" customWidth="1"/>
    <col min="4354" max="4354" width="3.75" style="96" bestFit="1" customWidth="1"/>
    <col min="4355" max="4355" width="11.125" style="96" customWidth="1"/>
    <col min="4356" max="4356" width="6" style="96" customWidth="1"/>
    <col min="4357" max="4357" width="5.125" style="96" customWidth="1"/>
    <col min="4358" max="4358" width="5.75" style="96" customWidth="1"/>
    <col min="4359" max="4359" width="3.125" style="96" customWidth="1"/>
    <col min="4360" max="4360" width="12.875" style="96" customWidth="1"/>
    <col min="4361" max="4361" width="2.875" style="96" customWidth="1"/>
    <col min="4362" max="4362" width="83.875" style="96" customWidth="1"/>
    <col min="4363" max="4607" width="11.375" style="96"/>
    <col min="4608" max="4608" width="16.75" style="96" customWidth="1"/>
    <col min="4609" max="4609" width="11.125" style="96" customWidth="1"/>
    <col min="4610" max="4610" width="3.75" style="96" bestFit="1" customWidth="1"/>
    <col min="4611" max="4611" width="11.125" style="96" customWidth="1"/>
    <col min="4612" max="4612" width="6" style="96" customWidth="1"/>
    <col min="4613" max="4613" width="5.125" style="96" customWidth="1"/>
    <col min="4614" max="4614" width="5.75" style="96" customWidth="1"/>
    <col min="4615" max="4615" width="3.125" style="96" customWidth="1"/>
    <col min="4616" max="4616" width="12.875" style="96" customWidth="1"/>
    <col min="4617" max="4617" width="2.875" style="96" customWidth="1"/>
    <col min="4618" max="4618" width="83.875" style="96" customWidth="1"/>
    <col min="4619" max="4863" width="11.375" style="96"/>
    <col min="4864" max="4864" width="16.75" style="96" customWidth="1"/>
    <col min="4865" max="4865" width="11.125" style="96" customWidth="1"/>
    <col min="4866" max="4866" width="3.75" style="96" bestFit="1" customWidth="1"/>
    <col min="4867" max="4867" width="11.125" style="96" customWidth="1"/>
    <col min="4868" max="4868" width="6" style="96" customWidth="1"/>
    <col min="4869" max="4869" width="5.125" style="96" customWidth="1"/>
    <col min="4870" max="4870" width="5.75" style="96" customWidth="1"/>
    <col min="4871" max="4871" width="3.125" style="96" customWidth="1"/>
    <col min="4872" max="4872" width="12.875" style="96" customWidth="1"/>
    <col min="4873" max="4873" width="2.875" style="96" customWidth="1"/>
    <col min="4874" max="4874" width="83.875" style="96" customWidth="1"/>
    <col min="4875" max="5119" width="11.375" style="96"/>
    <col min="5120" max="5120" width="16.75" style="96" customWidth="1"/>
    <col min="5121" max="5121" width="11.125" style="96" customWidth="1"/>
    <col min="5122" max="5122" width="3.75" style="96" bestFit="1" customWidth="1"/>
    <col min="5123" max="5123" width="11.125" style="96" customWidth="1"/>
    <col min="5124" max="5124" width="6" style="96" customWidth="1"/>
    <col min="5125" max="5125" width="5.125" style="96" customWidth="1"/>
    <col min="5126" max="5126" width="5.75" style="96" customWidth="1"/>
    <col min="5127" max="5127" width="3.125" style="96" customWidth="1"/>
    <col min="5128" max="5128" width="12.875" style="96" customWidth="1"/>
    <col min="5129" max="5129" width="2.875" style="96" customWidth="1"/>
    <col min="5130" max="5130" width="83.875" style="96" customWidth="1"/>
    <col min="5131" max="5375" width="11.375" style="96"/>
    <col min="5376" max="5376" width="16.75" style="96" customWidth="1"/>
    <col min="5377" max="5377" width="11.125" style="96" customWidth="1"/>
    <col min="5378" max="5378" width="3.75" style="96" bestFit="1" customWidth="1"/>
    <col min="5379" max="5379" width="11.125" style="96" customWidth="1"/>
    <col min="5380" max="5380" width="6" style="96" customWidth="1"/>
    <col min="5381" max="5381" width="5.125" style="96" customWidth="1"/>
    <col min="5382" max="5382" width="5.75" style="96" customWidth="1"/>
    <col min="5383" max="5383" width="3.125" style="96" customWidth="1"/>
    <col min="5384" max="5384" width="12.875" style="96" customWidth="1"/>
    <col min="5385" max="5385" width="2.875" style="96" customWidth="1"/>
    <col min="5386" max="5386" width="83.875" style="96" customWidth="1"/>
    <col min="5387" max="5631" width="11.375" style="96"/>
    <col min="5632" max="5632" width="16.75" style="96" customWidth="1"/>
    <col min="5633" max="5633" width="11.125" style="96" customWidth="1"/>
    <col min="5634" max="5634" width="3.75" style="96" bestFit="1" customWidth="1"/>
    <col min="5635" max="5635" width="11.125" style="96" customWidth="1"/>
    <col min="5636" max="5636" width="6" style="96" customWidth="1"/>
    <col min="5637" max="5637" width="5.125" style="96" customWidth="1"/>
    <col min="5638" max="5638" width="5.75" style="96" customWidth="1"/>
    <col min="5639" max="5639" width="3.125" style="96" customWidth="1"/>
    <col min="5640" max="5640" width="12.875" style="96" customWidth="1"/>
    <col min="5641" max="5641" width="2.875" style="96" customWidth="1"/>
    <col min="5642" max="5642" width="83.875" style="96" customWidth="1"/>
    <col min="5643" max="5887" width="11.375" style="96"/>
    <col min="5888" max="5888" width="16.75" style="96" customWidth="1"/>
    <col min="5889" max="5889" width="11.125" style="96" customWidth="1"/>
    <col min="5890" max="5890" width="3.75" style="96" bestFit="1" customWidth="1"/>
    <col min="5891" max="5891" width="11.125" style="96" customWidth="1"/>
    <col min="5892" max="5892" width="6" style="96" customWidth="1"/>
    <col min="5893" max="5893" width="5.125" style="96" customWidth="1"/>
    <col min="5894" max="5894" width="5.75" style="96" customWidth="1"/>
    <col min="5895" max="5895" width="3.125" style="96" customWidth="1"/>
    <col min="5896" max="5896" width="12.875" style="96" customWidth="1"/>
    <col min="5897" max="5897" width="2.875" style="96" customWidth="1"/>
    <col min="5898" max="5898" width="83.875" style="96" customWidth="1"/>
    <col min="5899" max="6143" width="11.375" style="96"/>
    <col min="6144" max="6144" width="16.75" style="96" customWidth="1"/>
    <col min="6145" max="6145" width="11.125" style="96" customWidth="1"/>
    <col min="6146" max="6146" width="3.75" style="96" bestFit="1" customWidth="1"/>
    <col min="6147" max="6147" width="11.125" style="96" customWidth="1"/>
    <col min="6148" max="6148" width="6" style="96" customWidth="1"/>
    <col min="6149" max="6149" width="5.125" style="96" customWidth="1"/>
    <col min="6150" max="6150" width="5.75" style="96" customWidth="1"/>
    <col min="6151" max="6151" width="3.125" style="96" customWidth="1"/>
    <col min="6152" max="6152" width="12.875" style="96" customWidth="1"/>
    <col min="6153" max="6153" width="2.875" style="96" customWidth="1"/>
    <col min="6154" max="6154" width="83.875" style="96" customWidth="1"/>
    <col min="6155" max="6399" width="11.375" style="96"/>
    <col min="6400" max="6400" width="16.75" style="96" customWidth="1"/>
    <col min="6401" max="6401" width="11.125" style="96" customWidth="1"/>
    <col min="6402" max="6402" width="3.75" style="96" bestFit="1" customWidth="1"/>
    <col min="6403" max="6403" width="11.125" style="96" customWidth="1"/>
    <col min="6404" max="6404" width="6" style="96" customWidth="1"/>
    <col min="6405" max="6405" width="5.125" style="96" customWidth="1"/>
    <col min="6406" max="6406" width="5.75" style="96" customWidth="1"/>
    <col min="6407" max="6407" width="3.125" style="96" customWidth="1"/>
    <col min="6408" max="6408" width="12.875" style="96" customWidth="1"/>
    <col min="6409" max="6409" width="2.875" style="96" customWidth="1"/>
    <col min="6410" max="6410" width="83.875" style="96" customWidth="1"/>
    <col min="6411" max="6655" width="11.375" style="96"/>
    <col min="6656" max="6656" width="16.75" style="96" customWidth="1"/>
    <col min="6657" max="6657" width="11.125" style="96" customWidth="1"/>
    <col min="6658" max="6658" width="3.75" style="96" bestFit="1" customWidth="1"/>
    <col min="6659" max="6659" width="11.125" style="96" customWidth="1"/>
    <col min="6660" max="6660" width="6" style="96" customWidth="1"/>
    <col min="6661" max="6661" width="5.125" style="96" customWidth="1"/>
    <col min="6662" max="6662" width="5.75" style="96" customWidth="1"/>
    <col min="6663" max="6663" width="3.125" style="96" customWidth="1"/>
    <col min="6664" max="6664" width="12.875" style="96" customWidth="1"/>
    <col min="6665" max="6665" width="2.875" style="96" customWidth="1"/>
    <col min="6666" max="6666" width="83.875" style="96" customWidth="1"/>
    <col min="6667" max="6911" width="11.375" style="96"/>
    <col min="6912" max="6912" width="16.75" style="96" customWidth="1"/>
    <col min="6913" max="6913" width="11.125" style="96" customWidth="1"/>
    <col min="6914" max="6914" width="3.75" style="96" bestFit="1" customWidth="1"/>
    <col min="6915" max="6915" width="11.125" style="96" customWidth="1"/>
    <col min="6916" max="6916" width="6" style="96" customWidth="1"/>
    <col min="6917" max="6917" width="5.125" style="96" customWidth="1"/>
    <col min="6918" max="6918" width="5.75" style="96" customWidth="1"/>
    <col min="6919" max="6919" width="3.125" style="96" customWidth="1"/>
    <col min="6920" max="6920" width="12.875" style="96" customWidth="1"/>
    <col min="6921" max="6921" width="2.875" style="96" customWidth="1"/>
    <col min="6922" max="6922" width="83.875" style="96" customWidth="1"/>
    <col min="6923" max="7167" width="11.375" style="96"/>
    <col min="7168" max="7168" width="16.75" style="96" customWidth="1"/>
    <col min="7169" max="7169" width="11.125" style="96" customWidth="1"/>
    <col min="7170" max="7170" width="3.75" style="96" bestFit="1" customWidth="1"/>
    <col min="7171" max="7171" width="11.125" style="96" customWidth="1"/>
    <col min="7172" max="7172" width="6" style="96" customWidth="1"/>
    <col min="7173" max="7173" width="5.125" style="96" customWidth="1"/>
    <col min="7174" max="7174" width="5.75" style="96" customWidth="1"/>
    <col min="7175" max="7175" width="3.125" style="96" customWidth="1"/>
    <col min="7176" max="7176" width="12.875" style="96" customWidth="1"/>
    <col min="7177" max="7177" width="2.875" style="96" customWidth="1"/>
    <col min="7178" max="7178" width="83.875" style="96" customWidth="1"/>
    <col min="7179" max="7423" width="11.375" style="96"/>
    <col min="7424" max="7424" width="16.75" style="96" customWidth="1"/>
    <col min="7425" max="7425" width="11.125" style="96" customWidth="1"/>
    <col min="7426" max="7426" width="3.75" style="96" bestFit="1" customWidth="1"/>
    <col min="7427" max="7427" width="11.125" style="96" customWidth="1"/>
    <col min="7428" max="7428" width="6" style="96" customWidth="1"/>
    <col min="7429" max="7429" width="5.125" style="96" customWidth="1"/>
    <col min="7430" max="7430" width="5.75" style="96" customWidth="1"/>
    <col min="7431" max="7431" width="3.125" style="96" customWidth="1"/>
    <col min="7432" max="7432" width="12.875" style="96" customWidth="1"/>
    <col min="7433" max="7433" width="2.875" style="96" customWidth="1"/>
    <col min="7434" max="7434" width="83.875" style="96" customWidth="1"/>
    <col min="7435" max="7679" width="11.375" style="96"/>
    <col min="7680" max="7680" width="16.75" style="96" customWidth="1"/>
    <col min="7681" max="7681" width="11.125" style="96" customWidth="1"/>
    <col min="7682" max="7682" width="3.75" style="96" bestFit="1" customWidth="1"/>
    <col min="7683" max="7683" width="11.125" style="96" customWidth="1"/>
    <col min="7684" max="7684" width="6" style="96" customWidth="1"/>
    <col min="7685" max="7685" width="5.125" style="96" customWidth="1"/>
    <col min="7686" max="7686" width="5.75" style="96" customWidth="1"/>
    <col min="7687" max="7687" width="3.125" style="96" customWidth="1"/>
    <col min="7688" max="7688" width="12.875" style="96" customWidth="1"/>
    <col min="7689" max="7689" width="2.875" style="96" customWidth="1"/>
    <col min="7690" max="7690" width="83.875" style="96" customWidth="1"/>
    <col min="7691" max="7935" width="11.375" style="96"/>
    <col min="7936" max="7936" width="16.75" style="96" customWidth="1"/>
    <col min="7937" max="7937" width="11.125" style="96" customWidth="1"/>
    <col min="7938" max="7938" width="3.75" style="96" bestFit="1" customWidth="1"/>
    <col min="7939" max="7939" width="11.125" style="96" customWidth="1"/>
    <col min="7940" max="7940" width="6" style="96" customWidth="1"/>
    <col min="7941" max="7941" width="5.125" style="96" customWidth="1"/>
    <col min="7942" max="7942" width="5.75" style="96" customWidth="1"/>
    <col min="7943" max="7943" width="3.125" style="96" customWidth="1"/>
    <col min="7944" max="7944" width="12.875" style="96" customWidth="1"/>
    <col min="7945" max="7945" width="2.875" style="96" customWidth="1"/>
    <col min="7946" max="7946" width="83.875" style="96" customWidth="1"/>
    <col min="7947" max="8191" width="11.375" style="96"/>
    <col min="8192" max="8192" width="16.75" style="96" customWidth="1"/>
    <col min="8193" max="8193" width="11.125" style="96" customWidth="1"/>
    <col min="8194" max="8194" width="3.75" style="96" bestFit="1" customWidth="1"/>
    <col min="8195" max="8195" width="11.125" style="96" customWidth="1"/>
    <col min="8196" max="8196" width="6" style="96" customWidth="1"/>
    <col min="8197" max="8197" width="5.125" style="96" customWidth="1"/>
    <col min="8198" max="8198" width="5.75" style="96" customWidth="1"/>
    <col min="8199" max="8199" width="3.125" style="96" customWidth="1"/>
    <col min="8200" max="8200" width="12.875" style="96" customWidth="1"/>
    <col min="8201" max="8201" width="2.875" style="96" customWidth="1"/>
    <col min="8202" max="8202" width="83.875" style="96" customWidth="1"/>
    <col min="8203" max="8447" width="11.375" style="96"/>
    <col min="8448" max="8448" width="16.75" style="96" customWidth="1"/>
    <col min="8449" max="8449" width="11.125" style="96" customWidth="1"/>
    <col min="8450" max="8450" width="3.75" style="96" bestFit="1" customWidth="1"/>
    <col min="8451" max="8451" width="11.125" style="96" customWidth="1"/>
    <col min="8452" max="8452" width="6" style="96" customWidth="1"/>
    <col min="8453" max="8453" width="5.125" style="96" customWidth="1"/>
    <col min="8454" max="8454" width="5.75" style="96" customWidth="1"/>
    <col min="8455" max="8455" width="3.125" style="96" customWidth="1"/>
    <col min="8456" max="8456" width="12.875" style="96" customWidth="1"/>
    <col min="8457" max="8457" width="2.875" style="96" customWidth="1"/>
    <col min="8458" max="8458" width="83.875" style="96" customWidth="1"/>
    <col min="8459" max="8703" width="11.375" style="96"/>
    <col min="8704" max="8704" width="16.75" style="96" customWidth="1"/>
    <col min="8705" max="8705" width="11.125" style="96" customWidth="1"/>
    <col min="8706" max="8706" width="3.75" style="96" bestFit="1" customWidth="1"/>
    <col min="8707" max="8707" width="11.125" style="96" customWidth="1"/>
    <col min="8708" max="8708" width="6" style="96" customWidth="1"/>
    <col min="8709" max="8709" width="5.125" style="96" customWidth="1"/>
    <col min="8710" max="8710" width="5.75" style="96" customWidth="1"/>
    <col min="8711" max="8711" width="3.125" style="96" customWidth="1"/>
    <col min="8712" max="8712" width="12.875" style="96" customWidth="1"/>
    <col min="8713" max="8713" width="2.875" style="96" customWidth="1"/>
    <col min="8714" max="8714" width="83.875" style="96" customWidth="1"/>
    <col min="8715" max="8959" width="11.375" style="96"/>
    <col min="8960" max="8960" width="16.75" style="96" customWidth="1"/>
    <col min="8961" max="8961" width="11.125" style="96" customWidth="1"/>
    <col min="8962" max="8962" width="3.75" style="96" bestFit="1" customWidth="1"/>
    <col min="8963" max="8963" width="11.125" style="96" customWidth="1"/>
    <col min="8964" max="8964" width="6" style="96" customWidth="1"/>
    <col min="8965" max="8965" width="5.125" style="96" customWidth="1"/>
    <col min="8966" max="8966" width="5.75" style="96" customWidth="1"/>
    <col min="8967" max="8967" width="3.125" style="96" customWidth="1"/>
    <col min="8968" max="8968" width="12.875" style="96" customWidth="1"/>
    <col min="8969" max="8969" width="2.875" style="96" customWidth="1"/>
    <col min="8970" max="8970" width="83.875" style="96" customWidth="1"/>
    <col min="8971" max="9215" width="11.375" style="96"/>
    <col min="9216" max="9216" width="16.75" style="96" customWidth="1"/>
    <col min="9217" max="9217" width="11.125" style="96" customWidth="1"/>
    <col min="9218" max="9218" width="3.75" style="96" bestFit="1" customWidth="1"/>
    <col min="9219" max="9219" width="11.125" style="96" customWidth="1"/>
    <col min="9220" max="9220" width="6" style="96" customWidth="1"/>
    <col min="9221" max="9221" width="5.125" style="96" customWidth="1"/>
    <col min="9222" max="9222" width="5.75" style="96" customWidth="1"/>
    <col min="9223" max="9223" width="3.125" style="96" customWidth="1"/>
    <col min="9224" max="9224" width="12.875" style="96" customWidth="1"/>
    <col min="9225" max="9225" width="2.875" style="96" customWidth="1"/>
    <col min="9226" max="9226" width="83.875" style="96" customWidth="1"/>
    <col min="9227" max="9471" width="11.375" style="96"/>
    <col min="9472" max="9472" width="16.75" style="96" customWidth="1"/>
    <col min="9473" max="9473" width="11.125" style="96" customWidth="1"/>
    <col min="9474" max="9474" width="3.75" style="96" bestFit="1" customWidth="1"/>
    <col min="9475" max="9475" width="11.125" style="96" customWidth="1"/>
    <col min="9476" max="9476" width="6" style="96" customWidth="1"/>
    <col min="9477" max="9477" width="5.125" style="96" customWidth="1"/>
    <col min="9478" max="9478" width="5.75" style="96" customWidth="1"/>
    <col min="9479" max="9479" width="3.125" style="96" customWidth="1"/>
    <col min="9480" max="9480" width="12.875" style="96" customWidth="1"/>
    <col min="9481" max="9481" width="2.875" style="96" customWidth="1"/>
    <col min="9482" max="9482" width="83.875" style="96" customWidth="1"/>
    <col min="9483" max="9727" width="11.375" style="96"/>
    <col min="9728" max="9728" width="16.75" style="96" customWidth="1"/>
    <col min="9729" max="9729" width="11.125" style="96" customWidth="1"/>
    <col min="9730" max="9730" width="3.75" style="96" bestFit="1" customWidth="1"/>
    <col min="9731" max="9731" width="11.125" style="96" customWidth="1"/>
    <col min="9732" max="9732" width="6" style="96" customWidth="1"/>
    <col min="9733" max="9733" width="5.125" style="96" customWidth="1"/>
    <col min="9734" max="9734" width="5.75" style="96" customWidth="1"/>
    <col min="9735" max="9735" width="3.125" style="96" customWidth="1"/>
    <col min="9736" max="9736" width="12.875" style="96" customWidth="1"/>
    <col min="9737" max="9737" width="2.875" style="96" customWidth="1"/>
    <col min="9738" max="9738" width="83.875" style="96" customWidth="1"/>
    <col min="9739" max="9983" width="11.375" style="96"/>
    <col min="9984" max="9984" width="16.75" style="96" customWidth="1"/>
    <col min="9985" max="9985" width="11.125" style="96" customWidth="1"/>
    <col min="9986" max="9986" width="3.75" style="96" bestFit="1" customWidth="1"/>
    <col min="9987" max="9987" width="11.125" style="96" customWidth="1"/>
    <col min="9988" max="9988" width="6" style="96" customWidth="1"/>
    <col min="9989" max="9989" width="5.125" style="96" customWidth="1"/>
    <col min="9990" max="9990" width="5.75" style="96" customWidth="1"/>
    <col min="9991" max="9991" width="3.125" style="96" customWidth="1"/>
    <col min="9992" max="9992" width="12.875" style="96" customWidth="1"/>
    <col min="9993" max="9993" width="2.875" style="96" customWidth="1"/>
    <col min="9994" max="9994" width="83.875" style="96" customWidth="1"/>
    <col min="9995" max="10239" width="11.375" style="96"/>
    <col min="10240" max="10240" width="16.75" style="96" customWidth="1"/>
    <col min="10241" max="10241" width="11.125" style="96" customWidth="1"/>
    <col min="10242" max="10242" width="3.75" style="96" bestFit="1" customWidth="1"/>
    <col min="10243" max="10243" width="11.125" style="96" customWidth="1"/>
    <col min="10244" max="10244" width="6" style="96" customWidth="1"/>
    <col min="10245" max="10245" width="5.125" style="96" customWidth="1"/>
    <col min="10246" max="10246" width="5.75" style="96" customWidth="1"/>
    <col min="10247" max="10247" width="3.125" style="96" customWidth="1"/>
    <col min="10248" max="10248" width="12.875" style="96" customWidth="1"/>
    <col min="10249" max="10249" width="2.875" style="96" customWidth="1"/>
    <col min="10250" max="10250" width="83.875" style="96" customWidth="1"/>
    <col min="10251" max="10495" width="11.375" style="96"/>
    <col min="10496" max="10496" width="16.75" style="96" customWidth="1"/>
    <col min="10497" max="10497" width="11.125" style="96" customWidth="1"/>
    <col min="10498" max="10498" width="3.75" style="96" bestFit="1" customWidth="1"/>
    <col min="10499" max="10499" width="11.125" style="96" customWidth="1"/>
    <col min="10500" max="10500" width="6" style="96" customWidth="1"/>
    <col min="10501" max="10501" width="5.125" style="96" customWidth="1"/>
    <col min="10502" max="10502" width="5.75" style="96" customWidth="1"/>
    <col min="10503" max="10503" width="3.125" style="96" customWidth="1"/>
    <col min="10504" max="10504" width="12.875" style="96" customWidth="1"/>
    <col min="10505" max="10505" width="2.875" style="96" customWidth="1"/>
    <col min="10506" max="10506" width="83.875" style="96" customWidth="1"/>
    <col min="10507" max="10751" width="11.375" style="96"/>
    <col min="10752" max="10752" width="16.75" style="96" customWidth="1"/>
    <col min="10753" max="10753" width="11.125" style="96" customWidth="1"/>
    <col min="10754" max="10754" width="3.75" style="96" bestFit="1" customWidth="1"/>
    <col min="10755" max="10755" width="11.125" style="96" customWidth="1"/>
    <col min="10756" max="10756" width="6" style="96" customWidth="1"/>
    <col min="10757" max="10757" width="5.125" style="96" customWidth="1"/>
    <col min="10758" max="10758" width="5.75" style="96" customWidth="1"/>
    <col min="10759" max="10759" width="3.125" style="96" customWidth="1"/>
    <col min="10760" max="10760" width="12.875" style="96" customWidth="1"/>
    <col min="10761" max="10761" width="2.875" style="96" customWidth="1"/>
    <col min="10762" max="10762" width="83.875" style="96" customWidth="1"/>
    <col min="10763" max="11007" width="11.375" style="96"/>
    <col min="11008" max="11008" width="16.75" style="96" customWidth="1"/>
    <col min="11009" max="11009" width="11.125" style="96" customWidth="1"/>
    <col min="11010" max="11010" width="3.75" style="96" bestFit="1" customWidth="1"/>
    <col min="11011" max="11011" width="11.125" style="96" customWidth="1"/>
    <col min="11012" max="11012" width="6" style="96" customWidth="1"/>
    <col min="11013" max="11013" width="5.125" style="96" customWidth="1"/>
    <col min="11014" max="11014" width="5.75" style="96" customWidth="1"/>
    <col min="11015" max="11015" width="3.125" style="96" customWidth="1"/>
    <col min="11016" max="11016" width="12.875" style="96" customWidth="1"/>
    <col min="11017" max="11017" width="2.875" style="96" customWidth="1"/>
    <col min="11018" max="11018" width="83.875" style="96" customWidth="1"/>
    <col min="11019" max="11263" width="11.375" style="96"/>
    <col min="11264" max="11264" width="16.75" style="96" customWidth="1"/>
    <col min="11265" max="11265" width="11.125" style="96" customWidth="1"/>
    <col min="11266" max="11266" width="3.75" style="96" bestFit="1" customWidth="1"/>
    <col min="11267" max="11267" width="11.125" style="96" customWidth="1"/>
    <col min="11268" max="11268" width="6" style="96" customWidth="1"/>
    <col min="11269" max="11269" width="5.125" style="96" customWidth="1"/>
    <col min="11270" max="11270" width="5.75" style="96" customWidth="1"/>
    <col min="11271" max="11271" width="3.125" style="96" customWidth="1"/>
    <col min="11272" max="11272" width="12.875" style="96" customWidth="1"/>
    <col min="11273" max="11273" width="2.875" style="96" customWidth="1"/>
    <col min="11274" max="11274" width="83.875" style="96" customWidth="1"/>
    <col min="11275" max="11519" width="11.375" style="96"/>
    <col min="11520" max="11520" width="16.75" style="96" customWidth="1"/>
    <col min="11521" max="11521" width="11.125" style="96" customWidth="1"/>
    <col min="11522" max="11522" width="3.75" style="96" bestFit="1" customWidth="1"/>
    <col min="11523" max="11523" width="11.125" style="96" customWidth="1"/>
    <col min="11524" max="11524" width="6" style="96" customWidth="1"/>
    <col min="11525" max="11525" width="5.125" style="96" customWidth="1"/>
    <col min="11526" max="11526" width="5.75" style="96" customWidth="1"/>
    <col min="11527" max="11527" width="3.125" style="96" customWidth="1"/>
    <col min="11528" max="11528" width="12.875" style="96" customWidth="1"/>
    <col min="11529" max="11529" width="2.875" style="96" customWidth="1"/>
    <col min="11530" max="11530" width="83.875" style="96" customWidth="1"/>
    <col min="11531" max="11775" width="11.375" style="96"/>
    <col min="11776" max="11776" width="16.75" style="96" customWidth="1"/>
    <col min="11777" max="11777" width="11.125" style="96" customWidth="1"/>
    <col min="11778" max="11778" width="3.75" style="96" bestFit="1" customWidth="1"/>
    <col min="11779" max="11779" width="11.125" style="96" customWidth="1"/>
    <col min="11780" max="11780" width="6" style="96" customWidth="1"/>
    <col min="11781" max="11781" width="5.125" style="96" customWidth="1"/>
    <col min="11782" max="11782" width="5.75" style="96" customWidth="1"/>
    <col min="11783" max="11783" width="3.125" style="96" customWidth="1"/>
    <col min="11784" max="11784" width="12.875" style="96" customWidth="1"/>
    <col min="11785" max="11785" width="2.875" style="96" customWidth="1"/>
    <col min="11786" max="11786" width="83.875" style="96" customWidth="1"/>
    <col min="11787" max="12031" width="11.375" style="96"/>
    <col min="12032" max="12032" width="16.75" style="96" customWidth="1"/>
    <col min="12033" max="12033" width="11.125" style="96" customWidth="1"/>
    <col min="12034" max="12034" width="3.75" style="96" bestFit="1" customWidth="1"/>
    <col min="12035" max="12035" width="11.125" style="96" customWidth="1"/>
    <col min="12036" max="12036" width="6" style="96" customWidth="1"/>
    <col min="12037" max="12037" width="5.125" style="96" customWidth="1"/>
    <col min="12038" max="12038" width="5.75" style="96" customWidth="1"/>
    <col min="12039" max="12039" width="3.125" style="96" customWidth="1"/>
    <col min="12040" max="12040" width="12.875" style="96" customWidth="1"/>
    <col min="12041" max="12041" width="2.875" style="96" customWidth="1"/>
    <col min="12042" max="12042" width="83.875" style="96" customWidth="1"/>
    <col min="12043" max="12287" width="11.375" style="96"/>
    <col min="12288" max="12288" width="16.75" style="96" customWidth="1"/>
    <col min="12289" max="12289" width="11.125" style="96" customWidth="1"/>
    <col min="12290" max="12290" width="3.75" style="96" bestFit="1" customWidth="1"/>
    <col min="12291" max="12291" width="11.125" style="96" customWidth="1"/>
    <col min="12292" max="12292" width="6" style="96" customWidth="1"/>
    <col min="12293" max="12293" width="5.125" style="96" customWidth="1"/>
    <col min="12294" max="12294" width="5.75" style="96" customWidth="1"/>
    <col min="12295" max="12295" width="3.125" style="96" customWidth="1"/>
    <col min="12296" max="12296" width="12.875" style="96" customWidth="1"/>
    <col min="12297" max="12297" width="2.875" style="96" customWidth="1"/>
    <col min="12298" max="12298" width="83.875" style="96" customWidth="1"/>
    <col min="12299" max="12543" width="11.375" style="96"/>
    <col min="12544" max="12544" width="16.75" style="96" customWidth="1"/>
    <col min="12545" max="12545" width="11.125" style="96" customWidth="1"/>
    <col min="12546" max="12546" width="3.75" style="96" bestFit="1" customWidth="1"/>
    <col min="12547" max="12547" width="11.125" style="96" customWidth="1"/>
    <col min="12548" max="12548" width="6" style="96" customWidth="1"/>
    <col min="12549" max="12549" width="5.125" style="96" customWidth="1"/>
    <col min="12550" max="12550" width="5.75" style="96" customWidth="1"/>
    <col min="12551" max="12551" width="3.125" style="96" customWidth="1"/>
    <col min="12552" max="12552" width="12.875" style="96" customWidth="1"/>
    <col min="12553" max="12553" width="2.875" style="96" customWidth="1"/>
    <col min="12554" max="12554" width="83.875" style="96" customWidth="1"/>
    <col min="12555" max="12799" width="11.375" style="96"/>
    <col min="12800" max="12800" width="16.75" style="96" customWidth="1"/>
    <col min="12801" max="12801" width="11.125" style="96" customWidth="1"/>
    <col min="12802" max="12802" width="3.75" style="96" bestFit="1" customWidth="1"/>
    <col min="12803" max="12803" width="11.125" style="96" customWidth="1"/>
    <col min="12804" max="12804" width="6" style="96" customWidth="1"/>
    <col min="12805" max="12805" width="5.125" style="96" customWidth="1"/>
    <col min="12806" max="12806" width="5.75" style="96" customWidth="1"/>
    <col min="12807" max="12807" width="3.125" style="96" customWidth="1"/>
    <col min="12808" max="12808" width="12.875" style="96" customWidth="1"/>
    <col min="12809" max="12809" width="2.875" style="96" customWidth="1"/>
    <col min="12810" max="12810" width="83.875" style="96" customWidth="1"/>
    <col min="12811" max="13055" width="11.375" style="96"/>
    <col min="13056" max="13056" width="16.75" style="96" customWidth="1"/>
    <col min="13057" max="13057" width="11.125" style="96" customWidth="1"/>
    <col min="13058" max="13058" width="3.75" style="96" bestFit="1" customWidth="1"/>
    <col min="13059" max="13059" width="11.125" style="96" customWidth="1"/>
    <col min="13060" max="13060" width="6" style="96" customWidth="1"/>
    <col min="13061" max="13061" width="5.125" style="96" customWidth="1"/>
    <col min="13062" max="13062" width="5.75" style="96" customWidth="1"/>
    <col min="13063" max="13063" width="3.125" style="96" customWidth="1"/>
    <col min="13064" max="13064" width="12.875" style="96" customWidth="1"/>
    <col min="13065" max="13065" width="2.875" style="96" customWidth="1"/>
    <col min="13066" max="13066" width="83.875" style="96" customWidth="1"/>
    <col min="13067" max="13311" width="11.375" style="96"/>
    <col min="13312" max="13312" width="16.75" style="96" customWidth="1"/>
    <col min="13313" max="13313" width="11.125" style="96" customWidth="1"/>
    <col min="13314" max="13314" width="3.75" style="96" bestFit="1" customWidth="1"/>
    <col min="13315" max="13315" width="11.125" style="96" customWidth="1"/>
    <col min="13316" max="13316" width="6" style="96" customWidth="1"/>
    <col min="13317" max="13317" width="5.125" style="96" customWidth="1"/>
    <col min="13318" max="13318" width="5.75" style="96" customWidth="1"/>
    <col min="13319" max="13319" width="3.125" style="96" customWidth="1"/>
    <col min="13320" max="13320" width="12.875" style="96" customWidth="1"/>
    <col min="13321" max="13321" width="2.875" style="96" customWidth="1"/>
    <col min="13322" max="13322" width="83.875" style="96" customWidth="1"/>
    <col min="13323" max="13567" width="11.375" style="96"/>
    <col min="13568" max="13568" width="16.75" style="96" customWidth="1"/>
    <col min="13569" max="13569" width="11.125" style="96" customWidth="1"/>
    <col min="13570" max="13570" width="3.75" style="96" bestFit="1" customWidth="1"/>
    <col min="13571" max="13571" width="11.125" style="96" customWidth="1"/>
    <col min="13572" max="13572" width="6" style="96" customWidth="1"/>
    <col min="13573" max="13573" width="5.125" style="96" customWidth="1"/>
    <col min="13574" max="13574" width="5.75" style="96" customWidth="1"/>
    <col min="13575" max="13575" width="3.125" style="96" customWidth="1"/>
    <col min="13576" max="13576" width="12.875" style="96" customWidth="1"/>
    <col min="13577" max="13577" width="2.875" style="96" customWidth="1"/>
    <col min="13578" max="13578" width="83.875" style="96" customWidth="1"/>
    <col min="13579" max="13823" width="11.375" style="96"/>
    <col min="13824" max="13824" width="16.75" style="96" customWidth="1"/>
    <col min="13825" max="13825" width="11.125" style="96" customWidth="1"/>
    <col min="13826" max="13826" width="3.75" style="96" bestFit="1" customWidth="1"/>
    <col min="13827" max="13827" width="11.125" style="96" customWidth="1"/>
    <col min="13828" max="13828" width="6" style="96" customWidth="1"/>
    <col min="13829" max="13829" width="5.125" style="96" customWidth="1"/>
    <col min="13830" max="13830" width="5.75" style="96" customWidth="1"/>
    <col min="13831" max="13831" width="3.125" style="96" customWidth="1"/>
    <col min="13832" max="13832" width="12.875" style="96" customWidth="1"/>
    <col min="13833" max="13833" width="2.875" style="96" customWidth="1"/>
    <col min="13834" max="13834" width="83.875" style="96" customWidth="1"/>
    <col min="13835" max="14079" width="11.375" style="96"/>
    <col min="14080" max="14080" width="16.75" style="96" customWidth="1"/>
    <col min="14081" max="14081" width="11.125" style="96" customWidth="1"/>
    <col min="14082" max="14082" width="3.75" style="96" bestFit="1" customWidth="1"/>
    <col min="14083" max="14083" width="11.125" style="96" customWidth="1"/>
    <col min="14084" max="14084" width="6" style="96" customWidth="1"/>
    <col min="14085" max="14085" width="5.125" style="96" customWidth="1"/>
    <col min="14086" max="14086" width="5.75" style="96" customWidth="1"/>
    <col min="14087" max="14087" width="3.125" style="96" customWidth="1"/>
    <col min="14088" max="14088" width="12.875" style="96" customWidth="1"/>
    <col min="14089" max="14089" width="2.875" style="96" customWidth="1"/>
    <col min="14090" max="14090" width="83.875" style="96" customWidth="1"/>
    <col min="14091" max="14335" width="11.375" style="96"/>
    <col min="14336" max="14336" width="16.75" style="96" customWidth="1"/>
    <col min="14337" max="14337" width="11.125" style="96" customWidth="1"/>
    <col min="14338" max="14338" width="3.75" style="96" bestFit="1" customWidth="1"/>
    <col min="14339" max="14339" width="11.125" style="96" customWidth="1"/>
    <col min="14340" max="14340" width="6" style="96" customWidth="1"/>
    <col min="14341" max="14341" width="5.125" style="96" customWidth="1"/>
    <col min="14342" max="14342" width="5.75" style="96" customWidth="1"/>
    <col min="14343" max="14343" width="3.125" style="96" customWidth="1"/>
    <col min="14344" max="14344" width="12.875" style="96" customWidth="1"/>
    <col min="14345" max="14345" width="2.875" style="96" customWidth="1"/>
    <col min="14346" max="14346" width="83.875" style="96" customWidth="1"/>
    <col min="14347" max="14591" width="11.375" style="96"/>
    <col min="14592" max="14592" width="16.75" style="96" customWidth="1"/>
    <col min="14593" max="14593" width="11.125" style="96" customWidth="1"/>
    <col min="14594" max="14594" width="3.75" style="96" bestFit="1" customWidth="1"/>
    <col min="14595" max="14595" width="11.125" style="96" customWidth="1"/>
    <col min="14596" max="14596" width="6" style="96" customWidth="1"/>
    <col min="14597" max="14597" width="5.125" style="96" customWidth="1"/>
    <col min="14598" max="14598" width="5.75" style="96" customWidth="1"/>
    <col min="14599" max="14599" width="3.125" style="96" customWidth="1"/>
    <col min="14600" max="14600" width="12.875" style="96" customWidth="1"/>
    <col min="14601" max="14601" width="2.875" style="96" customWidth="1"/>
    <col min="14602" max="14602" width="83.875" style="96" customWidth="1"/>
    <col min="14603" max="14847" width="11.375" style="96"/>
    <col min="14848" max="14848" width="16.75" style="96" customWidth="1"/>
    <col min="14849" max="14849" width="11.125" style="96" customWidth="1"/>
    <col min="14850" max="14850" width="3.75" style="96" bestFit="1" customWidth="1"/>
    <col min="14851" max="14851" width="11.125" style="96" customWidth="1"/>
    <col min="14852" max="14852" width="6" style="96" customWidth="1"/>
    <col min="14853" max="14853" width="5.125" style="96" customWidth="1"/>
    <col min="14854" max="14854" width="5.75" style="96" customWidth="1"/>
    <col min="14855" max="14855" width="3.125" style="96" customWidth="1"/>
    <col min="14856" max="14856" width="12.875" style="96" customWidth="1"/>
    <col min="14857" max="14857" width="2.875" style="96" customWidth="1"/>
    <col min="14858" max="14858" width="83.875" style="96" customWidth="1"/>
    <col min="14859" max="15103" width="11.375" style="96"/>
    <col min="15104" max="15104" width="16.75" style="96" customWidth="1"/>
    <col min="15105" max="15105" width="11.125" style="96" customWidth="1"/>
    <col min="15106" max="15106" width="3.75" style="96" bestFit="1" customWidth="1"/>
    <col min="15107" max="15107" width="11.125" style="96" customWidth="1"/>
    <col min="15108" max="15108" width="6" style="96" customWidth="1"/>
    <col min="15109" max="15109" width="5.125" style="96" customWidth="1"/>
    <col min="15110" max="15110" width="5.75" style="96" customWidth="1"/>
    <col min="15111" max="15111" width="3.125" style="96" customWidth="1"/>
    <col min="15112" max="15112" width="12.875" style="96" customWidth="1"/>
    <col min="15113" max="15113" width="2.875" style="96" customWidth="1"/>
    <col min="15114" max="15114" width="83.875" style="96" customWidth="1"/>
    <col min="15115" max="15359" width="11.375" style="96"/>
    <col min="15360" max="15360" width="16.75" style="96" customWidth="1"/>
    <col min="15361" max="15361" width="11.125" style="96" customWidth="1"/>
    <col min="15362" max="15362" width="3.75" style="96" bestFit="1" customWidth="1"/>
    <col min="15363" max="15363" width="11.125" style="96" customWidth="1"/>
    <col min="15364" max="15364" width="6" style="96" customWidth="1"/>
    <col min="15365" max="15365" width="5.125" style="96" customWidth="1"/>
    <col min="15366" max="15366" width="5.75" style="96" customWidth="1"/>
    <col min="15367" max="15367" width="3.125" style="96" customWidth="1"/>
    <col min="15368" max="15368" width="12.875" style="96" customWidth="1"/>
    <col min="15369" max="15369" width="2.875" style="96" customWidth="1"/>
    <col min="15370" max="15370" width="83.875" style="96" customWidth="1"/>
    <col min="15371" max="15615" width="11.375" style="96"/>
    <col min="15616" max="15616" width="16.75" style="96" customWidth="1"/>
    <col min="15617" max="15617" width="11.125" style="96" customWidth="1"/>
    <col min="15618" max="15618" width="3.75" style="96" bestFit="1" customWidth="1"/>
    <col min="15619" max="15619" width="11.125" style="96" customWidth="1"/>
    <col min="15620" max="15620" width="6" style="96" customWidth="1"/>
    <col min="15621" max="15621" width="5.125" style="96" customWidth="1"/>
    <col min="15622" max="15622" width="5.75" style="96" customWidth="1"/>
    <col min="15623" max="15623" width="3.125" style="96" customWidth="1"/>
    <col min="15624" max="15624" width="12.875" style="96" customWidth="1"/>
    <col min="15625" max="15625" width="2.875" style="96" customWidth="1"/>
    <col min="15626" max="15626" width="83.875" style="96" customWidth="1"/>
    <col min="15627" max="15871" width="11.375" style="96"/>
    <col min="15872" max="15872" width="16.75" style="96" customWidth="1"/>
    <col min="15873" max="15873" width="11.125" style="96" customWidth="1"/>
    <col min="15874" max="15874" width="3.75" style="96" bestFit="1" customWidth="1"/>
    <col min="15875" max="15875" width="11.125" style="96" customWidth="1"/>
    <col min="15876" max="15876" width="6" style="96" customWidth="1"/>
    <col min="15877" max="15877" width="5.125" style="96" customWidth="1"/>
    <col min="15878" max="15878" width="5.75" style="96" customWidth="1"/>
    <col min="15879" max="15879" width="3.125" style="96" customWidth="1"/>
    <col min="15880" max="15880" width="12.875" style="96" customWidth="1"/>
    <col min="15881" max="15881" width="2.875" style="96" customWidth="1"/>
    <col min="15882" max="15882" width="83.875" style="96" customWidth="1"/>
    <col min="15883" max="16127" width="11.375" style="96"/>
    <col min="16128" max="16128" width="16.75" style="96" customWidth="1"/>
    <col min="16129" max="16129" width="11.125" style="96" customWidth="1"/>
    <col min="16130" max="16130" width="3.75" style="96" bestFit="1" customWidth="1"/>
    <col min="16131" max="16131" width="11.125" style="96" customWidth="1"/>
    <col min="16132" max="16132" width="6" style="96" customWidth="1"/>
    <col min="16133" max="16133" width="5.125" style="96" customWidth="1"/>
    <col min="16134" max="16134" width="5.75" style="96" customWidth="1"/>
    <col min="16135" max="16135" width="3.125" style="96" customWidth="1"/>
    <col min="16136" max="16136" width="12.875" style="96" customWidth="1"/>
    <col min="16137" max="16137" width="2.875" style="96" customWidth="1"/>
    <col min="16138" max="16138" width="83.875" style="96" customWidth="1"/>
    <col min="16139" max="16384" width="11.375" style="96"/>
  </cols>
  <sheetData>
    <row r="1" spans="1:15" ht="30" customHeight="1">
      <c r="A1" s="95" t="s">
        <v>38</v>
      </c>
      <c r="B1" s="95"/>
      <c r="D1" s="263" t="s">
        <v>39</v>
      </c>
      <c r="E1" s="263"/>
      <c r="F1" s="263"/>
      <c r="G1" s="263"/>
      <c r="H1" s="263"/>
      <c r="I1" s="263"/>
      <c r="J1" s="263"/>
      <c r="K1" s="263"/>
      <c r="L1" s="263"/>
    </row>
    <row r="2" spans="1:15" ht="30" customHeight="1">
      <c r="A2" s="265" t="str">
        <f ca="1">RIGHT(CELL("filename",A2),
 LEN(CELL("filename",A2))
       -FIND("]",CELL("filename",A2)))</f>
        <v>③年月</v>
      </c>
      <c r="B2" s="265"/>
      <c r="C2" s="265"/>
      <c r="D2" s="265"/>
      <c r="E2" s="265"/>
      <c r="F2" s="265"/>
      <c r="G2" s="265"/>
      <c r="H2" s="265"/>
      <c r="I2" s="265"/>
      <c r="J2" s="265"/>
      <c r="K2" s="265"/>
      <c r="L2" s="265"/>
    </row>
    <row r="3" spans="1:15" ht="30" customHeight="1">
      <c r="A3" s="266" t="s">
        <v>47</v>
      </c>
      <c r="B3" s="266"/>
      <c r="C3" s="266" t="str">
        <f>IF('人件費総括表・実績（様式7号別紙2-1-1）'!$B$3:$F$3="",
     "",
     '人件費総括表・実績（様式7号別紙2-1-1）'!$B$3:$F$3)</f>
        <v/>
      </c>
      <c r="D3" s="266"/>
      <c r="E3" s="266"/>
      <c r="F3" s="97"/>
      <c r="G3" s="97"/>
      <c r="H3" s="97"/>
      <c r="I3" s="97"/>
      <c r="J3" s="97"/>
      <c r="K3" s="97"/>
      <c r="L3" s="97"/>
    </row>
    <row r="4" spans="1:15" ht="30" customHeight="1">
      <c r="A4" s="267" t="s">
        <v>27</v>
      </c>
      <c r="B4" s="267"/>
      <c r="C4" s="266" t="str">
        <f>IF(従業員別人件費総括表!D5="",
     "",
     従業員別人件費総括表!D5)</f>
        <v/>
      </c>
      <c r="D4" s="266"/>
      <c r="E4" s="266"/>
      <c r="F4" s="98"/>
      <c r="G4" s="98"/>
      <c r="H4" s="98"/>
    </row>
    <row r="5" spans="1:15" ht="30" customHeight="1">
      <c r="A5" s="267" t="s">
        <v>28</v>
      </c>
      <c r="B5" s="267"/>
      <c r="C5" s="268">
        <f>従業員別人件費総括表!F7</f>
        <v>0</v>
      </c>
      <c r="D5" s="268"/>
      <c r="E5" s="268"/>
      <c r="F5" s="98" t="s">
        <v>7</v>
      </c>
      <c r="G5" s="98"/>
      <c r="H5" s="98"/>
    </row>
    <row r="6" spans="1:15" ht="30" customHeight="1" thickBot="1">
      <c r="A6" s="100" t="s">
        <v>46</v>
      </c>
      <c r="B6" s="100"/>
    </row>
    <row r="7" spans="1:15" s="101" customFormat="1" ht="22.5" customHeight="1" thickBot="1">
      <c r="A7" s="273" t="s">
        <v>48</v>
      </c>
      <c r="B7" s="270"/>
      <c r="C7" s="271" t="s">
        <v>29</v>
      </c>
      <c r="D7" s="271"/>
      <c r="E7" s="271"/>
      <c r="F7" s="261" t="s">
        <v>30</v>
      </c>
      <c r="G7" s="272"/>
      <c r="H7" s="272"/>
      <c r="I7" s="262"/>
      <c r="J7" s="261" t="s">
        <v>31</v>
      </c>
      <c r="K7" s="262"/>
      <c r="L7" s="102" t="s">
        <v>45</v>
      </c>
      <c r="M7" s="103" t="s">
        <v>32</v>
      </c>
      <c r="N7" s="104" t="s">
        <v>44</v>
      </c>
    </row>
    <row r="8" spans="1:15" ht="22.5" customHeight="1">
      <c r="A8" s="91"/>
      <c r="B8" s="105" t="str">
        <f>IF(テーブル145678910111213[[#This Row],[列1]]="",
    "",
    TEXT(テーブル145678910111213[[#This Row],[列1]],"(aaa)"))</f>
        <v/>
      </c>
      <c r="C8" s="85" t="s">
        <v>49</v>
      </c>
      <c r="D8" s="106" t="s">
        <v>25</v>
      </c>
      <c r="E8" s="86" t="s">
        <v>49</v>
      </c>
      <c r="F8" s="107">
        <f>IFERROR(HOUR(テーブル145678910111213[[#This Row],[列4]]-テーブル145678910111213[[#This Row],[列13]]-テーブル145678910111213[[#This Row],[列2]]),
              0)</f>
        <v>0</v>
      </c>
      <c r="G8" s="108" t="s">
        <v>35</v>
      </c>
      <c r="H8" s="109" t="str">
        <f>IFERROR(IF(MINUTE(テーブル145678910111213[[#This Row],[列4]]-テーブル145678910111213[[#This Row],[列13]]-テーブル145678910111213[[#This Row],[列2]])&lt;30,
                  "00",
                  30),
              "00")</f>
        <v>00</v>
      </c>
      <c r="I8" s="110" t="s">
        <v>36</v>
      </c>
      <c r="J8" s="111">
        <f>IFERROR((テーブル145678910111213[[#This Row],[列5]]+テーブル145678910111213[[#This Row],[列7]]/60)*$C$5,"")</f>
        <v>0</v>
      </c>
      <c r="K8" s="112" t="s">
        <v>7</v>
      </c>
      <c r="L8" s="113"/>
      <c r="M8" s="114"/>
      <c r="N8" s="153"/>
      <c r="O8" s="116"/>
    </row>
    <row r="9" spans="1:15" ht="22.5" customHeight="1">
      <c r="A9" s="92"/>
      <c r="B9" s="118" t="str">
        <f>IF(テーブル145678910111213[[#This Row],[列1]]="",
    "",
    TEXT(テーブル145678910111213[[#This Row],[列1]],"(aaa)"))</f>
        <v/>
      </c>
      <c r="C9" s="87" t="s">
        <v>49</v>
      </c>
      <c r="D9" s="120" t="s">
        <v>25</v>
      </c>
      <c r="E9" s="88" t="s">
        <v>49</v>
      </c>
      <c r="F9" s="122">
        <f>IFERROR(HOUR(テーブル145678910111213[[#This Row],[列4]]-テーブル145678910111213[[#This Row],[列13]]-テーブル145678910111213[[#This Row],[列2]]),
              0)</f>
        <v>0</v>
      </c>
      <c r="G9" s="123" t="s">
        <v>35</v>
      </c>
      <c r="H9" s="124" t="str">
        <f>IFERROR(IF(MINUTE(テーブル145678910111213[[#This Row],[列4]]-テーブル145678910111213[[#This Row],[列13]]-テーブル145678910111213[[#This Row],[列2]])&lt;30,
                  "00",
                  30),
              "00")</f>
        <v>00</v>
      </c>
      <c r="I9" s="125" t="s">
        <v>36</v>
      </c>
      <c r="J9" s="126">
        <f>IFERROR((テーブル145678910111213[[#This Row],[列5]]+テーブル145678910111213[[#This Row],[列7]]/60)*$C$5,"")</f>
        <v>0</v>
      </c>
      <c r="K9" s="127" t="s">
        <v>7</v>
      </c>
      <c r="L9" s="128"/>
      <c r="M9" s="129"/>
      <c r="N9" s="153"/>
      <c r="O9" s="116"/>
    </row>
    <row r="10" spans="1:15" ht="22.5" customHeight="1">
      <c r="A10" s="92"/>
      <c r="B10" s="130" t="str">
        <f>IF(テーブル145678910111213[[#This Row],[列1]]="",
    "",
    TEXT(テーブル145678910111213[[#This Row],[列1]],"(aaa)"))</f>
        <v/>
      </c>
      <c r="C10" s="87" t="s">
        <v>49</v>
      </c>
      <c r="D10" s="120" t="s">
        <v>25</v>
      </c>
      <c r="E10" s="88" t="s">
        <v>49</v>
      </c>
      <c r="F10" s="122">
        <f>IFERROR(HOUR(テーブル145678910111213[[#This Row],[列4]]-テーブル145678910111213[[#This Row],[列13]]-テーブル145678910111213[[#This Row],[列2]]),
              0)</f>
        <v>0</v>
      </c>
      <c r="G10" s="123" t="s">
        <v>35</v>
      </c>
      <c r="H10" s="131" t="str">
        <f>IFERROR(IF(MINUTE(テーブル145678910111213[[#This Row],[列4]]-テーブル145678910111213[[#This Row],[列13]]-テーブル145678910111213[[#This Row],[列2]])&lt;30,
                  "00",
                  30),
              "00")</f>
        <v>00</v>
      </c>
      <c r="I10" s="125" t="s">
        <v>36</v>
      </c>
      <c r="J10" s="126">
        <f>IFERROR((テーブル145678910111213[[#This Row],[列5]]+テーブル145678910111213[[#This Row],[列7]]/60)*$C$5,"")</f>
        <v>0</v>
      </c>
      <c r="K10" s="127" t="s">
        <v>7</v>
      </c>
      <c r="L10" s="132"/>
      <c r="M10" s="129"/>
      <c r="N10" s="153"/>
      <c r="O10" s="116"/>
    </row>
    <row r="11" spans="1:15" ht="22.5" customHeight="1">
      <c r="A11" s="92"/>
      <c r="B11" s="130" t="str">
        <f>IF(テーブル145678910111213[[#This Row],[列1]]="",
    "",
    TEXT(テーブル145678910111213[[#This Row],[列1]],"(aaa)"))</f>
        <v/>
      </c>
      <c r="C11" s="87" t="s">
        <v>33</v>
      </c>
      <c r="D11" s="120" t="s">
        <v>34</v>
      </c>
      <c r="E11" s="88" t="s">
        <v>33</v>
      </c>
      <c r="F11" s="122">
        <f>IFERROR(HOUR(テーブル145678910111213[[#This Row],[列4]]-テーブル145678910111213[[#This Row],[列13]]-テーブル145678910111213[[#This Row],[列2]]),
              0)</f>
        <v>0</v>
      </c>
      <c r="G11" s="123" t="s">
        <v>35</v>
      </c>
      <c r="H11" s="131" t="str">
        <f>IFERROR(IF(MINUTE(テーブル145678910111213[[#This Row],[列4]]-テーブル145678910111213[[#This Row],[列13]]-テーブル145678910111213[[#This Row],[列2]])&lt;30,
                  "00",
                  30),
              "00")</f>
        <v>00</v>
      </c>
      <c r="I11" s="125" t="s">
        <v>36</v>
      </c>
      <c r="J11" s="126">
        <f>IFERROR((テーブル145678910111213[[#This Row],[列5]]+テーブル145678910111213[[#This Row],[列7]]/60)*$C$5,"")</f>
        <v>0</v>
      </c>
      <c r="K11" s="127" t="s">
        <v>7</v>
      </c>
      <c r="L11" s="132"/>
      <c r="M11" s="129"/>
      <c r="N11" s="153"/>
      <c r="O11" s="116"/>
    </row>
    <row r="12" spans="1:15" ht="22.5" customHeight="1">
      <c r="A12" s="92"/>
      <c r="B12" s="130" t="str">
        <f>IF(テーブル145678910111213[[#This Row],[列1]]="",
    "",
    TEXT(テーブル145678910111213[[#This Row],[列1]],"(aaa)"))</f>
        <v/>
      </c>
      <c r="C12" s="87" t="s">
        <v>33</v>
      </c>
      <c r="D12" s="120" t="s">
        <v>34</v>
      </c>
      <c r="E12" s="88" t="s">
        <v>33</v>
      </c>
      <c r="F12" s="122">
        <f>IFERROR(HOUR(テーブル145678910111213[[#This Row],[列4]]-テーブル145678910111213[[#This Row],[列13]]-テーブル145678910111213[[#This Row],[列2]]),
              0)</f>
        <v>0</v>
      </c>
      <c r="G12" s="123" t="s">
        <v>35</v>
      </c>
      <c r="H12" s="131" t="str">
        <f>IFERROR(IF(MINUTE(テーブル145678910111213[[#This Row],[列4]]-テーブル145678910111213[[#This Row],[列13]]-テーブル145678910111213[[#This Row],[列2]])&lt;30,
                  "00",
                  30),
              "00")</f>
        <v>00</v>
      </c>
      <c r="I12" s="125" t="s">
        <v>36</v>
      </c>
      <c r="J12" s="126">
        <f>IFERROR((テーブル145678910111213[[#This Row],[列5]]+テーブル145678910111213[[#This Row],[列7]]/60)*$C$5,"")</f>
        <v>0</v>
      </c>
      <c r="K12" s="127" t="s">
        <v>7</v>
      </c>
      <c r="L12" s="132"/>
      <c r="M12" s="129"/>
      <c r="N12" s="153"/>
      <c r="O12" s="116"/>
    </row>
    <row r="13" spans="1:15" ht="22.5" customHeight="1">
      <c r="A13" s="92"/>
      <c r="B13" s="130" t="str">
        <f>IF(テーブル145678910111213[[#This Row],[列1]]="",
    "",
    TEXT(テーブル145678910111213[[#This Row],[列1]],"(aaa)"))</f>
        <v/>
      </c>
      <c r="C13" s="87" t="s">
        <v>33</v>
      </c>
      <c r="D13" s="120" t="s">
        <v>34</v>
      </c>
      <c r="E13" s="88" t="s">
        <v>33</v>
      </c>
      <c r="F13" s="122">
        <f>IFERROR(HOUR(テーブル145678910111213[[#This Row],[列4]]-テーブル145678910111213[[#This Row],[列13]]-テーブル145678910111213[[#This Row],[列2]]),
              0)</f>
        <v>0</v>
      </c>
      <c r="G13" s="123" t="s">
        <v>35</v>
      </c>
      <c r="H13" s="131" t="str">
        <f>IFERROR(IF(MINUTE(テーブル145678910111213[[#This Row],[列4]]-テーブル145678910111213[[#This Row],[列13]]-テーブル145678910111213[[#This Row],[列2]])&lt;30,
                  "00",
                  30),
              "00")</f>
        <v>00</v>
      </c>
      <c r="I13" s="125" t="s">
        <v>36</v>
      </c>
      <c r="J13" s="126">
        <f>IFERROR((テーブル145678910111213[[#This Row],[列5]]+テーブル145678910111213[[#This Row],[列7]]/60)*$C$5,"")</f>
        <v>0</v>
      </c>
      <c r="K13" s="127" t="s">
        <v>7</v>
      </c>
      <c r="L13" s="132"/>
      <c r="M13" s="129"/>
      <c r="N13" s="153"/>
      <c r="O13" s="116"/>
    </row>
    <row r="14" spans="1:15" ht="22.5" customHeight="1">
      <c r="A14" s="92"/>
      <c r="B14" s="130" t="str">
        <f>IF(テーブル145678910111213[[#This Row],[列1]]="",
    "",
    TEXT(テーブル145678910111213[[#This Row],[列1]],"(aaa)"))</f>
        <v/>
      </c>
      <c r="C14" s="87" t="s">
        <v>33</v>
      </c>
      <c r="D14" s="120" t="s">
        <v>34</v>
      </c>
      <c r="E14" s="88" t="s">
        <v>33</v>
      </c>
      <c r="F14" s="122">
        <f>IFERROR(HOUR(テーブル145678910111213[[#This Row],[列4]]-テーブル145678910111213[[#This Row],[列13]]-テーブル145678910111213[[#This Row],[列2]]),
              0)</f>
        <v>0</v>
      </c>
      <c r="G14" s="123" t="s">
        <v>35</v>
      </c>
      <c r="H14" s="131" t="str">
        <f>IFERROR(IF(MINUTE(テーブル145678910111213[[#This Row],[列4]]-テーブル145678910111213[[#This Row],[列13]]-テーブル145678910111213[[#This Row],[列2]])&lt;30,
                  "00",
                  30),
              "00")</f>
        <v>00</v>
      </c>
      <c r="I14" s="125" t="s">
        <v>36</v>
      </c>
      <c r="J14" s="126">
        <f>IFERROR((テーブル145678910111213[[#This Row],[列5]]+テーブル145678910111213[[#This Row],[列7]]/60)*$C$5,"")</f>
        <v>0</v>
      </c>
      <c r="K14" s="127" t="s">
        <v>7</v>
      </c>
      <c r="L14" s="132"/>
      <c r="M14" s="129"/>
      <c r="N14" s="153"/>
      <c r="O14" s="116"/>
    </row>
    <row r="15" spans="1:15" ht="22.5" customHeight="1">
      <c r="A15" s="92"/>
      <c r="B15" s="130" t="str">
        <f>IF(テーブル145678910111213[[#This Row],[列1]]="",
    "",
    TEXT(テーブル145678910111213[[#This Row],[列1]],"(aaa)"))</f>
        <v/>
      </c>
      <c r="C15" s="87" t="s">
        <v>33</v>
      </c>
      <c r="D15" s="120" t="s">
        <v>34</v>
      </c>
      <c r="E15" s="88" t="s">
        <v>33</v>
      </c>
      <c r="F15" s="122">
        <f>IFERROR(HOUR(テーブル145678910111213[[#This Row],[列4]]-テーブル145678910111213[[#This Row],[列13]]-テーブル145678910111213[[#This Row],[列2]]),
              0)</f>
        <v>0</v>
      </c>
      <c r="G15" s="123" t="s">
        <v>35</v>
      </c>
      <c r="H15" s="131" t="str">
        <f>IFERROR(IF(MINUTE(テーブル145678910111213[[#This Row],[列4]]-テーブル145678910111213[[#This Row],[列13]]-テーブル145678910111213[[#This Row],[列2]])&lt;30,
                  "00",
                  30),
              "00")</f>
        <v>00</v>
      </c>
      <c r="I15" s="125" t="s">
        <v>36</v>
      </c>
      <c r="J15" s="126">
        <f>IFERROR((テーブル145678910111213[[#This Row],[列5]]+テーブル145678910111213[[#This Row],[列7]]/60)*$C$5,"")</f>
        <v>0</v>
      </c>
      <c r="K15" s="127" t="s">
        <v>7</v>
      </c>
      <c r="L15" s="132"/>
      <c r="M15" s="129"/>
      <c r="N15" s="153"/>
      <c r="O15" s="116"/>
    </row>
    <row r="16" spans="1:15" ht="22.5" customHeight="1">
      <c r="A16" s="92"/>
      <c r="B16" s="130" t="str">
        <f>IF(テーブル145678910111213[[#This Row],[列1]]="",
    "",
    TEXT(テーブル145678910111213[[#This Row],[列1]],"(aaa)"))</f>
        <v/>
      </c>
      <c r="C16" s="87" t="s">
        <v>33</v>
      </c>
      <c r="D16" s="120" t="s">
        <v>34</v>
      </c>
      <c r="E16" s="88" t="s">
        <v>33</v>
      </c>
      <c r="F16" s="122">
        <f>IFERROR(HOUR(テーブル145678910111213[[#This Row],[列4]]-テーブル145678910111213[[#This Row],[列13]]-テーブル145678910111213[[#This Row],[列2]]),
              0)</f>
        <v>0</v>
      </c>
      <c r="G16" s="123" t="s">
        <v>35</v>
      </c>
      <c r="H16" s="131" t="str">
        <f>IFERROR(IF(MINUTE(テーブル145678910111213[[#This Row],[列4]]-テーブル145678910111213[[#This Row],[列13]]-テーブル145678910111213[[#This Row],[列2]])&lt;30,
                  "00",
                  30),
              "00")</f>
        <v>00</v>
      </c>
      <c r="I16" s="125" t="s">
        <v>36</v>
      </c>
      <c r="J16" s="126">
        <f>IFERROR((テーブル145678910111213[[#This Row],[列5]]+テーブル145678910111213[[#This Row],[列7]]/60)*$C$5,"")</f>
        <v>0</v>
      </c>
      <c r="K16" s="127" t="s">
        <v>7</v>
      </c>
      <c r="L16" s="132"/>
      <c r="M16" s="129"/>
      <c r="N16" s="153"/>
      <c r="O16" s="116"/>
    </row>
    <row r="17" spans="1:15" ht="22.5" customHeight="1">
      <c r="A17" s="92"/>
      <c r="B17" s="130" t="str">
        <f>IF(テーブル145678910111213[[#This Row],[列1]]="",
    "",
    TEXT(テーブル145678910111213[[#This Row],[列1]],"(aaa)"))</f>
        <v/>
      </c>
      <c r="C17" s="87" t="s">
        <v>33</v>
      </c>
      <c r="D17" s="120" t="s">
        <v>34</v>
      </c>
      <c r="E17" s="88" t="s">
        <v>33</v>
      </c>
      <c r="F17" s="122">
        <f>IFERROR(HOUR(テーブル145678910111213[[#This Row],[列4]]-テーブル145678910111213[[#This Row],[列13]]-テーブル145678910111213[[#This Row],[列2]]),
              0)</f>
        <v>0</v>
      </c>
      <c r="G17" s="123" t="s">
        <v>35</v>
      </c>
      <c r="H17" s="131" t="str">
        <f>IFERROR(IF(MINUTE(テーブル145678910111213[[#This Row],[列4]]-テーブル145678910111213[[#This Row],[列13]]-テーブル145678910111213[[#This Row],[列2]])&lt;30,
                  "00",
                  30),
              "00")</f>
        <v>00</v>
      </c>
      <c r="I17" s="125" t="s">
        <v>36</v>
      </c>
      <c r="J17" s="126">
        <f>IFERROR((テーブル145678910111213[[#This Row],[列5]]+テーブル145678910111213[[#This Row],[列7]]/60)*$C$5,"")</f>
        <v>0</v>
      </c>
      <c r="K17" s="127" t="s">
        <v>7</v>
      </c>
      <c r="L17" s="132"/>
      <c r="M17" s="129"/>
      <c r="N17" s="153"/>
      <c r="O17" s="116"/>
    </row>
    <row r="18" spans="1:15" ht="22.5" customHeight="1">
      <c r="A18" s="92"/>
      <c r="B18" s="130" t="str">
        <f>IF(テーブル145678910111213[[#This Row],[列1]]="",
    "",
    TEXT(テーブル145678910111213[[#This Row],[列1]],"(aaa)"))</f>
        <v/>
      </c>
      <c r="C18" s="87" t="s">
        <v>33</v>
      </c>
      <c r="D18" s="120" t="s">
        <v>34</v>
      </c>
      <c r="E18" s="88" t="s">
        <v>33</v>
      </c>
      <c r="F18" s="122">
        <f>IFERROR(HOUR(テーブル145678910111213[[#This Row],[列4]]-テーブル145678910111213[[#This Row],[列13]]-テーブル145678910111213[[#This Row],[列2]]),
              0)</f>
        <v>0</v>
      </c>
      <c r="G18" s="123" t="s">
        <v>35</v>
      </c>
      <c r="H18" s="131" t="str">
        <f>IFERROR(IF(MINUTE(テーブル145678910111213[[#This Row],[列4]]-テーブル145678910111213[[#This Row],[列13]]-テーブル145678910111213[[#This Row],[列2]])&lt;30,
                  "00",
                  30),
              "00")</f>
        <v>00</v>
      </c>
      <c r="I18" s="125" t="s">
        <v>36</v>
      </c>
      <c r="J18" s="126">
        <f>IFERROR((テーブル145678910111213[[#This Row],[列5]]+テーブル145678910111213[[#This Row],[列7]]/60)*$C$5,"")</f>
        <v>0</v>
      </c>
      <c r="K18" s="127" t="s">
        <v>7</v>
      </c>
      <c r="L18" s="132"/>
      <c r="M18" s="129"/>
      <c r="N18" s="153"/>
      <c r="O18" s="116"/>
    </row>
    <row r="19" spans="1:15" ht="22.5" customHeight="1">
      <c r="A19" s="92"/>
      <c r="B19" s="130" t="str">
        <f>IF(テーブル145678910111213[[#This Row],[列1]]="",
    "",
    TEXT(テーブル145678910111213[[#This Row],[列1]],"(aaa)"))</f>
        <v/>
      </c>
      <c r="C19" s="87" t="s">
        <v>33</v>
      </c>
      <c r="D19" s="120" t="s">
        <v>34</v>
      </c>
      <c r="E19" s="88" t="s">
        <v>33</v>
      </c>
      <c r="F19" s="122">
        <f>IFERROR(HOUR(テーブル145678910111213[[#This Row],[列4]]-テーブル145678910111213[[#This Row],[列13]]-テーブル145678910111213[[#This Row],[列2]]),
              0)</f>
        <v>0</v>
      </c>
      <c r="G19" s="123" t="s">
        <v>35</v>
      </c>
      <c r="H19" s="131" t="str">
        <f>IFERROR(IF(MINUTE(テーブル145678910111213[[#This Row],[列4]]-テーブル145678910111213[[#This Row],[列13]]-テーブル145678910111213[[#This Row],[列2]])&lt;30,
                  "00",
                  30),
              "00")</f>
        <v>00</v>
      </c>
      <c r="I19" s="125" t="s">
        <v>36</v>
      </c>
      <c r="J19" s="126">
        <f>IFERROR((テーブル145678910111213[[#This Row],[列5]]+テーブル145678910111213[[#This Row],[列7]]/60)*$C$5,"")</f>
        <v>0</v>
      </c>
      <c r="K19" s="127" t="s">
        <v>7</v>
      </c>
      <c r="L19" s="132"/>
      <c r="M19" s="129"/>
      <c r="N19" s="153"/>
      <c r="O19" s="116"/>
    </row>
    <row r="20" spans="1:15" ht="22.5" customHeight="1">
      <c r="A20" s="92"/>
      <c r="B20" s="130" t="str">
        <f>IF(テーブル145678910111213[[#This Row],[列1]]="",
    "",
    TEXT(テーブル145678910111213[[#This Row],[列1]],"(aaa)"))</f>
        <v/>
      </c>
      <c r="C20" s="87" t="s">
        <v>33</v>
      </c>
      <c r="D20" s="120" t="s">
        <v>34</v>
      </c>
      <c r="E20" s="88" t="s">
        <v>33</v>
      </c>
      <c r="F20" s="122">
        <f>IFERROR(HOUR(テーブル145678910111213[[#This Row],[列4]]-テーブル145678910111213[[#This Row],[列13]]-テーブル145678910111213[[#This Row],[列2]]),
              0)</f>
        <v>0</v>
      </c>
      <c r="G20" s="123" t="s">
        <v>35</v>
      </c>
      <c r="H20" s="131" t="str">
        <f>IFERROR(IF(MINUTE(テーブル145678910111213[[#This Row],[列4]]-テーブル145678910111213[[#This Row],[列13]]-テーブル145678910111213[[#This Row],[列2]])&lt;30,
                  "00",
                  30),
              "00")</f>
        <v>00</v>
      </c>
      <c r="I20" s="125" t="s">
        <v>36</v>
      </c>
      <c r="J20" s="126">
        <f>IFERROR((テーブル145678910111213[[#This Row],[列5]]+テーブル145678910111213[[#This Row],[列7]]/60)*$C$5,"")</f>
        <v>0</v>
      </c>
      <c r="K20" s="127" t="s">
        <v>7</v>
      </c>
      <c r="L20" s="132"/>
      <c r="M20" s="129"/>
      <c r="N20" s="153"/>
      <c r="O20" s="116"/>
    </row>
    <row r="21" spans="1:15" ht="22.5" customHeight="1">
      <c r="A21" s="92"/>
      <c r="B21" s="130" t="str">
        <f>IF(テーブル145678910111213[[#This Row],[列1]]="",
    "",
    TEXT(テーブル145678910111213[[#This Row],[列1]],"(aaa)"))</f>
        <v/>
      </c>
      <c r="C21" s="87" t="s">
        <v>33</v>
      </c>
      <c r="D21" s="120" t="s">
        <v>34</v>
      </c>
      <c r="E21" s="88" t="s">
        <v>33</v>
      </c>
      <c r="F21" s="122">
        <f>IFERROR(HOUR(テーブル145678910111213[[#This Row],[列4]]-テーブル145678910111213[[#This Row],[列13]]-テーブル145678910111213[[#This Row],[列2]]),
              0)</f>
        <v>0</v>
      </c>
      <c r="G21" s="123" t="s">
        <v>35</v>
      </c>
      <c r="H21" s="131" t="str">
        <f>IFERROR(IF(MINUTE(テーブル145678910111213[[#This Row],[列4]]-テーブル145678910111213[[#This Row],[列13]]-テーブル145678910111213[[#This Row],[列2]])&lt;30,
                  "00",
                  30),
              "00")</f>
        <v>00</v>
      </c>
      <c r="I21" s="125" t="s">
        <v>36</v>
      </c>
      <c r="J21" s="126">
        <f>IFERROR((テーブル145678910111213[[#This Row],[列5]]+テーブル145678910111213[[#This Row],[列7]]/60)*$C$5,"")</f>
        <v>0</v>
      </c>
      <c r="K21" s="127" t="s">
        <v>7</v>
      </c>
      <c r="L21" s="132"/>
      <c r="M21" s="129"/>
      <c r="N21" s="153"/>
      <c r="O21" s="116"/>
    </row>
    <row r="22" spans="1:15" ht="22.5" customHeight="1">
      <c r="A22" s="92"/>
      <c r="B22" s="130" t="str">
        <f>IF(テーブル145678910111213[[#This Row],[列1]]="",
    "",
    TEXT(テーブル145678910111213[[#This Row],[列1]],"(aaa)"))</f>
        <v/>
      </c>
      <c r="C22" s="87" t="s">
        <v>33</v>
      </c>
      <c r="D22" s="120" t="s">
        <v>34</v>
      </c>
      <c r="E22" s="88" t="s">
        <v>33</v>
      </c>
      <c r="F22" s="122">
        <f>IFERROR(HOUR(テーブル145678910111213[[#This Row],[列4]]-テーブル145678910111213[[#This Row],[列13]]-テーブル145678910111213[[#This Row],[列2]]),
              0)</f>
        <v>0</v>
      </c>
      <c r="G22" s="123" t="s">
        <v>35</v>
      </c>
      <c r="H22" s="131" t="str">
        <f>IFERROR(IF(MINUTE(テーブル145678910111213[[#This Row],[列4]]-テーブル145678910111213[[#This Row],[列13]]-テーブル145678910111213[[#This Row],[列2]])&lt;30,
                  "00",
                  30),
              "00")</f>
        <v>00</v>
      </c>
      <c r="I22" s="125" t="s">
        <v>36</v>
      </c>
      <c r="J22" s="126">
        <f>IFERROR((テーブル145678910111213[[#This Row],[列5]]+テーブル145678910111213[[#This Row],[列7]]/60)*$C$5,"")</f>
        <v>0</v>
      </c>
      <c r="K22" s="127" t="s">
        <v>7</v>
      </c>
      <c r="L22" s="132"/>
      <c r="M22" s="129"/>
      <c r="N22" s="153"/>
      <c r="O22" s="116"/>
    </row>
    <row r="23" spans="1:15" ht="22.5" customHeight="1">
      <c r="A23" s="92"/>
      <c r="B23" s="130" t="str">
        <f>IF(テーブル145678910111213[[#This Row],[列1]]="",
    "",
    TEXT(テーブル145678910111213[[#This Row],[列1]],"(aaa)"))</f>
        <v/>
      </c>
      <c r="C23" s="87" t="s">
        <v>33</v>
      </c>
      <c r="D23" s="120" t="s">
        <v>34</v>
      </c>
      <c r="E23" s="88" t="s">
        <v>33</v>
      </c>
      <c r="F23" s="122">
        <f>IFERROR(HOUR(テーブル145678910111213[[#This Row],[列4]]-テーブル145678910111213[[#This Row],[列13]]-テーブル145678910111213[[#This Row],[列2]]),
              0)</f>
        <v>0</v>
      </c>
      <c r="G23" s="123" t="s">
        <v>35</v>
      </c>
      <c r="H23" s="131" t="str">
        <f>IFERROR(IF(MINUTE(テーブル145678910111213[[#This Row],[列4]]-テーブル145678910111213[[#This Row],[列13]]-テーブル145678910111213[[#This Row],[列2]])&lt;30,
                  "00",
                  30),
              "00")</f>
        <v>00</v>
      </c>
      <c r="I23" s="125" t="s">
        <v>36</v>
      </c>
      <c r="J23" s="126">
        <f>IFERROR((テーブル145678910111213[[#This Row],[列5]]+テーブル145678910111213[[#This Row],[列7]]/60)*$C$5,"")</f>
        <v>0</v>
      </c>
      <c r="K23" s="127" t="s">
        <v>7</v>
      </c>
      <c r="L23" s="132"/>
      <c r="M23" s="129"/>
      <c r="N23" s="153"/>
      <c r="O23" s="116"/>
    </row>
    <row r="24" spans="1:15" ht="22.5" customHeight="1">
      <c r="A24" s="92"/>
      <c r="B24" s="130" t="str">
        <f>IF(テーブル145678910111213[[#This Row],[列1]]="",
    "",
    TEXT(テーブル145678910111213[[#This Row],[列1]],"(aaa)"))</f>
        <v/>
      </c>
      <c r="C24" s="87" t="s">
        <v>33</v>
      </c>
      <c r="D24" s="120" t="s">
        <v>34</v>
      </c>
      <c r="E24" s="88" t="s">
        <v>33</v>
      </c>
      <c r="F24" s="122">
        <f>IFERROR(HOUR(テーブル145678910111213[[#This Row],[列4]]-テーブル145678910111213[[#This Row],[列13]]-テーブル145678910111213[[#This Row],[列2]]),
              0)</f>
        <v>0</v>
      </c>
      <c r="G24" s="123" t="s">
        <v>35</v>
      </c>
      <c r="H24" s="131" t="str">
        <f>IFERROR(IF(MINUTE(テーブル145678910111213[[#This Row],[列4]]-テーブル145678910111213[[#This Row],[列13]]-テーブル145678910111213[[#This Row],[列2]])&lt;30,
                  "00",
                  30),
              "00")</f>
        <v>00</v>
      </c>
      <c r="I24" s="125" t="s">
        <v>36</v>
      </c>
      <c r="J24" s="126">
        <f>IFERROR((テーブル145678910111213[[#This Row],[列5]]+テーブル145678910111213[[#This Row],[列7]]/60)*$C$5,"")</f>
        <v>0</v>
      </c>
      <c r="K24" s="127" t="s">
        <v>7</v>
      </c>
      <c r="L24" s="128"/>
      <c r="M24" s="129"/>
      <c r="N24" s="153"/>
      <c r="O24" s="116"/>
    </row>
    <row r="25" spans="1:15" ht="22.5" customHeight="1">
      <c r="A25" s="92"/>
      <c r="B25" s="130" t="str">
        <f>IF(テーブル145678910111213[[#This Row],[列1]]="",
    "",
    TEXT(テーブル145678910111213[[#This Row],[列1]],"(aaa)"))</f>
        <v/>
      </c>
      <c r="C25" s="87" t="s">
        <v>33</v>
      </c>
      <c r="D25" s="120" t="s">
        <v>34</v>
      </c>
      <c r="E25" s="88" t="s">
        <v>33</v>
      </c>
      <c r="F25" s="122">
        <f>IFERROR(HOUR(テーブル145678910111213[[#This Row],[列4]]-テーブル145678910111213[[#This Row],[列13]]-テーブル145678910111213[[#This Row],[列2]]),
              0)</f>
        <v>0</v>
      </c>
      <c r="G25" s="123" t="s">
        <v>35</v>
      </c>
      <c r="H25" s="131" t="str">
        <f>IFERROR(IF(MINUTE(テーブル145678910111213[[#This Row],[列4]]-テーブル145678910111213[[#This Row],[列13]]-テーブル145678910111213[[#This Row],[列2]])&lt;30,
                  "00",
                  30),
              "00")</f>
        <v>00</v>
      </c>
      <c r="I25" s="125" t="s">
        <v>36</v>
      </c>
      <c r="J25" s="126">
        <f>IFERROR((テーブル145678910111213[[#This Row],[列5]]+テーブル145678910111213[[#This Row],[列7]]/60)*$C$5,"")</f>
        <v>0</v>
      </c>
      <c r="K25" s="127" t="s">
        <v>7</v>
      </c>
      <c r="L25" s="132"/>
      <c r="M25" s="129"/>
      <c r="N25" s="153"/>
      <c r="O25" s="116"/>
    </row>
    <row r="26" spans="1:15" ht="22.5" customHeight="1">
      <c r="A26" s="92"/>
      <c r="B26" s="130" t="str">
        <f>IF(テーブル145678910111213[[#This Row],[列1]]="",
    "",
    TEXT(テーブル145678910111213[[#This Row],[列1]],"(aaa)"))</f>
        <v/>
      </c>
      <c r="C26" s="87" t="s">
        <v>33</v>
      </c>
      <c r="D26" s="120" t="s">
        <v>34</v>
      </c>
      <c r="E26" s="88" t="s">
        <v>33</v>
      </c>
      <c r="F26" s="122">
        <f>IFERROR(HOUR(テーブル145678910111213[[#This Row],[列4]]-テーブル145678910111213[[#This Row],[列13]]-テーブル145678910111213[[#This Row],[列2]]),
              0)</f>
        <v>0</v>
      </c>
      <c r="G26" s="123" t="s">
        <v>35</v>
      </c>
      <c r="H26" s="131" t="str">
        <f>IFERROR(IF(MINUTE(テーブル145678910111213[[#This Row],[列4]]-テーブル145678910111213[[#This Row],[列13]]-テーブル145678910111213[[#This Row],[列2]])&lt;30,
                  "00",
                  30),
              "00")</f>
        <v>00</v>
      </c>
      <c r="I26" s="125" t="s">
        <v>36</v>
      </c>
      <c r="J26" s="126">
        <f>IFERROR((テーブル145678910111213[[#This Row],[列5]]+テーブル145678910111213[[#This Row],[列7]]/60)*$C$5,"")</f>
        <v>0</v>
      </c>
      <c r="K26" s="127" t="s">
        <v>7</v>
      </c>
      <c r="L26" s="132"/>
      <c r="M26" s="129"/>
      <c r="N26" s="153"/>
      <c r="O26" s="116"/>
    </row>
    <row r="27" spans="1:15" ht="22.5" customHeight="1">
      <c r="A27" s="92"/>
      <c r="B27" s="130" t="str">
        <f>IF(テーブル145678910111213[[#This Row],[列1]]="",
    "",
    TEXT(テーブル145678910111213[[#This Row],[列1]],"(aaa)"))</f>
        <v/>
      </c>
      <c r="C27" s="87" t="s">
        <v>33</v>
      </c>
      <c r="D27" s="120" t="s">
        <v>34</v>
      </c>
      <c r="E27" s="88" t="s">
        <v>33</v>
      </c>
      <c r="F27" s="122">
        <f>IFERROR(HOUR(テーブル145678910111213[[#This Row],[列4]]-テーブル145678910111213[[#This Row],[列13]]-テーブル145678910111213[[#This Row],[列2]]),
              0)</f>
        <v>0</v>
      </c>
      <c r="G27" s="123" t="s">
        <v>35</v>
      </c>
      <c r="H27" s="131" t="str">
        <f>IFERROR(IF(MINUTE(テーブル145678910111213[[#This Row],[列4]]-テーブル145678910111213[[#This Row],[列13]]-テーブル145678910111213[[#This Row],[列2]])&lt;30,
                  "00",
                  30),
              "00")</f>
        <v>00</v>
      </c>
      <c r="I27" s="125" t="s">
        <v>36</v>
      </c>
      <c r="J27" s="126">
        <f>IFERROR((テーブル145678910111213[[#This Row],[列5]]+テーブル145678910111213[[#This Row],[列7]]/60)*$C$5,"")</f>
        <v>0</v>
      </c>
      <c r="K27" s="127" t="s">
        <v>7</v>
      </c>
      <c r="L27" s="132"/>
      <c r="M27" s="129"/>
      <c r="N27" s="153"/>
      <c r="O27" s="116"/>
    </row>
    <row r="28" spans="1:15" ht="22.5" customHeight="1">
      <c r="A28" s="92"/>
      <c r="B28" s="130" t="str">
        <f>IF(テーブル145678910111213[[#This Row],[列1]]="",
    "",
    TEXT(テーブル145678910111213[[#This Row],[列1]],"(aaa)"))</f>
        <v/>
      </c>
      <c r="C28" s="87" t="s">
        <v>33</v>
      </c>
      <c r="D28" s="120" t="s">
        <v>34</v>
      </c>
      <c r="E28" s="88" t="s">
        <v>33</v>
      </c>
      <c r="F28" s="122">
        <f>IFERROR(HOUR(テーブル145678910111213[[#This Row],[列4]]-テーブル145678910111213[[#This Row],[列13]]-テーブル145678910111213[[#This Row],[列2]]),
              0)</f>
        <v>0</v>
      </c>
      <c r="G28" s="123" t="s">
        <v>35</v>
      </c>
      <c r="H28" s="131" t="str">
        <f>IFERROR(IF(MINUTE(テーブル145678910111213[[#This Row],[列4]]-テーブル145678910111213[[#This Row],[列13]]-テーブル145678910111213[[#This Row],[列2]])&lt;30,
                  "00",
                  30),
              "00")</f>
        <v>00</v>
      </c>
      <c r="I28" s="125" t="s">
        <v>36</v>
      </c>
      <c r="J28" s="126">
        <f>IFERROR((テーブル145678910111213[[#This Row],[列5]]+テーブル145678910111213[[#This Row],[列7]]/60)*$C$5,"")</f>
        <v>0</v>
      </c>
      <c r="K28" s="127" t="s">
        <v>7</v>
      </c>
      <c r="L28" s="132"/>
      <c r="M28" s="129"/>
      <c r="N28" s="153"/>
      <c r="O28" s="116"/>
    </row>
    <row r="29" spans="1:15" ht="22.5" customHeight="1">
      <c r="A29" s="92"/>
      <c r="B29" s="130" t="str">
        <f>IF(テーブル145678910111213[[#This Row],[列1]]="",
    "",
    TEXT(テーブル145678910111213[[#This Row],[列1]],"(aaa)"))</f>
        <v/>
      </c>
      <c r="C29" s="87" t="s">
        <v>33</v>
      </c>
      <c r="D29" s="120" t="s">
        <v>34</v>
      </c>
      <c r="E29" s="88" t="s">
        <v>33</v>
      </c>
      <c r="F29" s="122">
        <f>IFERROR(HOUR(テーブル145678910111213[[#This Row],[列4]]-テーブル145678910111213[[#This Row],[列13]]-テーブル145678910111213[[#This Row],[列2]]),
              0)</f>
        <v>0</v>
      </c>
      <c r="G29" s="123" t="s">
        <v>35</v>
      </c>
      <c r="H29" s="131" t="str">
        <f>IFERROR(IF(MINUTE(テーブル145678910111213[[#This Row],[列4]]-テーブル145678910111213[[#This Row],[列13]]-テーブル145678910111213[[#This Row],[列2]])&lt;30,
                  "00",
                  30),
              "00")</f>
        <v>00</v>
      </c>
      <c r="I29" s="125" t="s">
        <v>36</v>
      </c>
      <c r="J29" s="126">
        <f>IFERROR((テーブル145678910111213[[#This Row],[列5]]+テーブル145678910111213[[#This Row],[列7]]/60)*$C$5,"")</f>
        <v>0</v>
      </c>
      <c r="K29" s="127" t="s">
        <v>7</v>
      </c>
      <c r="L29" s="132"/>
      <c r="M29" s="129"/>
      <c r="N29" s="153"/>
      <c r="O29" s="116"/>
    </row>
    <row r="30" spans="1:15" ht="22.5" customHeight="1" thickBot="1">
      <c r="A30" s="93"/>
      <c r="B30" s="134" t="str">
        <f>IF(テーブル145678910111213[[#This Row],[列1]]="",
    "",
    TEXT(テーブル145678910111213[[#This Row],[列1]],"(aaa)"))</f>
        <v/>
      </c>
      <c r="C30" s="89" t="s">
        <v>33</v>
      </c>
      <c r="D30" s="136" t="s">
        <v>34</v>
      </c>
      <c r="E30" s="90" t="s">
        <v>33</v>
      </c>
      <c r="F30" s="138">
        <f>IFERROR(HOUR(テーブル145678910111213[[#This Row],[列4]]-テーブル145678910111213[[#This Row],[列13]]-テーブル145678910111213[[#This Row],[列2]]),
              0)</f>
        <v>0</v>
      </c>
      <c r="G30" s="139" t="s">
        <v>35</v>
      </c>
      <c r="H30" s="140" t="str">
        <f>IFERROR(IF(MINUTE(テーブル145678910111213[[#This Row],[列4]]-テーブル145678910111213[[#This Row],[列13]]-テーブル145678910111213[[#This Row],[列2]])&lt;30,
                  "00",
                  30),
              "00")</f>
        <v>00</v>
      </c>
      <c r="I30" s="141" t="s">
        <v>36</v>
      </c>
      <c r="J30" s="142">
        <f>IFERROR((テーブル145678910111213[[#This Row],[列5]]+テーブル145678910111213[[#This Row],[列7]]/60)*$C$5,"")</f>
        <v>0</v>
      </c>
      <c r="K30" s="143" t="s">
        <v>7</v>
      </c>
      <c r="L30" s="144"/>
      <c r="M30" s="145"/>
      <c r="N30" s="153"/>
      <c r="O30" s="116"/>
    </row>
    <row r="31" spans="1:15" ht="22.5" customHeight="1" thickBot="1">
      <c r="A31" s="250" t="s">
        <v>41</v>
      </c>
      <c r="B31" s="251"/>
      <c r="C31" s="252"/>
      <c r="D31" s="253"/>
      <c r="E31" s="254"/>
      <c r="F31" s="255">
        <f>SUM(テーブル145678910111213[[#All],[列5]])+SUM(テーブル145678910111213[[#All],[列7]])/60</f>
        <v>0</v>
      </c>
      <c r="G31" s="256"/>
      <c r="H31" s="257" t="s">
        <v>37</v>
      </c>
      <c r="I31" s="258"/>
      <c r="J31" s="146">
        <f>SUM(テーブル145678910111213[[#All],[列9]])</f>
        <v>0</v>
      </c>
      <c r="K31" s="147" t="s">
        <v>7</v>
      </c>
      <c r="L31" s="259"/>
      <c r="M31" s="260"/>
    </row>
    <row r="32" spans="1:15">
      <c r="A32" s="148"/>
      <c r="B32" s="148"/>
      <c r="C32" s="149"/>
      <c r="D32" s="149"/>
      <c r="E32" s="149"/>
      <c r="F32" s="150"/>
      <c r="G32" s="150"/>
      <c r="H32" s="149"/>
      <c r="I32" s="149"/>
      <c r="J32" s="151"/>
      <c r="K32" s="98"/>
      <c r="L32" s="152"/>
    </row>
  </sheetData>
  <sheetProtection selectLockedCells="1"/>
  <mergeCells count="17">
    <mergeCell ref="J7:K7"/>
    <mergeCell ref="D1:L1"/>
    <mergeCell ref="A2:L2"/>
    <mergeCell ref="A3:B3"/>
    <mergeCell ref="C3:E3"/>
    <mergeCell ref="A4:B4"/>
    <mergeCell ref="C4:E4"/>
    <mergeCell ref="A5:B5"/>
    <mergeCell ref="C5:E5"/>
    <mergeCell ref="A7:B7"/>
    <mergeCell ref="C7:E7"/>
    <mergeCell ref="F7:I7"/>
    <mergeCell ref="A31:B31"/>
    <mergeCell ref="C31:E31"/>
    <mergeCell ref="F31:G31"/>
    <mergeCell ref="H31:I31"/>
    <mergeCell ref="L31:M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17</vt:i4>
      </vt:variant>
    </vt:vector>
  </HeadingPairs>
  <TitlesOfParts>
    <vt:vector size="35" baseType="lpstr">
      <vt:lpstr>本様式の使用方法</vt:lpstr>
      <vt:lpstr>人件費総括表・実績（様式7号別紙2-1-1）</vt:lpstr>
      <vt:lpstr>人件費総括表・合計（様式7号別紙2-1-2）</vt:lpstr>
      <vt:lpstr>【記入例】従業員別人件費総括表</vt:lpstr>
      <vt:lpstr>従業員別人件費総括表</vt:lpstr>
      <vt:lpstr>【記入例】作業日報兼直接人件費個別明細表</vt:lpstr>
      <vt:lpstr>①年月</vt:lpstr>
      <vt:lpstr>②年月</vt:lpstr>
      <vt:lpstr>③年月</vt:lpstr>
      <vt:lpstr>④年月</vt:lpstr>
      <vt:lpstr>⑤年月</vt:lpstr>
      <vt:lpstr>⑥年月</vt:lpstr>
      <vt:lpstr>⑦年月</vt:lpstr>
      <vt:lpstr>⑧年月</vt:lpstr>
      <vt:lpstr>⑨年月</vt:lpstr>
      <vt:lpstr>⑩年月</vt:lpstr>
      <vt:lpstr>⑪年月</vt:lpstr>
      <vt:lpstr>⑫年月</vt:lpstr>
      <vt:lpstr>【記入例】作業日報兼直接人件費個別明細表!Print_Area</vt:lpstr>
      <vt:lpstr>【記入例】従業員別人件費総括表!Print_Area</vt:lpstr>
      <vt:lpstr>①年月!Print_Area</vt:lpstr>
      <vt:lpstr>②年月!Print_Area</vt:lpstr>
      <vt:lpstr>③年月!Print_Area</vt:lpstr>
      <vt:lpstr>④年月!Print_Area</vt:lpstr>
      <vt:lpstr>⑤年月!Print_Area</vt:lpstr>
      <vt:lpstr>⑥年月!Print_Area</vt:lpstr>
      <vt:lpstr>⑦年月!Print_Area</vt:lpstr>
      <vt:lpstr>⑧年月!Print_Area</vt:lpstr>
      <vt:lpstr>⑨年月!Print_Area</vt:lpstr>
      <vt:lpstr>⑩年月!Print_Area</vt:lpstr>
      <vt:lpstr>⑪年月!Print_Area</vt:lpstr>
      <vt:lpstr>⑫年月!Print_Area</vt:lpstr>
      <vt:lpstr>従業員別人件費総括表!Print_Area</vt:lpstr>
      <vt:lpstr>【記入例】従業員別人件費総括表!Print_Titles</vt:lpstr>
      <vt:lpstr>従業員別人件費総括表!Print_Titles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2018-02-22T11:46:34Z</dcterms:created>
  <dcterms:modified xsi:type="dcterms:W3CDTF">2018-06-27T05:15:52Z</dcterms:modified>
</cp:coreProperties>
</file>