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0800" windowHeight="10080" tabRatio="847" firstSheet="1" activeTab="4"/>
  </bookViews>
  <sheets>
    <sheet name="【記入例】人件費Sheet1" sheetId="30" r:id="rId1"/>
    <sheet name="〇〇太郎" sheetId="12" r:id="rId2"/>
    <sheet name="人件費総括表・前期・後期合計（別紙2-1）" sheetId="64" r:id="rId3"/>
    <sheet name="人件費総括表・後期（別紙2-2）" sheetId="39" r:id="rId4"/>
    <sheet name="【記入例】人件費個別明細表○月 " sheetId="40" r:id="rId5"/>
    <sheet name="人件費個別明細表2019年 10月" sheetId="41" r:id="rId6"/>
    <sheet name="2019年 11月" sheetId="50" r:id="rId7"/>
    <sheet name="2019年 12月" sheetId="51" r:id="rId8"/>
    <sheet name="2020年 1月" sheetId="52" r:id="rId9"/>
    <sheet name="2020年 2月" sheetId="53" r:id="rId10"/>
    <sheet name="2020年 3月" sheetId="54" r:id="rId11"/>
    <sheet name="2020年 4月" sheetId="55" r:id="rId12"/>
    <sheet name="2020年 5月" sheetId="56" r:id="rId13"/>
    <sheet name="2020年 6月" sheetId="57" r:id="rId14"/>
    <sheet name="2020年 7月" sheetId="58" r:id="rId15"/>
    <sheet name="2020年 8月" sheetId="59" r:id="rId16"/>
    <sheet name="2020年 9月" sheetId="60" r:id="rId17"/>
    <sheet name="2020年 10月" sheetId="61" r:id="rId18"/>
    <sheet name="2020年 11月" sheetId="62" r:id="rId19"/>
    <sheet name="Sheet1" sheetId="65" r:id="rId20"/>
  </sheets>
  <definedNames>
    <definedName name="_xlnm.Print_Area" localSheetId="4">'【記入例】人件費個別明細表○月 '!$A$1:$L$36</definedName>
    <definedName name="_xlnm.Print_Area" localSheetId="1">〇〇太郎!$A$1:$L$34</definedName>
    <definedName name="_xlnm.Print_Area" localSheetId="6">'2019年 11月'!$A$1:$L$35</definedName>
    <definedName name="_xlnm.Print_Area" localSheetId="7">'2019年 12月'!$A$1:$L$35</definedName>
    <definedName name="_xlnm.Print_Area" localSheetId="17">'2020年 10月'!$A$1:$L$35</definedName>
    <definedName name="_xlnm.Print_Area" localSheetId="18">'2020年 11月'!$A$1:$L$35</definedName>
    <definedName name="_xlnm.Print_Area" localSheetId="8">'2020年 1月'!$A$1:$L$35</definedName>
    <definedName name="_xlnm.Print_Area" localSheetId="9">'2020年 2月'!$A$1:$L$35</definedName>
    <definedName name="_xlnm.Print_Area" localSheetId="10">'2020年 3月'!$A$1:$L$35</definedName>
    <definedName name="_xlnm.Print_Area" localSheetId="11">'2020年 4月'!$A$1:$L$35</definedName>
    <definedName name="_xlnm.Print_Area" localSheetId="12">'2020年 5月'!$A$1:$L$35</definedName>
    <definedName name="_xlnm.Print_Area" localSheetId="13">'2020年 6月'!$A$1:$L$35</definedName>
    <definedName name="_xlnm.Print_Area" localSheetId="14">'2020年 7月'!$A$1:$L$35</definedName>
    <definedName name="_xlnm.Print_Area" localSheetId="15">'2020年 8月'!$A$1:$L$35</definedName>
    <definedName name="_xlnm.Print_Area" localSheetId="16">'2020年 9月'!$A$1:$L$35</definedName>
    <definedName name="_xlnm.Print_Area" localSheetId="5">'人件費個別明細表2019年 10月'!$A$1:$L$35</definedName>
    <definedName name="_xlnm.Print_Titles" localSheetId="0">【記入例】人件費Sheet1!$2:$4</definedName>
    <definedName name="_xlnm.Print_Titles" localSheetId="1">〇〇太郎!$2:$5</definedName>
  </definedNames>
  <calcPr calcId="145621"/>
</workbook>
</file>

<file path=xl/calcChain.xml><?xml version="1.0" encoding="utf-8"?>
<calcChain xmlns="http://schemas.openxmlformats.org/spreadsheetml/2006/main">
  <c r="I5" i="30" l="1"/>
  <c r="L7" i="12"/>
  <c r="I30" i="12"/>
  <c r="I28" i="12"/>
  <c r="I26" i="12"/>
  <c r="I24" i="12"/>
  <c r="I22" i="12"/>
  <c r="I20" i="12"/>
  <c r="I18" i="12"/>
  <c r="I16" i="12"/>
  <c r="I14" i="12"/>
  <c r="I12" i="12"/>
  <c r="I10" i="12"/>
  <c r="I8" i="12"/>
  <c r="I6" i="12"/>
  <c r="B3" i="55" l="1"/>
  <c r="H6" i="12"/>
  <c r="K7" i="12"/>
  <c r="B13" i="64" l="1"/>
  <c r="B14" i="64" s="1"/>
  <c r="G12" i="64"/>
  <c r="G11" i="64"/>
  <c r="G10" i="64"/>
  <c r="G9" i="64"/>
  <c r="G8" i="64"/>
  <c r="G7" i="64"/>
  <c r="G6" i="64"/>
  <c r="G13" i="64" s="1"/>
  <c r="D13" i="39"/>
  <c r="B13" i="39"/>
  <c r="B14" i="39" s="1"/>
  <c r="G12" i="39"/>
  <c r="G11" i="39"/>
  <c r="G10" i="39"/>
  <c r="G9" i="39"/>
  <c r="G8" i="39"/>
  <c r="G7" i="39"/>
  <c r="G6" i="39"/>
  <c r="G13" i="39" s="1"/>
  <c r="N31" i="62" l="1"/>
  <c r="O31" i="62" s="1"/>
  <c r="N30" i="62"/>
  <c r="O30" i="62" s="1"/>
  <c r="N29" i="62"/>
  <c r="O29" i="62" s="1"/>
  <c r="N28" i="62"/>
  <c r="O28" i="62" s="1"/>
  <c r="N27" i="62"/>
  <c r="O27" i="62" s="1"/>
  <c r="N26" i="62"/>
  <c r="O26" i="62" s="1"/>
  <c r="N25" i="62"/>
  <c r="O25" i="62" s="1"/>
  <c r="N24" i="62"/>
  <c r="O24" i="62" s="1"/>
  <c r="N23" i="62"/>
  <c r="O23" i="62" s="1"/>
  <c r="N22" i="62"/>
  <c r="O22" i="62" s="1"/>
  <c r="N21" i="62"/>
  <c r="O21" i="62" s="1"/>
  <c r="N20" i="62"/>
  <c r="O20" i="62" s="1"/>
  <c r="N19" i="62"/>
  <c r="O19" i="62" s="1"/>
  <c r="N18" i="62"/>
  <c r="O18" i="62" s="1"/>
  <c r="N17" i="62"/>
  <c r="O17" i="62" s="1"/>
  <c r="N16" i="62"/>
  <c r="O16" i="62" s="1"/>
  <c r="N15" i="62"/>
  <c r="O15" i="62" s="1"/>
  <c r="N14" i="62"/>
  <c r="O14" i="62" s="1"/>
  <c r="N13" i="62"/>
  <c r="O13" i="62" s="1"/>
  <c r="N12" i="62"/>
  <c r="O12" i="62" s="1"/>
  <c r="N11" i="62"/>
  <c r="O11" i="62" s="1"/>
  <c r="N10" i="62"/>
  <c r="O10" i="62" s="1"/>
  <c r="N9" i="62"/>
  <c r="O9" i="62" s="1"/>
  <c r="B5" i="62"/>
  <c r="B3" i="62"/>
  <c r="N31" i="61"/>
  <c r="O31" i="61" s="1"/>
  <c r="N30" i="61"/>
  <c r="O30" i="61" s="1"/>
  <c r="N29" i="61"/>
  <c r="O29" i="61" s="1"/>
  <c r="N28" i="61"/>
  <c r="O28" i="61" s="1"/>
  <c r="N27" i="61"/>
  <c r="O27" i="61" s="1"/>
  <c r="N26" i="61"/>
  <c r="O26" i="61" s="1"/>
  <c r="N25" i="61"/>
  <c r="O25" i="61" s="1"/>
  <c r="N24" i="61"/>
  <c r="O24" i="61" s="1"/>
  <c r="N23" i="61"/>
  <c r="O23" i="61" s="1"/>
  <c r="N22" i="61"/>
  <c r="O22" i="61" s="1"/>
  <c r="N21" i="61"/>
  <c r="O21" i="61" s="1"/>
  <c r="N20" i="61"/>
  <c r="O20" i="61" s="1"/>
  <c r="N19" i="61"/>
  <c r="O19" i="61" s="1"/>
  <c r="N18" i="61"/>
  <c r="O18" i="61" s="1"/>
  <c r="N17" i="61"/>
  <c r="O17" i="61" s="1"/>
  <c r="N16" i="61"/>
  <c r="O16" i="61" s="1"/>
  <c r="N15" i="61"/>
  <c r="O15" i="61" s="1"/>
  <c r="N14" i="61"/>
  <c r="O14" i="61" s="1"/>
  <c r="N13" i="61"/>
  <c r="O13" i="61" s="1"/>
  <c r="N12" i="61"/>
  <c r="O12" i="61" s="1"/>
  <c r="N11" i="61"/>
  <c r="O11" i="61" s="1"/>
  <c r="N10" i="61"/>
  <c r="O10" i="61" s="1"/>
  <c r="N9" i="61"/>
  <c r="O9" i="61" s="1"/>
  <c r="B5" i="61"/>
  <c r="B3" i="61"/>
  <c r="N31" i="60"/>
  <c r="O31" i="60" s="1"/>
  <c r="N30" i="60"/>
  <c r="O30" i="60" s="1"/>
  <c r="N29" i="60"/>
  <c r="O29" i="60" s="1"/>
  <c r="N28" i="60"/>
  <c r="O28" i="60" s="1"/>
  <c r="N27" i="60"/>
  <c r="O27" i="60" s="1"/>
  <c r="N26" i="60"/>
  <c r="O26" i="60" s="1"/>
  <c r="N25" i="60"/>
  <c r="O25" i="60" s="1"/>
  <c r="N24" i="60"/>
  <c r="O24" i="60" s="1"/>
  <c r="N23" i="60"/>
  <c r="O23" i="60" s="1"/>
  <c r="N22" i="60"/>
  <c r="O22" i="60" s="1"/>
  <c r="N21" i="60"/>
  <c r="O21" i="60" s="1"/>
  <c r="N20" i="60"/>
  <c r="O20" i="60" s="1"/>
  <c r="N19" i="60"/>
  <c r="O19" i="60" s="1"/>
  <c r="N18" i="60"/>
  <c r="O18" i="60" s="1"/>
  <c r="N17" i="60"/>
  <c r="O17" i="60" s="1"/>
  <c r="N16" i="60"/>
  <c r="O16" i="60" s="1"/>
  <c r="N15" i="60"/>
  <c r="O15" i="60" s="1"/>
  <c r="N14" i="60"/>
  <c r="O14" i="60" s="1"/>
  <c r="N13" i="60"/>
  <c r="O13" i="60" s="1"/>
  <c r="N12" i="60"/>
  <c r="O12" i="60" s="1"/>
  <c r="N11" i="60"/>
  <c r="O11" i="60" s="1"/>
  <c r="N10" i="60"/>
  <c r="O10" i="60" s="1"/>
  <c r="N9" i="60"/>
  <c r="O9" i="60" s="1"/>
  <c r="B5" i="60"/>
  <c r="B3" i="60"/>
  <c r="N31" i="59"/>
  <c r="O31" i="59" s="1"/>
  <c r="N30" i="59"/>
  <c r="O30" i="59" s="1"/>
  <c r="N29" i="59"/>
  <c r="O29" i="59" s="1"/>
  <c r="N28" i="59"/>
  <c r="O28" i="59" s="1"/>
  <c r="N27" i="59"/>
  <c r="O27" i="59" s="1"/>
  <c r="N26" i="59"/>
  <c r="O26" i="59" s="1"/>
  <c r="N25" i="59"/>
  <c r="O25" i="59" s="1"/>
  <c r="N24" i="59"/>
  <c r="O24" i="59" s="1"/>
  <c r="N23" i="59"/>
  <c r="O23" i="59" s="1"/>
  <c r="N22" i="59"/>
  <c r="O22" i="59" s="1"/>
  <c r="N21" i="59"/>
  <c r="O21" i="59" s="1"/>
  <c r="N20" i="59"/>
  <c r="O20" i="59" s="1"/>
  <c r="N19" i="59"/>
  <c r="O19" i="59" s="1"/>
  <c r="N18" i="59"/>
  <c r="O18" i="59" s="1"/>
  <c r="N17" i="59"/>
  <c r="O17" i="59" s="1"/>
  <c r="N16" i="59"/>
  <c r="O16" i="59" s="1"/>
  <c r="N15" i="59"/>
  <c r="O15" i="59" s="1"/>
  <c r="N14" i="59"/>
  <c r="O14" i="59" s="1"/>
  <c r="N13" i="59"/>
  <c r="O13" i="59" s="1"/>
  <c r="N12" i="59"/>
  <c r="O12" i="59" s="1"/>
  <c r="N11" i="59"/>
  <c r="O11" i="59" s="1"/>
  <c r="N10" i="59"/>
  <c r="O10" i="59" s="1"/>
  <c r="N9" i="59"/>
  <c r="O9" i="59" s="1"/>
  <c r="B5" i="59"/>
  <c r="B3" i="59"/>
  <c r="L29" i="12"/>
  <c r="H28" i="12"/>
  <c r="J34" i="30"/>
  <c r="K30" i="30"/>
  <c r="K28" i="30"/>
  <c r="L30" i="30"/>
  <c r="L28" i="30"/>
  <c r="H29" i="30"/>
  <c r="I29" i="30" s="1"/>
  <c r="K29" i="30" s="1"/>
  <c r="L29" i="30" s="1"/>
  <c r="H27" i="30"/>
  <c r="I27" i="30" s="1"/>
  <c r="K27" i="30" s="1"/>
  <c r="L27" i="30" s="1"/>
  <c r="G9" i="62" l="1"/>
  <c r="E9" i="62"/>
  <c r="G10" i="62"/>
  <c r="E10" i="62"/>
  <c r="I10" i="62" s="1"/>
  <c r="G11" i="62"/>
  <c r="E11" i="62"/>
  <c r="I11" i="62" s="1"/>
  <c r="G12" i="62"/>
  <c r="E12" i="62"/>
  <c r="I12" i="62" s="1"/>
  <c r="G13" i="62"/>
  <c r="E13" i="62"/>
  <c r="I13" i="62" s="1"/>
  <c r="G14" i="62"/>
  <c r="E14" i="62"/>
  <c r="I14" i="62" s="1"/>
  <c r="G15" i="62"/>
  <c r="E15" i="62"/>
  <c r="I15" i="62" s="1"/>
  <c r="G16" i="62"/>
  <c r="E16" i="62"/>
  <c r="I16" i="62" s="1"/>
  <c r="G17" i="62"/>
  <c r="E17" i="62"/>
  <c r="I17" i="62" s="1"/>
  <c r="G18" i="62"/>
  <c r="E18" i="62"/>
  <c r="I18" i="62" s="1"/>
  <c r="G19" i="62"/>
  <c r="E19" i="62"/>
  <c r="I19" i="62" s="1"/>
  <c r="G20" i="62"/>
  <c r="E20" i="62"/>
  <c r="I20" i="62" s="1"/>
  <c r="G21" i="62"/>
  <c r="E21" i="62"/>
  <c r="I21" i="62" s="1"/>
  <c r="G22" i="62"/>
  <c r="E22" i="62"/>
  <c r="I22" i="62" s="1"/>
  <c r="G23" i="62"/>
  <c r="E23" i="62"/>
  <c r="I23" i="62" s="1"/>
  <c r="G24" i="62"/>
  <c r="E24" i="62"/>
  <c r="I24" i="62" s="1"/>
  <c r="G25" i="62"/>
  <c r="E25" i="62"/>
  <c r="I25" i="62" s="1"/>
  <c r="G26" i="62"/>
  <c r="E26" i="62"/>
  <c r="I26" i="62" s="1"/>
  <c r="G27" i="62"/>
  <c r="E27" i="62"/>
  <c r="I27" i="62" s="1"/>
  <c r="G28" i="62"/>
  <c r="E28" i="62"/>
  <c r="I28" i="62" s="1"/>
  <c r="G29" i="62"/>
  <c r="E29" i="62"/>
  <c r="I29" i="62" s="1"/>
  <c r="G30" i="62"/>
  <c r="E30" i="62"/>
  <c r="I30" i="62" s="1"/>
  <c r="G31" i="62"/>
  <c r="E31" i="62"/>
  <c r="I31" i="62" s="1"/>
  <c r="G9" i="61"/>
  <c r="E9" i="61"/>
  <c r="G10" i="61"/>
  <c r="E10" i="61"/>
  <c r="I10" i="61" s="1"/>
  <c r="G11" i="61"/>
  <c r="E11" i="61"/>
  <c r="I11" i="61" s="1"/>
  <c r="G12" i="61"/>
  <c r="E12" i="61"/>
  <c r="I12" i="61" s="1"/>
  <c r="G13" i="61"/>
  <c r="E13" i="61"/>
  <c r="I13" i="61" s="1"/>
  <c r="G14" i="61"/>
  <c r="E14" i="61"/>
  <c r="I14" i="61" s="1"/>
  <c r="G15" i="61"/>
  <c r="E15" i="61"/>
  <c r="I15" i="61" s="1"/>
  <c r="G16" i="61"/>
  <c r="E16" i="61"/>
  <c r="I16" i="61" s="1"/>
  <c r="G17" i="61"/>
  <c r="E17" i="61"/>
  <c r="I17" i="61" s="1"/>
  <c r="G18" i="61"/>
  <c r="E18" i="61"/>
  <c r="I18" i="61" s="1"/>
  <c r="G19" i="61"/>
  <c r="E19" i="61"/>
  <c r="I19" i="61" s="1"/>
  <c r="G20" i="61"/>
  <c r="E20" i="61"/>
  <c r="I20" i="61" s="1"/>
  <c r="G21" i="61"/>
  <c r="E21" i="61"/>
  <c r="I21" i="61" s="1"/>
  <c r="G22" i="61"/>
  <c r="E22" i="61"/>
  <c r="I22" i="61" s="1"/>
  <c r="G23" i="61"/>
  <c r="E23" i="61"/>
  <c r="I23" i="61" s="1"/>
  <c r="G24" i="61"/>
  <c r="E24" i="61"/>
  <c r="I24" i="61" s="1"/>
  <c r="G25" i="61"/>
  <c r="E25" i="61"/>
  <c r="I25" i="61" s="1"/>
  <c r="G26" i="61"/>
  <c r="E26" i="61"/>
  <c r="I26" i="61" s="1"/>
  <c r="G27" i="61"/>
  <c r="E27" i="61"/>
  <c r="I27" i="61" s="1"/>
  <c r="G28" i="61"/>
  <c r="E28" i="61"/>
  <c r="I28" i="61" s="1"/>
  <c r="G29" i="61"/>
  <c r="E29" i="61"/>
  <c r="I29" i="61" s="1"/>
  <c r="G30" i="61"/>
  <c r="E30" i="61"/>
  <c r="I30" i="61" s="1"/>
  <c r="G31" i="61"/>
  <c r="E31" i="61"/>
  <c r="I31" i="61" s="1"/>
  <c r="G9" i="60"/>
  <c r="E9" i="60"/>
  <c r="G10" i="60"/>
  <c r="E10" i="60"/>
  <c r="I10" i="60" s="1"/>
  <c r="G11" i="60"/>
  <c r="E11" i="60"/>
  <c r="I11" i="60" s="1"/>
  <c r="G12" i="60"/>
  <c r="E12" i="60"/>
  <c r="I12" i="60" s="1"/>
  <c r="G13" i="60"/>
  <c r="E13" i="60"/>
  <c r="I13" i="60" s="1"/>
  <c r="G14" i="60"/>
  <c r="E14" i="60"/>
  <c r="I14" i="60" s="1"/>
  <c r="G15" i="60"/>
  <c r="E15" i="60"/>
  <c r="I15" i="60" s="1"/>
  <c r="G16" i="60"/>
  <c r="E16" i="60"/>
  <c r="I16" i="60" s="1"/>
  <c r="G17" i="60"/>
  <c r="E17" i="60"/>
  <c r="I17" i="60" s="1"/>
  <c r="G18" i="60"/>
  <c r="E18" i="60"/>
  <c r="I18" i="60" s="1"/>
  <c r="G19" i="60"/>
  <c r="E19" i="60"/>
  <c r="I19" i="60" s="1"/>
  <c r="G20" i="60"/>
  <c r="E20" i="60"/>
  <c r="I20" i="60" s="1"/>
  <c r="G21" i="60"/>
  <c r="E21" i="60"/>
  <c r="I21" i="60" s="1"/>
  <c r="G22" i="60"/>
  <c r="E22" i="60"/>
  <c r="I22" i="60" s="1"/>
  <c r="G23" i="60"/>
  <c r="E23" i="60"/>
  <c r="I23" i="60" s="1"/>
  <c r="G24" i="60"/>
  <c r="E24" i="60"/>
  <c r="I24" i="60" s="1"/>
  <c r="G25" i="60"/>
  <c r="E25" i="60"/>
  <c r="I25" i="60" s="1"/>
  <c r="G26" i="60"/>
  <c r="E26" i="60"/>
  <c r="I26" i="60" s="1"/>
  <c r="G27" i="60"/>
  <c r="E27" i="60"/>
  <c r="I27" i="60" s="1"/>
  <c r="G28" i="60"/>
  <c r="E28" i="60"/>
  <c r="I28" i="60" s="1"/>
  <c r="G29" i="60"/>
  <c r="E29" i="60"/>
  <c r="I29" i="60" s="1"/>
  <c r="G30" i="60"/>
  <c r="E30" i="60"/>
  <c r="I30" i="60" s="1"/>
  <c r="G31" i="60"/>
  <c r="E31" i="60"/>
  <c r="I31" i="60" s="1"/>
  <c r="G9" i="59"/>
  <c r="E9" i="59"/>
  <c r="G10" i="59"/>
  <c r="E10" i="59"/>
  <c r="I10" i="59" s="1"/>
  <c r="G11" i="59"/>
  <c r="E11" i="59"/>
  <c r="I11" i="59" s="1"/>
  <c r="G12" i="59"/>
  <c r="E12" i="59"/>
  <c r="I12" i="59" s="1"/>
  <c r="G13" i="59"/>
  <c r="E13" i="59"/>
  <c r="I13" i="59" s="1"/>
  <c r="G14" i="59"/>
  <c r="E14" i="59"/>
  <c r="I14" i="59" s="1"/>
  <c r="G15" i="59"/>
  <c r="E15" i="59"/>
  <c r="I15" i="59" s="1"/>
  <c r="G16" i="59"/>
  <c r="E16" i="59"/>
  <c r="I16" i="59" s="1"/>
  <c r="G17" i="59"/>
  <c r="E17" i="59"/>
  <c r="I17" i="59" s="1"/>
  <c r="G18" i="59"/>
  <c r="E18" i="59"/>
  <c r="I18" i="59" s="1"/>
  <c r="G19" i="59"/>
  <c r="E19" i="59"/>
  <c r="I19" i="59" s="1"/>
  <c r="G20" i="59"/>
  <c r="E20" i="59"/>
  <c r="I20" i="59" s="1"/>
  <c r="G21" i="59"/>
  <c r="E21" i="59"/>
  <c r="I21" i="59" s="1"/>
  <c r="G22" i="59"/>
  <c r="E22" i="59"/>
  <c r="I22" i="59" s="1"/>
  <c r="G23" i="59"/>
  <c r="E23" i="59"/>
  <c r="I23" i="59" s="1"/>
  <c r="G24" i="59"/>
  <c r="E24" i="59"/>
  <c r="I24" i="59" s="1"/>
  <c r="G25" i="59"/>
  <c r="E25" i="59"/>
  <c r="I25" i="59" s="1"/>
  <c r="G26" i="59"/>
  <c r="E26" i="59"/>
  <c r="I26" i="59" s="1"/>
  <c r="G27" i="59"/>
  <c r="E27" i="59"/>
  <c r="I27" i="59" s="1"/>
  <c r="G28" i="59"/>
  <c r="E28" i="59"/>
  <c r="I28" i="59" s="1"/>
  <c r="G29" i="59"/>
  <c r="E29" i="59"/>
  <c r="I29" i="59" s="1"/>
  <c r="G30" i="59"/>
  <c r="E30" i="59"/>
  <c r="I30" i="59" s="1"/>
  <c r="G31" i="59"/>
  <c r="E31" i="59"/>
  <c r="I31" i="59" s="1"/>
  <c r="E32" i="62" l="1"/>
  <c r="I9" i="62"/>
  <c r="I32" i="62" s="1"/>
  <c r="I35" i="62" s="1"/>
  <c r="E32" i="61"/>
  <c r="I9" i="61"/>
  <c r="I32" i="61" s="1"/>
  <c r="I35" i="61" s="1"/>
  <c r="E32" i="60"/>
  <c r="I9" i="60"/>
  <c r="I32" i="60" s="1"/>
  <c r="I35" i="60" s="1"/>
  <c r="E32" i="59"/>
  <c r="I9" i="59"/>
  <c r="I32" i="59" s="1"/>
  <c r="I35" i="59" s="1"/>
  <c r="N31" i="58"/>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E35" i="59" l="1"/>
  <c r="J24" i="12"/>
  <c r="E35" i="60"/>
  <c r="J26" i="12"/>
  <c r="E35" i="61"/>
  <c r="J28" i="12"/>
  <c r="K28" i="12" s="1"/>
  <c r="L28" i="12" s="1"/>
  <c r="E35" i="62"/>
  <c r="J30" i="12"/>
  <c r="G9" i="58"/>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J22" i="12"/>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32" i="57" l="1"/>
  <c r="E32" i="56"/>
  <c r="E32" i="55"/>
  <c r="E32" i="54"/>
  <c r="E32" i="53"/>
  <c r="E32" i="52"/>
  <c r="E32" i="51"/>
  <c r="E35" i="51" s="1"/>
  <c r="E32" i="50"/>
  <c r="J8" i="12" s="1"/>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3" i="40"/>
  <c r="E36" i="40" s="1"/>
  <c r="E35" i="52" l="1"/>
  <c r="J10" i="12"/>
  <c r="E35" i="53"/>
  <c r="J12" i="12"/>
  <c r="E35" i="54"/>
  <c r="J14" i="12"/>
  <c r="E35" i="55"/>
  <c r="J16" i="12"/>
  <c r="E35" i="56"/>
  <c r="J18" i="12"/>
  <c r="E35" i="57"/>
  <c r="J20" i="12"/>
  <c r="E35" i="50"/>
  <c r="E32" i="41"/>
  <c r="J6" i="12" s="1"/>
  <c r="K6" i="12" s="1"/>
  <c r="L6" i="12" s="1"/>
  <c r="E35" i="41" l="1"/>
  <c r="J35" i="30"/>
  <c r="K32" i="30"/>
  <c r="L32" i="30"/>
  <c r="H31" i="30"/>
  <c r="I31" i="30" s="1"/>
  <c r="K31" i="30"/>
  <c r="L31" i="30"/>
  <c r="K26" i="30"/>
  <c r="L26" i="30"/>
  <c r="H25" i="30"/>
  <c r="I25" i="30" s="1"/>
  <c r="K25" i="30"/>
  <c r="L25" i="30"/>
  <c r="K24" i="30"/>
  <c r="L24" i="30"/>
  <c r="H23" i="30"/>
  <c r="I23" i="30" s="1"/>
  <c r="K23" i="30"/>
  <c r="L23" i="30"/>
  <c r="K22" i="30"/>
  <c r="L22" i="30"/>
  <c r="H21" i="30"/>
  <c r="I21" i="30" s="1"/>
  <c r="K21" i="30"/>
  <c r="L21" i="30"/>
  <c r="K20" i="30"/>
  <c r="L20" i="30"/>
  <c r="H19" i="30"/>
  <c r="I19" i="30" s="1"/>
  <c r="K19" i="30"/>
  <c r="L19" i="30"/>
  <c r="K18" i="30"/>
  <c r="L18" i="30"/>
  <c r="H17" i="30"/>
  <c r="I17" i="30" s="1"/>
  <c r="K17" i="30"/>
  <c r="L17" i="30"/>
  <c r="K16" i="30"/>
  <c r="L16" i="30"/>
  <c r="H15" i="30"/>
  <c r="I15" i="30" s="1"/>
  <c r="K15" i="30"/>
  <c r="L15" i="30"/>
  <c r="K14" i="30"/>
  <c r="L14" i="30"/>
  <c r="H13" i="30"/>
  <c r="I13" i="30" s="1"/>
  <c r="K13" i="30"/>
  <c r="L13" i="30"/>
  <c r="K12" i="30"/>
  <c r="L12" i="30"/>
  <c r="H11" i="30"/>
  <c r="I11" i="30" s="1"/>
  <c r="K11" i="30"/>
  <c r="L11" i="30"/>
  <c r="K10" i="30"/>
  <c r="L10" i="30"/>
  <c r="H9" i="30"/>
  <c r="I9" i="30" s="1"/>
  <c r="K9" i="30"/>
  <c r="L9" i="30"/>
  <c r="K8" i="30"/>
  <c r="L8" i="30"/>
  <c r="H7" i="30"/>
  <c r="I7" i="30" s="1"/>
  <c r="K7" i="30"/>
  <c r="L7" i="30"/>
  <c r="K6" i="30"/>
  <c r="K35" i="30"/>
  <c r="H5" i="30"/>
  <c r="K5" i="30"/>
  <c r="K34" i="30" s="1"/>
  <c r="A3" i="30"/>
  <c r="D4" i="12"/>
  <c r="B4" i="62" s="1"/>
  <c r="B35" i="62" s="1"/>
  <c r="J34" i="12"/>
  <c r="K31" i="12"/>
  <c r="L31" i="12"/>
  <c r="H30" i="12"/>
  <c r="K30" i="12"/>
  <c r="L30" i="12"/>
  <c r="K27" i="12"/>
  <c r="L27" i="12"/>
  <c r="H26" i="12"/>
  <c r="K26" i="12"/>
  <c r="L26" i="12"/>
  <c r="K25" i="12"/>
  <c r="L25" i="12"/>
  <c r="H24" i="12"/>
  <c r="K24" i="12"/>
  <c r="L24" i="12"/>
  <c r="K23" i="12"/>
  <c r="L23" i="12"/>
  <c r="H22" i="12"/>
  <c r="K21" i="12"/>
  <c r="L21" i="12"/>
  <c r="H20" i="12"/>
  <c r="K19" i="12"/>
  <c r="L19" i="12"/>
  <c r="H18" i="12"/>
  <c r="K17" i="12"/>
  <c r="L17" i="12"/>
  <c r="H16" i="12"/>
  <c r="K15" i="12"/>
  <c r="L15" i="12"/>
  <c r="H14" i="12"/>
  <c r="K13" i="12"/>
  <c r="L13" i="12"/>
  <c r="H12" i="12"/>
  <c r="K11" i="12"/>
  <c r="L11" i="12"/>
  <c r="H10" i="12"/>
  <c r="K9" i="12"/>
  <c r="L9" i="12"/>
  <c r="H8" i="12"/>
  <c r="K34" i="12"/>
  <c r="B5" i="58"/>
  <c r="L34" i="12"/>
  <c r="K10" i="12"/>
  <c r="L10" i="12"/>
  <c r="K22" i="12"/>
  <c r="L22" i="12"/>
  <c r="K20" i="12"/>
  <c r="L20" i="12"/>
  <c r="K18" i="12"/>
  <c r="L18" i="12"/>
  <c r="K16" i="12"/>
  <c r="L16" i="12"/>
  <c r="K14" i="12"/>
  <c r="L14" i="12"/>
  <c r="K12" i="12"/>
  <c r="L12" i="12"/>
  <c r="L5" i="30"/>
  <c r="L34" i="30" s="1"/>
  <c r="L6" i="30"/>
  <c r="L35" i="30"/>
  <c r="B4" i="60" l="1"/>
  <c r="B35" i="60" s="1"/>
  <c r="B4" i="61"/>
  <c r="B35" i="61" s="1"/>
  <c r="B4" i="58"/>
  <c r="B35" i="58" s="1"/>
  <c r="B4" i="59"/>
  <c r="B35" i="59" s="1"/>
  <c r="I31" i="58"/>
  <c r="I30" i="58"/>
  <c r="I29" i="58"/>
  <c r="I28" i="58"/>
  <c r="I27" i="58"/>
  <c r="I26" i="58"/>
  <c r="I25" i="58"/>
  <c r="I24" i="58"/>
  <c r="I23" i="58"/>
  <c r="I22" i="58"/>
  <c r="I21" i="58"/>
  <c r="I20" i="58"/>
  <c r="I19" i="58"/>
  <c r="I18" i="58"/>
  <c r="I17" i="58"/>
  <c r="I16" i="58"/>
  <c r="I15" i="58"/>
  <c r="I14" i="58"/>
  <c r="I13" i="58"/>
  <c r="I12" i="58"/>
  <c r="I11" i="58"/>
  <c r="I10" i="58"/>
  <c r="I9" i="58"/>
  <c r="I32" i="58" s="1"/>
  <c r="I35" i="58" s="1"/>
  <c r="B5" i="57"/>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6" i="40" s="1"/>
  <c r="B4" i="41"/>
  <c r="B35" i="41" s="1"/>
  <c r="K8" i="12"/>
  <c r="L8" i="12" s="1"/>
  <c r="I10" i="40" l="1"/>
  <c r="I15" i="40"/>
  <c r="I11"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I32" i="41" s="1"/>
  <c r="I35" i="41" s="1"/>
  <c r="I31" i="50"/>
  <c r="I30" i="50"/>
  <c r="I29" i="50"/>
  <c r="I28" i="50"/>
  <c r="I27" i="50"/>
  <c r="I26" i="50"/>
  <c r="I25" i="50"/>
  <c r="I24" i="50"/>
  <c r="I23" i="50"/>
  <c r="I22" i="50"/>
  <c r="I21" i="50"/>
  <c r="I20" i="50"/>
  <c r="I19" i="50"/>
  <c r="I18" i="50"/>
  <c r="I17" i="50"/>
  <c r="I16" i="50"/>
  <c r="I15" i="50"/>
  <c r="I14" i="50"/>
  <c r="I13" i="50"/>
  <c r="I12" i="50"/>
  <c r="I11" i="50"/>
  <c r="I10" i="50"/>
  <c r="I9" i="50"/>
  <c r="I32" i="50" s="1"/>
  <c r="I35" i="50" s="1"/>
  <c r="I31" i="51"/>
  <c r="I30" i="51"/>
  <c r="I29" i="51"/>
  <c r="I28" i="51"/>
  <c r="I27" i="51"/>
  <c r="I26" i="51"/>
  <c r="I25" i="51"/>
  <c r="I24" i="51"/>
  <c r="I23" i="51"/>
  <c r="I22" i="51"/>
  <c r="I21" i="51"/>
  <c r="I20" i="51"/>
  <c r="I19" i="51"/>
  <c r="I18" i="51"/>
  <c r="I17" i="51"/>
  <c r="I16" i="51"/>
  <c r="I15" i="51"/>
  <c r="I14" i="51"/>
  <c r="I13" i="51"/>
  <c r="I12" i="51"/>
  <c r="I11" i="51"/>
  <c r="I10" i="51"/>
  <c r="I9" i="51"/>
  <c r="I32" i="51" s="1"/>
  <c r="I35" i="51" s="1"/>
  <c r="I31" i="52"/>
  <c r="I30" i="52"/>
  <c r="I29" i="52"/>
  <c r="I28" i="52"/>
  <c r="I27" i="52"/>
  <c r="I26" i="52"/>
  <c r="I25" i="52"/>
  <c r="I24" i="52"/>
  <c r="I23" i="52"/>
  <c r="I22" i="52"/>
  <c r="I21" i="52"/>
  <c r="I20" i="52"/>
  <c r="I19" i="52"/>
  <c r="I18" i="52"/>
  <c r="I17" i="52"/>
  <c r="I16" i="52"/>
  <c r="I15" i="52"/>
  <c r="I14" i="52"/>
  <c r="I13" i="52"/>
  <c r="I12" i="52"/>
  <c r="I11" i="52"/>
  <c r="I10" i="52"/>
  <c r="I9" i="52"/>
  <c r="I32" i="52" s="1"/>
  <c r="I35" i="52" s="1"/>
  <c r="I31" i="53"/>
  <c r="I30" i="53"/>
  <c r="I29" i="53"/>
  <c r="I28" i="53"/>
  <c r="I27" i="53"/>
  <c r="I26" i="53"/>
  <c r="I25" i="53"/>
  <c r="I24" i="53"/>
  <c r="I23" i="53"/>
  <c r="I22" i="53"/>
  <c r="I21" i="53"/>
  <c r="I20" i="53"/>
  <c r="I19" i="53"/>
  <c r="I18" i="53"/>
  <c r="I17" i="53"/>
  <c r="I16" i="53"/>
  <c r="I15" i="53"/>
  <c r="I14" i="53"/>
  <c r="I13" i="53"/>
  <c r="I12" i="53"/>
  <c r="I11" i="53"/>
  <c r="I10" i="53"/>
  <c r="I9" i="53"/>
  <c r="I32" i="53" s="1"/>
  <c r="I35" i="53" s="1"/>
  <c r="I31" i="54"/>
  <c r="I30" i="54"/>
  <c r="I29" i="54"/>
  <c r="I28" i="54"/>
  <c r="I27" i="54"/>
  <c r="I26" i="54"/>
  <c r="I25" i="54"/>
  <c r="I24" i="54"/>
  <c r="I23" i="54"/>
  <c r="I22" i="54"/>
  <c r="I21" i="54"/>
  <c r="I20" i="54"/>
  <c r="I19" i="54"/>
  <c r="I18" i="54"/>
  <c r="I17" i="54"/>
  <c r="I16" i="54"/>
  <c r="I15" i="54"/>
  <c r="I14" i="54"/>
  <c r="I13" i="54"/>
  <c r="I12" i="54"/>
  <c r="I11" i="54"/>
  <c r="I10" i="54"/>
  <c r="I9" i="54"/>
  <c r="I32" i="54" s="1"/>
  <c r="I35" i="54" s="1"/>
  <c r="I31" i="55"/>
  <c r="I30" i="55"/>
  <c r="I29" i="55"/>
  <c r="I28" i="55"/>
  <c r="I27" i="55"/>
  <c r="I26" i="55"/>
  <c r="I25" i="55"/>
  <c r="I24" i="55"/>
  <c r="I23" i="55"/>
  <c r="I22" i="55"/>
  <c r="I21" i="55"/>
  <c r="I20" i="55"/>
  <c r="I19" i="55"/>
  <c r="I18" i="55"/>
  <c r="I17" i="55"/>
  <c r="I16" i="55"/>
  <c r="I15" i="55"/>
  <c r="I14" i="55"/>
  <c r="I13" i="55"/>
  <c r="I12" i="55"/>
  <c r="I11" i="55"/>
  <c r="I10" i="55"/>
  <c r="I9" i="55"/>
  <c r="I32" i="55" s="1"/>
  <c r="I35" i="55" s="1"/>
  <c r="I31" i="56"/>
  <c r="I30" i="56"/>
  <c r="I29" i="56"/>
  <c r="I28" i="56"/>
  <c r="I27" i="56"/>
  <c r="I26" i="56"/>
  <c r="I25" i="56"/>
  <c r="I24" i="56"/>
  <c r="I23" i="56"/>
  <c r="I22" i="56"/>
  <c r="I21" i="56"/>
  <c r="I20" i="56"/>
  <c r="I19" i="56"/>
  <c r="I18" i="56"/>
  <c r="I17" i="56"/>
  <c r="I16" i="56"/>
  <c r="I15" i="56"/>
  <c r="I14" i="56"/>
  <c r="I13" i="56"/>
  <c r="I12" i="56"/>
  <c r="I11" i="56"/>
  <c r="I10" i="56"/>
  <c r="I9" i="56"/>
  <c r="I32" i="56" s="1"/>
  <c r="I35" i="56" s="1"/>
  <c r="I31" i="57"/>
  <c r="I30" i="57"/>
  <c r="I29" i="57"/>
  <c r="I28" i="57"/>
  <c r="I27" i="57"/>
  <c r="I26" i="57"/>
  <c r="I25" i="57"/>
  <c r="I24" i="57"/>
  <c r="I23" i="57"/>
  <c r="I22" i="57"/>
  <c r="I21" i="57"/>
  <c r="I20" i="57"/>
  <c r="I19" i="57"/>
  <c r="I18" i="57"/>
  <c r="I17" i="57"/>
  <c r="I16" i="57"/>
  <c r="I15" i="57"/>
  <c r="I14" i="57"/>
  <c r="I13" i="57"/>
  <c r="I12" i="57"/>
  <c r="I11" i="57"/>
  <c r="I10" i="57"/>
  <c r="I9" i="57"/>
  <c r="I32" i="57" s="1"/>
  <c r="I35" i="57" s="1"/>
  <c r="J33" i="12"/>
  <c r="I33" i="40" l="1"/>
  <c r="I36" i="40" s="1"/>
  <c r="L33" i="12"/>
  <c r="K33" i="12"/>
</calcChain>
</file>

<file path=xl/comments1.xml><?xml version="1.0" encoding="utf-8"?>
<comments xmlns="http://schemas.openxmlformats.org/spreadsheetml/2006/main">
  <authors>
    <author>作成者</author>
  </authors>
  <commentList>
    <comment ref="D3" authorId="0">
      <text>
        <r>
          <rPr>
            <b/>
            <sz val="14"/>
            <color indexed="81"/>
            <rFont val="ＭＳ Ｐゴシック"/>
            <family val="3"/>
            <charset val="128"/>
          </rPr>
          <t>会社名を入力してください。</t>
        </r>
      </text>
    </comment>
    <comment ref="D4" authorId="0">
      <text>
        <r>
          <rPr>
            <b/>
            <sz val="14"/>
            <color indexed="81"/>
            <rFont val="ＭＳ Ｐゴシック"/>
            <family val="3"/>
            <charset val="128"/>
          </rPr>
          <t>シート名右クリックで、
従事する方の名前に変更してください。自動的に名前がセルに表示されます。</t>
        </r>
      </text>
    </comment>
    <comment ref="F6" authorId="0">
      <text>
        <r>
          <rPr>
            <b/>
            <sz val="14"/>
            <color indexed="81"/>
            <rFont val="ＭＳ Ｐゴシック"/>
            <family val="3"/>
            <charset val="128"/>
          </rPr>
          <t>総支給額のセルに該当月の金額を入力してください。
人件費単価が自動的に表示されます。</t>
        </r>
      </text>
    </comment>
    <comment ref="J6" authorId="0">
      <text>
        <r>
          <rPr>
            <b/>
            <sz val="14"/>
            <color indexed="81"/>
            <rFont val="ＭＳ Ｐゴシック"/>
            <family val="3"/>
            <charset val="128"/>
          </rPr>
          <t>従事時間は、各月の人件費個別明細表の合計時間が自動的に入ります。</t>
        </r>
      </text>
    </comment>
  </commentList>
</comments>
</file>

<file path=xl/comments2.xml><?xml version="1.0" encoding="utf-8"?>
<comments xmlns="http://schemas.openxmlformats.org/spreadsheetml/2006/main">
  <authors>
    <author>作成者</author>
  </authors>
  <commentList>
    <comment ref="B6" authorId="0">
      <text>
        <r>
          <rPr>
            <b/>
            <sz val="9"/>
            <color indexed="10"/>
            <rFont val="ＭＳ Ｐゴシック"/>
            <family val="3"/>
            <charset val="128"/>
          </rPr>
          <t xml:space="preserve">各従事者の延べ時間を入力して下さい
</t>
        </r>
      </text>
    </comment>
    <comment ref="D6" authorId="0">
      <text>
        <r>
          <rPr>
            <b/>
            <sz val="9"/>
            <color indexed="10"/>
            <rFont val="ＭＳ Ｐゴシック"/>
            <family val="3"/>
            <charset val="128"/>
          </rPr>
          <t xml:space="preserve">各従事者の延べ分を入力して下さい
</t>
        </r>
      </text>
    </comment>
    <comment ref="F6" authorId="0">
      <text>
        <r>
          <rPr>
            <b/>
            <sz val="9"/>
            <color indexed="10"/>
            <rFont val="ＭＳ Ｐゴシック"/>
            <family val="3"/>
            <charset val="128"/>
          </rPr>
          <t>各従事者の時間単価を入力して下さい</t>
        </r>
      </text>
    </comment>
    <comment ref="G6" authorId="0">
      <text>
        <r>
          <rPr>
            <b/>
            <sz val="9"/>
            <color indexed="10"/>
            <rFont val="ＭＳ Ｐゴシック"/>
            <family val="3"/>
            <charset val="128"/>
          </rPr>
          <t>延べ時間・延べ分・時間単価を入力すると、自動計算されます</t>
        </r>
        <r>
          <rPr>
            <sz val="9"/>
            <color indexed="10"/>
            <rFont val="ＭＳ Ｐゴシック"/>
            <family val="3"/>
            <charset val="128"/>
          </rPr>
          <t xml:space="preserve">
</t>
        </r>
      </text>
    </comment>
    <comment ref="B14" authorId="0">
      <text>
        <r>
          <rPr>
            <b/>
            <sz val="9"/>
            <color indexed="10"/>
            <rFont val="ＭＳ Ｐゴシック"/>
            <family val="3"/>
            <charset val="128"/>
          </rPr>
          <t>年間1,800時間を超えていないか確認して下さい</t>
        </r>
      </text>
    </comment>
  </commentList>
</comments>
</file>

<file path=xl/comments3.xml><?xml version="1.0" encoding="utf-8"?>
<comments xmlns="http://schemas.openxmlformats.org/spreadsheetml/2006/main">
  <authors>
    <author>作成者</author>
  </authors>
  <commentList>
    <comment ref="A10" authorId="0">
      <text>
        <r>
          <rPr>
            <b/>
            <sz val="20"/>
            <color indexed="10"/>
            <rFont val="ＭＳ Ｐゴシック"/>
            <family val="3"/>
            <charset val="128"/>
          </rPr>
          <t>給料締日の翌日をスタートにしてください</t>
        </r>
      </text>
    </comment>
  </commentList>
</comments>
</file>

<file path=xl/sharedStrings.xml><?xml version="1.0" encoding="utf-8"?>
<sst xmlns="http://schemas.openxmlformats.org/spreadsheetml/2006/main" count="3087" uniqueCount="144">
  <si>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</si>
  <si>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</si>
  <si>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</si>
  <si>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</si>
  <si>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</si>
  <si>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</si>
  <si>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</si>
  <si>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</si>
  <si>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</si>
  <si>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</si>
  <si>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</si>
  <si>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</si>
  <si>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</si>
  <si>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</si>
  <si>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</si>
  <si>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</si>
  <si>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</si>
  <si>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</si>
  <si>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</si>
  <si>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</si>
  <si>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</si>
  <si>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</si>
  <si>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</si>
  <si>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</si>
  <si>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</si>
  <si>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</si>
  <si>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</si>
  <si>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</si>
  <si>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</si>
  <si>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</si>
  <si>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</si>
  <si>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</si>
  <si>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</si>
  <si>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</si>
  <si>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</si>
  <si>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</si>
  <si>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</si>
  <si>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</si>
  <si>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</si>
  <si>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</si>
  <si>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</si>
  <si>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</si>
  <si>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</si>
  <si>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</si>
  <si>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</si>
  <si>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</si>
  <si>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</si>
  <si>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</si>
  <si>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</si>
  <si>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</si>
  <si>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</si>
  <si>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</si>
  <si>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</si>
  <si>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</si>
  <si>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</si>
  <si>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</si>
  <si>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</si>
  <si>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</si>
  <si>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</si>
  <si>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</si>
  <si>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</si>
  <si>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</si>
  <si>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</si>
  <si>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</si>
  <si>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</si>
  <si>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</si>
  <si>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</si>
  <si>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</si>
  <si>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</si>
  <si>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</si>
  <si>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</si>
  <si>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</si>
  <si>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</si>
  <si>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t>
    <phoneticPr fontId="3"/>
  </si>
  <si>
    <t>:</t>
    <phoneticPr fontId="3"/>
  </si>
  <si>
    <t>給料締日：</t>
    <rPh sb="0" eb="2">
      <t>キュウリョウ</t>
    </rPh>
    <rPh sb="2" eb="4">
      <t>シメビ</t>
    </rPh>
    <phoneticPr fontId="3"/>
  </si>
  <si>
    <t>日</t>
    <rPh sb="0" eb="1">
      <t>ニチ</t>
    </rPh>
    <phoneticPr fontId="3"/>
  </si>
  <si>
    <t>画面一番下のシートの名称（人件費Sheet1)を右クリック 
⇒ 名前の変更 ⇒ 社員のお名前に変更して下さい。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3">
      <t>シャイン</t>
    </rPh>
    <rPh sb="45" eb="47">
      <t>ナマエ</t>
    </rPh>
    <rPh sb="48" eb="50">
      <t>ヘンコウ</t>
    </rPh>
    <rPh sb="52" eb="53">
      <t>クダ</t>
    </rPh>
    <phoneticPr fontId="3"/>
  </si>
  <si>
    <t>１２月１６日（水）</t>
    <rPh sb="2" eb="3">
      <t>ガツ</t>
    </rPh>
    <rPh sb="5" eb="6">
      <t>ヒ</t>
    </rPh>
    <rPh sb="7" eb="8">
      <t>スイ</t>
    </rPh>
    <phoneticPr fontId="3"/>
  </si>
  <si>
    <t>１７日（木）</t>
    <rPh sb="2" eb="3">
      <t>ヒ</t>
    </rPh>
    <rPh sb="4" eb="5">
      <t>モク</t>
    </rPh>
    <phoneticPr fontId="3"/>
  </si>
  <si>
    <t>１８日（金）</t>
    <rPh sb="2" eb="3">
      <t>ヒ</t>
    </rPh>
    <rPh sb="4" eb="5">
      <t>キン</t>
    </rPh>
    <phoneticPr fontId="3"/>
  </si>
  <si>
    <t>２１日（月）</t>
    <rPh sb="2" eb="3">
      <t>ヒ</t>
    </rPh>
    <rPh sb="4" eb="5">
      <t>ゲツ</t>
    </rPh>
    <phoneticPr fontId="3"/>
  </si>
  <si>
    <t>２２日（火）</t>
    <rPh sb="2" eb="3">
      <t>ヒ</t>
    </rPh>
    <rPh sb="4" eb="5">
      <t>カ</t>
    </rPh>
    <phoneticPr fontId="3"/>
  </si>
  <si>
    <t>２３日（水）</t>
    <rPh sb="2" eb="3">
      <t>ヒ</t>
    </rPh>
    <rPh sb="4" eb="5">
      <t>スイ</t>
    </rPh>
    <phoneticPr fontId="3"/>
  </si>
  <si>
    <t>２４日（木）</t>
    <rPh sb="2" eb="3">
      <t>ヒ</t>
    </rPh>
    <rPh sb="4" eb="5">
      <t>モク</t>
    </rPh>
    <phoneticPr fontId="3"/>
  </si>
  <si>
    <t>２５日（金）</t>
    <rPh sb="2" eb="3">
      <t>ヒ</t>
    </rPh>
    <rPh sb="4" eb="5">
      <t>キン</t>
    </rPh>
    <phoneticPr fontId="3"/>
  </si>
  <si>
    <t>２８日（月）</t>
    <rPh sb="2" eb="3">
      <t>ヒ</t>
    </rPh>
    <rPh sb="4" eb="5">
      <t>ゲツ</t>
    </rPh>
    <phoneticPr fontId="3"/>
  </si>
  <si>
    <t>２９日（火）</t>
    <rPh sb="2" eb="3">
      <t>ヒ</t>
    </rPh>
    <rPh sb="4" eb="5">
      <t>カ</t>
    </rPh>
    <phoneticPr fontId="3"/>
  </si>
  <si>
    <t>３０日（水）</t>
    <rPh sb="2" eb="3">
      <t>ヒ</t>
    </rPh>
    <rPh sb="4" eb="5">
      <t>スイ</t>
    </rPh>
    <phoneticPr fontId="3"/>
  </si>
  <si>
    <t>１月４日（月）</t>
    <rPh sb="1" eb="2">
      <t>ガツ</t>
    </rPh>
    <rPh sb="3" eb="4">
      <t>ニチ</t>
    </rPh>
    <rPh sb="5" eb="6">
      <t>ゲツ</t>
    </rPh>
    <phoneticPr fontId="3"/>
  </si>
  <si>
    <t>５日（火）</t>
    <rPh sb="1" eb="2">
      <t>ヒ</t>
    </rPh>
    <rPh sb="3" eb="4">
      <t>カ</t>
    </rPh>
    <phoneticPr fontId="3"/>
  </si>
  <si>
    <t>６日（水）</t>
    <rPh sb="1" eb="2">
      <t>ヒ</t>
    </rPh>
    <rPh sb="3" eb="4">
      <t>スイ</t>
    </rPh>
    <phoneticPr fontId="3"/>
  </si>
  <si>
    <t>７日（木）</t>
    <rPh sb="1" eb="2">
      <t>ヒ</t>
    </rPh>
    <rPh sb="3" eb="4">
      <t>モク</t>
    </rPh>
    <phoneticPr fontId="3"/>
  </si>
  <si>
    <t>８日（金）</t>
    <rPh sb="1" eb="2">
      <t>ヒ</t>
    </rPh>
    <rPh sb="3" eb="4">
      <t>キン</t>
    </rPh>
    <phoneticPr fontId="3"/>
  </si>
  <si>
    <t>１１日（月）</t>
    <rPh sb="2" eb="3">
      <t>ヒ</t>
    </rPh>
    <rPh sb="4" eb="5">
      <t>ゲツ</t>
    </rPh>
    <phoneticPr fontId="3"/>
  </si>
  <si>
    <t>１２日（火）</t>
    <rPh sb="2" eb="3">
      <t>ヒ</t>
    </rPh>
    <rPh sb="4" eb="5">
      <t>カ</t>
    </rPh>
    <phoneticPr fontId="3"/>
  </si>
  <si>
    <t>１３日（水）</t>
    <rPh sb="2" eb="3">
      <t>ヒ</t>
    </rPh>
    <rPh sb="4" eb="5">
      <t>スイ</t>
    </rPh>
    <phoneticPr fontId="3"/>
  </si>
  <si>
    <t>１４日（木）</t>
    <rPh sb="2" eb="3">
      <t>ヒ</t>
    </rPh>
    <rPh sb="4" eb="5">
      <t>モク</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</si>
  <si>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</si>
  <si>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</si>
  <si>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</si>
  <si>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</si>
  <si>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</si>
  <si>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</si>
  <si>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</si>
  <si>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</si>
  <si>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</si>
  <si>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</si>
  <si>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</si>
  <si>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アト</t>
    </rPh>
    <rPh sb="20" eb="21">
      <t>キ</t>
    </rPh>
    <phoneticPr fontId="3"/>
  </si>
  <si>
    <t>様式7号（別紙2-1）</t>
    <rPh sb="0" eb="2">
      <t>ヨウシキ</t>
    </rPh>
    <rPh sb="3" eb="4">
      <t>ゴウ</t>
    </rPh>
    <rPh sb="5" eb="7">
      <t>ベッシ</t>
    </rPh>
    <phoneticPr fontId="3"/>
  </si>
  <si>
    <t>様式7号（別紙2-2）</t>
    <rPh sb="0" eb="2">
      <t>ヨウシキ</t>
    </rPh>
    <rPh sb="3" eb="4">
      <t>ゴウ</t>
    </rPh>
    <rPh sb="5" eb="7">
      <t>ベッシ</t>
    </rPh>
    <phoneticPr fontId="3"/>
  </si>
  <si>
    <t>様式7号（別紙2-3）</t>
    <rPh sb="0" eb="2">
      <t>ヨウシキ</t>
    </rPh>
    <rPh sb="3" eb="4">
      <t>ゴウ</t>
    </rPh>
    <rPh sb="5" eb="7">
      <t>ベッシ</t>
    </rPh>
    <phoneticPr fontId="3"/>
  </si>
  <si>
    <t>延べ時間</t>
    <rPh sb="0" eb="1">
      <t>ノ</t>
    </rPh>
    <rPh sb="2" eb="4">
      <t>ジカン</t>
    </rPh>
    <phoneticPr fontId="3"/>
  </si>
  <si>
    <t>延べ分</t>
    <rPh sb="0" eb="1">
      <t>ノ</t>
    </rPh>
    <rPh sb="2" eb="3">
      <t>フン</t>
    </rPh>
    <phoneticPr fontId="3"/>
  </si>
  <si>
    <t>時間</t>
  </si>
  <si>
    <t>分</t>
  </si>
  <si>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</si>
  <si>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</si>
  <si>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直　接　人　件　費　総　括　表　（　前　期・後　期　合計　）</t>
    <rPh sb="0" eb="1">
      <t>チョク</t>
    </rPh>
    <rPh sb="2" eb="3">
      <t>セツ</t>
    </rPh>
    <rPh sb="4" eb="5">
      <t>ジン</t>
    </rPh>
    <rPh sb="6" eb="7">
      <t>ケン</t>
    </rPh>
    <rPh sb="8" eb="9">
      <t>ヒ</t>
    </rPh>
    <rPh sb="10" eb="11">
      <t>フサ</t>
    </rPh>
    <rPh sb="12" eb="13">
      <t>クク</t>
    </rPh>
    <rPh sb="14" eb="15">
      <t>ヒョウ</t>
    </rPh>
    <rPh sb="18" eb="19">
      <t>マエ</t>
    </rPh>
    <rPh sb="20" eb="21">
      <t>キ</t>
    </rPh>
    <rPh sb="22" eb="23">
      <t>アト</t>
    </rPh>
    <rPh sb="24" eb="25">
      <t>キ</t>
    </rPh>
    <rPh sb="26" eb="28">
      <t>ゴウケイ</t>
    </rPh>
    <phoneticPr fontId="3"/>
  </si>
  <si>
    <t>時間単価</t>
    <rPh sb="0" eb="2">
      <t>ジカン</t>
    </rPh>
    <rPh sb="2" eb="4">
      <t>タンカ</t>
    </rPh>
    <phoneticPr fontId="3"/>
  </si>
  <si>
    <t>2019</t>
  </si>
  <si>
    <t>2019</t>
    <phoneticPr fontId="3"/>
  </si>
  <si>
    <t>2019</t>
    <phoneticPr fontId="3"/>
  </si>
  <si>
    <t>2020</t>
    <phoneticPr fontId="3"/>
  </si>
  <si>
    <r>
      <t xml:space="preserve">入力頂くのは、
</t>
    </r>
    <r>
      <rPr>
        <b/>
        <sz val="12"/>
        <rFont val="ＭＳ Ｐゴシック"/>
        <family val="3"/>
        <charset val="128"/>
      </rPr>
      <t>報告期間：　年　月 ～ 　年　月まで（中間・完了報告分）と、</t>
    </r>
    <r>
      <rPr>
        <b/>
        <sz val="12"/>
        <color indexed="8"/>
        <rFont val="ＭＳ Ｐゴシック"/>
        <family val="3"/>
        <charset val="128"/>
      </rPr>
      <t xml:space="preserve">
「総支給額（A)」のセルだけです。</t>
    </r>
    <rPh sb="0" eb="2">
      <t>ニュウリョク</t>
    </rPh>
    <rPh sb="2" eb="3">
      <t>イタダ</t>
    </rPh>
    <rPh sb="30" eb="32">
      <t>カンリョウ</t>
    </rPh>
    <phoneticPr fontId="3"/>
  </si>
  <si>
    <t>2020</t>
    <phoneticPr fontId="3"/>
  </si>
  <si>
    <t>2019</t>
    <phoneticPr fontId="3"/>
  </si>
  <si>
    <t>　　　　　　作　業　日　報　兼　直　接　人　件　費　個　別　明　細　表　（　    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</si>
  <si>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</si>
  <si>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</si>
  <si>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</si>
  <si>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</si>
  <si>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（2020年3月分）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</si>
  <si>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（2020年4月分）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</si>
  <si>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（2020年5月分）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</si>
  <si>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（2020年6月分）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</si>
  <si>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（2020年7月分）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</si>
  <si>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（2020年8月分）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</si>
  <si>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（2020年9月分）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</si>
  <si>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</si>
  <si>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（2020年11月分）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</si>
  <si>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報告期間：2019年10月 ～ 2020年１１月まで（中間以降報告分）</t>
    <rPh sb="0" eb="2">
      <t>ホウコク</t>
    </rPh>
    <rPh sb="2" eb="4">
      <t>キカン</t>
    </rPh>
    <rPh sb="9" eb="10">
      <t>ネン</t>
    </rPh>
    <rPh sb="12" eb="13">
      <t>ガツ</t>
    </rPh>
    <rPh sb="20" eb="21">
      <t>ネン</t>
    </rPh>
    <rPh sb="23" eb="24">
      <t>ガツ</t>
    </rPh>
    <rPh sb="27" eb="29">
      <t>チュウカン</t>
    </rPh>
    <rPh sb="29" eb="31">
      <t>イコウ</t>
    </rPh>
    <rPh sb="31" eb="33">
      <t>ホウコク</t>
    </rPh>
    <rPh sb="33" eb="34">
      <t>ブン</t>
    </rPh>
    <phoneticPr fontId="3"/>
  </si>
  <si>
    <t>報告期間：2019年10月 ～ 2020年11月まで（中間報告以降分）</t>
    <rPh sb="0" eb="2">
      <t>ホウコク</t>
    </rPh>
    <rPh sb="2" eb="4">
      <t>キカン</t>
    </rPh>
    <rPh sb="9" eb="10">
      <t>ネン</t>
    </rPh>
    <rPh sb="12" eb="13">
      <t>ガツ</t>
    </rPh>
    <rPh sb="20" eb="21">
      <t>ネン</t>
    </rPh>
    <rPh sb="23" eb="24">
      <t>ガツ</t>
    </rPh>
    <rPh sb="27" eb="29">
      <t>チュウカン</t>
    </rPh>
    <rPh sb="29" eb="31">
      <t>ホウコク</t>
    </rPh>
    <rPh sb="31" eb="33">
      <t>イコウ</t>
    </rPh>
    <rPh sb="33" eb="34">
      <t>ブン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</si>
</sst>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0"/>
  </numFmts>
  <fonts count="29"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20"/>
      <color indexed="10"/>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9"/>
      <color indexed="10"/>
      <name val="ＭＳ Ｐゴシック"/>
      <family val="3"/>
      <charset val="128"/>
    </font>
    <font>
      <sz val="9"/>
      <color indexed="10"/>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14">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right" vertical="center"/>
      <protection locked="0"/>
    </xf>
    <xf numFmtId="178" fontId="18" fillId="0" borderId="0" xfId="2" applyNumberFormat="1" applyFont="1" applyProtection="1">
      <alignment vertical="center"/>
      <protection locked="0"/>
    </xf>
    <xf numFmtId="0" fontId="19" fillId="0" borderId="12" xfId="2" applyFont="1" applyBorder="1" applyAlignment="1" applyProtection="1">
      <alignment horizontal="center" vertical="center"/>
      <protection locked="0"/>
    </xf>
    <xf numFmtId="0" fontId="19" fillId="0" borderId="12" xfId="2" applyFont="1" applyBorder="1" applyAlignment="1" applyProtection="1">
      <alignment horizontal="lef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0" fontId="14" fillId="0" borderId="12" xfId="2" applyFont="1" applyBorder="1" applyAlignment="1" applyProtection="1">
      <alignment horizontal="center" vertical="center"/>
      <protection locked="0"/>
    </xf>
    <xf numFmtId="0" fontId="14" fillId="0" borderId="12" xfId="2" applyFont="1" applyBorder="1" applyAlignment="1" applyProtection="1">
      <alignment horizontal="left" vertical="center"/>
      <protection locked="0"/>
    </xf>
    <xf numFmtId="178" fontId="13" fillId="0" borderId="0" xfId="2" applyNumberFormat="1" applyFont="1" applyAlignment="1" applyProtection="1">
      <alignment horizontal="right" vertical="top" wrapText="1"/>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Alignment="1" applyProtection="1">
      <alignment vertical="top"/>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2" fillId="0" borderId="0"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56" fontId="0" fillId="0" borderId="25" xfId="0" applyNumberFormat="1" applyFont="1" applyBorder="1" applyAlignment="1">
      <alignment horizontal="righ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56" fontId="0" fillId="0" borderId="26" xfId="0" applyNumberFormat="1" applyFont="1" applyBorder="1" applyAlignment="1">
      <alignment horizontal="right" vertical="center"/>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20"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20"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4" fillId="0" borderId="0" xfId="2" applyNumberFormat="1" applyFont="1" applyProtection="1">
      <alignment vertical="center"/>
      <protection locked="0"/>
    </xf>
    <xf numFmtId="0" fontId="25" fillId="0" borderId="56" xfId="0" applyNumberFormat="1" applyFont="1" applyFill="1" applyBorder="1" applyAlignment="1">
      <alignment vertical="center"/>
    </xf>
    <xf numFmtId="0" fontId="25" fillId="0" borderId="51" xfId="0" applyNumberFormat="1" applyFont="1" applyFill="1" applyBorder="1" applyAlignment="1">
      <alignment vertical="center"/>
    </xf>
    <xf numFmtId="0" fontId="26" fillId="0" borderId="56" xfId="0" applyNumberFormat="1" applyFont="1" applyFill="1" applyBorder="1" applyAlignment="1">
      <alignment horizontal="left" vertical="center"/>
    </xf>
    <xf numFmtId="0" fontId="4" fillId="0" borderId="56" xfId="0" applyNumberFormat="1" applyFont="1" applyFill="1" applyBorder="1" applyAlignment="1">
      <alignment vertical="center"/>
    </xf>
    <xf numFmtId="0" fontId="0" fillId="0" borderId="0" xfId="0" applyFont="1" applyAlignment="1">
      <alignment horizontal="center" vertical="center"/>
    </xf>
    <xf numFmtId="0" fontId="4" fillId="0" borderId="0" xfId="0" applyFont="1" applyAlignment="1">
      <alignment horizontal="left" vertical="center"/>
    </xf>
    <xf numFmtId="178" fontId="1" fillId="0" borderId="49"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78" fontId="1" fillId="0" borderId="49" xfId="2" applyNumberFormat="1" applyFont="1" applyFill="1" applyBorder="1" applyAlignment="1" applyProtection="1">
      <alignment horizontal="right" vertical="center" shrinkToFit="1"/>
    </xf>
    <xf numFmtId="178" fontId="1" fillId="0" borderId="49" xfId="2" applyNumberFormat="1" applyFont="1" applyBorder="1" applyAlignment="1" applyProtection="1">
      <alignment horizontal="right" vertical="center" shrinkToFit="1"/>
    </xf>
    <xf numFmtId="178" fontId="1" fillId="0" borderId="58" xfId="2" applyNumberFormat="1" applyFont="1" applyBorder="1" applyAlignment="1" applyProtection="1">
      <alignment horizontal="right" vertical="center" shrinkToFit="1"/>
    </xf>
    <xf numFmtId="178" fontId="1" fillId="0" borderId="59" xfId="2" applyNumberFormat="1" applyFont="1" applyFill="1" applyBorder="1" applyAlignment="1" applyProtection="1">
      <alignment horizontal="right" vertical="center" shrinkToFit="1"/>
    </xf>
    <xf numFmtId="178" fontId="1" fillId="0" borderId="59"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50" xfId="2" applyNumberFormat="1" applyFont="1" applyFill="1" applyBorder="1" applyAlignment="1" applyProtection="1">
      <alignment horizontal="right" vertical="center" shrinkToFit="1"/>
    </xf>
    <xf numFmtId="178" fontId="1" fillId="0" borderId="50" xfId="2" applyNumberFormat="1" applyFont="1" applyBorder="1" applyAlignment="1" applyProtection="1">
      <alignment horizontal="right" vertical="center" shrinkToFit="1"/>
    </xf>
    <xf numFmtId="178" fontId="1" fillId="0" borderId="60" xfId="2" applyNumberFormat="1" applyFont="1" applyBorder="1" applyAlignment="1" applyProtection="1">
      <alignment vertical="center" shrinkToFit="1"/>
    </xf>
    <xf numFmtId="178" fontId="10" fillId="2" borderId="12" xfId="2" applyNumberFormat="1" applyFont="1" applyFill="1" applyBorder="1" applyAlignment="1" applyProtection="1">
      <alignment horizontal="right" vertical="center" wrapText="1" shrinkToFit="1"/>
    </xf>
    <xf numFmtId="178" fontId="1" fillId="0" borderId="24" xfId="2" applyNumberFormat="1" applyFont="1" applyFill="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7" xfId="2" applyNumberFormat="1" applyFont="1" applyBorder="1" applyAlignment="1" applyProtection="1">
      <alignment horizontal="right" vertical="center" shrinkToFit="1"/>
    </xf>
    <xf numFmtId="178" fontId="1" fillId="0" borderId="58" xfId="2" applyNumberFormat="1" applyFont="1" applyBorder="1" applyAlignment="1" applyProtection="1">
      <alignment vertical="center" shrinkToFit="1"/>
    </xf>
    <xf numFmtId="178" fontId="1" fillId="0" borderId="60" xfId="2" applyNumberFormat="1" applyFont="1" applyBorder="1" applyAlignment="1" applyProtection="1">
      <alignment horizontal="right" vertical="center" shrinkToFit="1"/>
    </xf>
    <xf numFmtId="181" fontId="1" fillId="0" borderId="58" xfId="2" applyNumberFormat="1" applyFont="1" applyBorder="1" applyAlignment="1" applyProtection="1">
      <alignment horizontal="right" vertical="center" shrinkToFit="1"/>
    </xf>
    <xf numFmtId="0" fontId="0" fillId="0" borderId="1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Alignment="1">
      <alignment horizontal="right" vertical="center"/>
    </xf>
    <xf numFmtId="0" fontId="0" fillId="0" borderId="0" xfId="0" applyFont="1" applyAlignment="1">
      <alignment horizontal="left" vertical="center"/>
    </xf>
    <xf numFmtId="0" fontId="0" fillId="0" borderId="12" xfId="0" applyFont="1" applyBorder="1" applyAlignment="1">
      <alignment horizontal="left" vertical="center"/>
    </xf>
    <xf numFmtId="38" fontId="0" fillId="0" borderId="0" xfId="1" applyFont="1" applyBorder="1" applyAlignment="1">
      <alignment vertical="center"/>
    </xf>
    <xf numFmtId="183" fontId="0" fillId="0" borderId="12" xfId="0" applyNumberFormat="1" applyFont="1" applyBorder="1" applyAlignment="1">
      <alignment horizontal="right" vertical="center"/>
    </xf>
    <xf numFmtId="178" fontId="1" fillId="0" borderId="13" xfId="2" applyNumberFormat="1" applyFill="1" applyBorder="1" applyAlignment="1" applyProtection="1">
      <alignment horizontal="center" vertical="center" shrinkToFit="1"/>
    </xf>
    <xf numFmtId="178" fontId="1" fillId="0" borderId="50"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13" xfId="2" applyNumberFormat="1" applyFont="1" applyBorder="1" applyAlignment="1" applyProtection="1">
      <alignment horizontal="center" vertical="center" shrinkToFit="1"/>
    </xf>
    <xf numFmtId="179" fontId="1" fillId="0" borderId="50" xfId="2" applyNumberFormat="1" applyFont="1" applyBorder="1" applyAlignment="1" applyProtection="1">
      <alignment horizontal="center" vertical="center" shrinkToFit="1"/>
    </xf>
    <xf numFmtId="49" fontId="1" fillId="0" borderId="15" xfId="2" applyNumberFormat="1" applyBorder="1" applyAlignment="1" applyProtection="1">
      <alignment horizontal="center" vertical="center" shrinkToFit="1"/>
    </xf>
    <xf numFmtId="49" fontId="1" fillId="0" borderId="9"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49" fontId="1" fillId="0" borderId="4" xfId="2" applyNumberFormat="1" applyBorder="1" applyAlignment="1" applyProtection="1">
      <alignment horizontal="center" vertical="center" shrinkToFit="1"/>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8" xfId="2" applyNumberFormat="1" applyFill="1" applyBorder="1" applyAlignment="1" applyProtection="1">
      <alignment horizontal="center" vertical="center" shrinkToFit="1"/>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178" fontId="1" fillId="0" borderId="13" xfId="2" applyNumberFormat="1" applyFont="1" applyBorder="1" applyAlignment="1" applyProtection="1">
      <alignment horizontal="center" vertical="center" shrinkToFit="1"/>
    </xf>
    <xf numFmtId="178" fontId="1" fillId="0" borderId="50" xfId="2" applyNumberFormat="1" applyFont="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xf>
    <xf numFmtId="178" fontId="1" fillId="0" borderId="32" xfId="2" applyNumberFormat="1" applyFill="1" applyBorder="1" applyAlignment="1" applyProtection="1">
      <alignment horizontal="center" vertical="center" shrinkToFit="1"/>
    </xf>
    <xf numFmtId="49" fontId="1" fillId="0" borderId="15" xfId="2" applyNumberFormat="1" applyFont="1" applyBorder="1" applyAlignment="1" applyProtection="1">
      <alignment horizontal="center" vertical="center" shrinkToFit="1"/>
    </xf>
    <xf numFmtId="49" fontId="1" fillId="0" borderId="9"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178" fontId="1" fillId="0" borderId="8"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8" fontId="1" fillId="0" borderId="5" xfId="2" applyNumberFormat="1" applyFill="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21" fillId="0" borderId="0" xfId="0" applyFont="1" applyAlignment="1">
      <alignment horizontal="center" vertical="center"/>
    </xf>
    <xf numFmtId="0" fontId="0" fillId="0" borderId="31" xfId="0" applyFont="1" applyBorder="1" applyAlignment="1">
      <alignment horizontal="left"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3" fontId="12" fillId="0" borderId="14" xfId="2" applyNumberFormat="1" applyFont="1" applyFill="1" applyBorder="1" applyAlignment="1" applyProtection="1">
      <alignment horizontal="center" vertical="center"/>
    </xf>
    <xf numFmtId="0" fontId="12" fillId="0" borderId="14" xfId="2" applyFont="1" applyBorder="1" applyAlignment="1" applyProtection="1">
      <alignment horizontal="center" vertical="center"/>
    </xf>
    <xf numFmtId="0" fontId="1" fillId="0" borderId="14" xfId="2" applyBorder="1" applyProtection="1">
      <alignment vertical="center"/>
    </xf>
    <xf numFmtId="180" fontId="12" fillId="0" borderId="14" xfId="2" applyNumberFormat="1" applyFont="1" applyFill="1" applyBorder="1" applyAlignment="1" applyProtection="1">
      <alignment horizontal="center" vertical="center"/>
    </xf>
    <xf numFmtId="3" fontId="12" fillId="0" borderId="0" xfId="2" applyNumberFormat="1" applyFont="1" applyFill="1" applyBorder="1" applyAlignment="1" applyProtection="1">
      <alignment horizontal="center" vertical="center"/>
    </xf>
    <xf numFmtId="0" fontId="12" fillId="0" borderId="0" xfId="2" applyFont="1" applyBorder="1" applyAlignment="1" applyProtection="1">
      <alignment horizontal="center" vertical="center"/>
    </xf>
    <xf numFmtId="180" fontId="12" fillId="0" borderId="0" xfId="2" applyNumberFormat="1" applyFont="1" applyFill="1" applyBorder="1" applyAlignment="1" applyProtection="1">
      <alignment horizontal="center" vertical="center"/>
    </xf>
    <xf numFmtId="0" fontId="1" fillId="0" borderId="0" xfId="2" applyBorder="1" applyProtection="1">
      <alignment vertical="center"/>
    </xf>
    <xf numFmtId="3" fontId="12" fillId="0" borderId="9" xfId="2" applyNumberFormat="1" applyFont="1" applyFill="1" applyBorder="1" applyAlignment="1" applyProtection="1">
      <alignment horizontal="center" vertical="center"/>
    </xf>
    <xf numFmtId="0" fontId="12" fillId="0" borderId="9" xfId="2" applyFont="1" applyBorder="1" applyAlignment="1" applyProtection="1">
      <alignment horizontal="center" vertical="center"/>
    </xf>
    <xf numFmtId="180" fontId="12" fillId="0" borderId="9" xfId="2" applyNumberFormat="1" applyFont="1" applyFill="1" applyBorder="1" applyAlignment="1" applyProtection="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34</xdr:row>
      <xdr:rowOff>88900</xdr:rowOff>
    </xdr:from>
    <xdr:to>
      <xdr:col>11</xdr:col>
      <xdr:colOff>774700</xdr:colOff>
      <xdr:row>43</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画面一番下のシートの名称（人件費</a:t>
          </a:r>
          <a:r>
            <a:rPr lang="en-US" altLang="ja-JP" sz="1100" b="0" i="0" u="none" strike="noStrike">
              <a:solidFill>
                <a:schemeClr val="dk1"/>
              </a:solidFill>
              <a:effectLst/>
              <a:latin typeface="+mn-lt"/>
              <a:ea typeface="+mn-ea"/>
              <a:cs typeface="+mn-cs"/>
            </a:rPr>
            <a:t>Sheet1)</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社のお名前に変更して下さい。氏名欄に社員のお名前が入ります。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139700</xdr:colOff>
      <xdr:row>15</xdr:row>
      <xdr:rowOff>25400</xdr:rowOff>
    </xdr:from>
    <xdr:to>
      <xdr:col>8</xdr:col>
      <xdr:colOff>677022</xdr:colOff>
      <xdr:row>17</xdr:row>
      <xdr:rowOff>88900</xdr:rowOff>
    </xdr:to>
    <xdr:sp macro="" textlink="">
      <xdr:nvSpPr>
        <xdr:cNvPr id="32" name="四角形吹き出し 31"/>
        <xdr:cNvSpPr/>
      </xdr:nvSpPr>
      <xdr:spPr>
        <a:xfrm>
          <a:off x="2273300" y="6883400"/>
          <a:ext cx="3204322" cy="1257300"/>
        </a:xfrm>
        <a:prstGeom prst="wedgeRectCallout">
          <a:avLst>
            <a:gd name="adj1" fmla="val -56485"/>
            <a:gd name="adj2" fmla="val -13243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twoCellAnchor>
    <xdr:from>
      <xdr:col>10</xdr:col>
      <xdr:colOff>4406900</xdr:colOff>
      <xdr:row>14</xdr:row>
      <xdr:rowOff>139701</xdr:rowOff>
    </xdr:from>
    <xdr:to>
      <xdr:col>11</xdr:col>
      <xdr:colOff>762000</xdr:colOff>
      <xdr:row>15</xdr:row>
      <xdr:rowOff>355601</xdr:rowOff>
    </xdr:to>
    <xdr:sp macro="" textlink="">
      <xdr:nvSpPr>
        <xdr:cNvPr id="33" name="四角形吹き出し 32"/>
        <xdr:cNvSpPr/>
      </xdr:nvSpPr>
      <xdr:spPr>
        <a:xfrm>
          <a:off x="10401300" y="6400801"/>
          <a:ext cx="2260600" cy="812800"/>
        </a:xfrm>
        <a:prstGeom prst="wedgeRectCallout">
          <a:avLst>
            <a:gd name="adj1" fmla="val 56010"/>
            <a:gd name="adj2" fmla="val -11756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a:t>
          </a:r>
          <a:r>
            <a:rPr kumimoji="1" lang="en-US" altLang="ja-JP" sz="1600"/>
            <a:t>0:00:00</a:t>
          </a:r>
          <a:r>
            <a:rPr kumimoji="1" lang="ja-JP" altLang="en-US" sz="1600"/>
            <a:t>」で入力</a:t>
          </a:r>
          <a:r>
            <a:rPr kumimoji="1" lang="ja-JP" altLang="en-US" sz="1100"/>
            <a:t>すると、</a:t>
          </a:r>
          <a:endParaRPr kumimoji="1" lang="en-US" altLang="ja-JP" sz="1100"/>
        </a:p>
        <a:p>
          <a:pPr algn="l"/>
          <a:r>
            <a:rPr kumimoji="1" lang="ja-JP" altLang="en-US" sz="1100"/>
            <a:t>表示が変わるようになっています。</a:t>
          </a:r>
        </a:p>
      </xdr:txBody>
    </xdr:sp>
    <xdr:clientData/>
  </xdr:twoCellAnchor>
  <xdr:twoCellAnchor>
    <xdr:from>
      <xdr:col>10</xdr:col>
      <xdr:colOff>76200</xdr:colOff>
      <xdr:row>4</xdr:row>
      <xdr:rowOff>279400</xdr:rowOff>
    </xdr:from>
    <xdr:to>
      <xdr:col>10</xdr:col>
      <xdr:colOff>5346700</xdr:colOff>
      <xdr:row>6</xdr:row>
      <xdr:rowOff>317500</xdr:rowOff>
    </xdr:to>
    <xdr:sp macro="" textlink="">
      <xdr:nvSpPr>
        <xdr:cNvPr id="34" name="正方形/長方形 33"/>
        <xdr:cNvSpPr/>
      </xdr:nvSpPr>
      <xdr:spPr>
        <a:xfrm>
          <a:off x="6070600" y="1803400"/>
          <a:ext cx="5270500" cy="419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色のついたセルは自動計算のため、入力しないでください。</a:t>
          </a:r>
        </a:p>
      </xdr:txBody>
    </xdr:sp>
    <xdr:clientData/>
  </xdr:twoCellAnchor>
  <xdr:twoCellAnchor>
    <xdr:from>
      <xdr:col>3</xdr:col>
      <xdr:colOff>50800</xdr:colOff>
      <xdr:row>10</xdr:row>
      <xdr:rowOff>495300</xdr:rowOff>
    </xdr:from>
    <xdr:to>
      <xdr:col>8</xdr:col>
      <xdr:colOff>880222</xdr:colOff>
      <xdr:row>12</xdr:row>
      <xdr:rowOff>323477</xdr:rowOff>
    </xdr:to>
    <xdr:sp macro="" textlink="">
      <xdr:nvSpPr>
        <xdr:cNvPr id="36" name="四角形吹き出し 35"/>
        <xdr:cNvSpPr/>
      </xdr:nvSpPr>
      <xdr:spPr>
        <a:xfrm>
          <a:off x="2476500" y="4368800"/>
          <a:ext cx="3204322" cy="1021977"/>
        </a:xfrm>
        <a:prstGeom prst="wedgeRectCallout">
          <a:avLst>
            <a:gd name="adj1" fmla="val -88983"/>
            <a:gd name="adj2" fmla="val -11379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給料締日の翌日をスタートにしてください</a:t>
          </a:r>
        </a:p>
      </xdr:txBody>
    </xdr:sp>
    <xdr:clientData/>
  </xdr:twoCellAnchor>
  <xdr:twoCellAnchor>
    <xdr:from>
      <xdr:col>10</xdr:col>
      <xdr:colOff>1193800</xdr:colOff>
      <xdr:row>8</xdr:row>
      <xdr:rowOff>76200</xdr:rowOff>
    </xdr:from>
    <xdr:to>
      <xdr:col>11</xdr:col>
      <xdr:colOff>812800</xdr:colOff>
      <xdr:row>11</xdr:row>
      <xdr:rowOff>25400</xdr:rowOff>
    </xdr:to>
    <xdr:sp macro="" textlink="">
      <xdr:nvSpPr>
        <xdr:cNvPr id="37" name="正方形/長方形 36"/>
        <xdr:cNvSpPr/>
      </xdr:nvSpPr>
      <xdr:spPr>
        <a:xfrm>
          <a:off x="7188200" y="3048000"/>
          <a:ext cx="5524500" cy="14478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☓判断できない</a:t>
          </a:r>
          <a:endParaRPr kumimoji="1" lang="en-US" altLang="ja-JP" sz="1800" b="1">
            <a:solidFill>
              <a:srgbClr val="FF0000"/>
            </a:solidFill>
          </a:endParaRPr>
        </a:p>
        <a:p>
          <a:pPr algn="l"/>
          <a:r>
            <a:rPr kumimoji="1" lang="ja-JP" altLang="en-US" sz="1800" b="1">
              <a:solidFill>
                <a:schemeClr val="tx1"/>
              </a:solidFill>
            </a:rPr>
            <a:t>←「誰と」「何を」が明記していないと、対象となるかどうか不明瞭</a:t>
          </a:r>
          <a:endParaRPr kumimoji="1" lang="en-US" altLang="ja-JP" sz="1800" b="1">
            <a:solidFill>
              <a:schemeClr val="tx1"/>
            </a:solidFill>
          </a:endParaRPr>
        </a:p>
      </xdr:txBody>
    </xdr:sp>
    <xdr:clientData/>
  </xdr:twoCellAnchor>
  <xdr:twoCellAnchor>
    <xdr:from>
      <xdr:col>10</xdr:col>
      <xdr:colOff>482600</xdr:colOff>
      <xdr:row>17</xdr:row>
      <xdr:rowOff>558800</xdr:rowOff>
    </xdr:from>
    <xdr:to>
      <xdr:col>11</xdr:col>
      <xdr:colOff>698500</xdr:colOff>
      <xdr:row>19</xdr:row>
      <xdr:rowOff>165100</xdr:rowOff>
    </xdr:to>
    <xdr:sp macro="" textlink="">
      <xdr:nvSpPr>
        <xdr:cNvPr id="38" name="正方形/長方形 37"/>
        <xdr:cNvSpPr/>
      </xdr:nvSpPr>
      <xdr:spPr>
        <a:xfrm>
          <a:off x="6477000" y="8610600"/>
          <a:ext cx="6121400" cy="800100"/>
        </a:xfrm>
        <a:prstGeom prst="rect">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〇対象：具体的かつ開発製品が対象であり</a:t>
          </a:r>
          <a:r>
            <a:rPr kumimoji="1" lang="en-US" altLang="ja-JP" sz="2000" b="1">
              <a:solidFill>
                <a:srgbClr val="FF0000"/>
              </a:solidFill>
            </a:rPr>
            <a:t>OK</a:t>
          </a:r>
          <a:r>
            <a:rPr kumimoji="1" lang="ja-JP" altLang="en-US" sz="2000" b="1">
              <a:solidFill>
                <a:srgbClr val="FF0000"/>
              </a:solidFill>
            </a:rPr>
            <a:t>！</a:t>
          </a:r>
        </a:p>
      </xdr:txBody>
    </xdr:sp>
    <xdr:clientData/>
  </xdr:twoCellAnchor>
  <xdr:twoCellAnchor>
    <xdr:from>
      <xdr:col>10</xdr:col>
      <xdr:colOff>2095500</xdr:colOff>
      <xdr:row>11</xdr:row>
      <xdr:rowOff>215900</xdr:rowOff>
    </xdr:from>
    <xdr:to>
      <xdr:col>11</xdr:col>
      <xdr:colOff>800100</xdr:colOff>
      <xdr:row>12</xdr:row>
      <xdr:rowOff>571500</xdr:rowOff>
    </xdr:to>
    <xdr:sp macro="" textlink="">
      <xdr:nvSpPr>
        <xdr:cNvPr id="44" name="正方形/長方形 43"/>
        <xdr:cNvSpPr/>
      </xdr:nvSpPr>
      <xdr:spPr>
        <a:xfrm>
          <a:off x="8089900" y="4686300"/>
          <a:ext cx="4610100" cy="9525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☓対象外</a:t>
          </a:r>
          <a:endParaRPr kumimoji="1" lang="en-US" altLang="ja-JP" sz="1800" b="1">
            <a:solidFill>
              <a:srgbClr val="FF0000"/>
            </a:solidFill>
          </a:endParaRPr>
        </a:p>
        <a:p>
          <a:pPr algn="l"/>
          <a:r>
            <a:rPr kumimoji="1" lang="ja-JP" altLang="en-US" sz="1800" b="1">
              <a:solidFill>
                <a:schemeClr val="tx1"/>
              </a:solidFill>
            </a:rPr>
            <a:t>←「直接製品の開発に従事」していない</a:t>
          </a:r>
          <a:endParaRPr kumimoji="1" lang="en-US" altLang="ja-JP" sz="1800" b="1">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37"/>
  <sheetViews>
    <sheetView zoomScaleNormal="100" zoomScaleSheetLayoutView="85" workbookViewId="0">
      <selection activeCell="O16" sqref="O16"/>
    </sheetView>
  </sheetViews>
  <sheetFormatPr defaultRowHeight="20.100000000000001" customHeight="1" x14ac:dyDescent="0.15"/>
  <cols>
    <col min="1" max="1" width="4.375" style="61" customWidth="1"/>
    <col min="2" max="2" width="4.625" style="61" customWidth="1"/>
    <col min="3" max="3" width="3.125" style="61" customWidth="1"/>
    <col min="4" max="4" width="3.875" style="61" customWidth="1"/>
    <col min="5" max="5" width="3.125" style="62" customWidth="1"/>
    <col min="6" max="6" width="13.125" style="61" customWidth="1"/>
    <col min="7" max="7" width="6.625" style="63" customWidth="1"/>
    <col min="8" max="8" width="10.875" style="63" hidden="1" customWidth="1"/>
    <col min="9" max="10" width="10.625" style="61" customWidth="1"/>
    <col min="11" max="12" width="15.625" style="61" customWidth="1"/>
    <col min="13" max="14" width="3.625" style="23" customWidth="1"/>
    <col min="15" max="15" width="9" style="23" customWidth="1"/>
    <col min="16" max="16" width="9.5" style="23" hidden="1" customWidth="1"/>
    <col min="17" max="19" width="9" style="23" hidden="1" customWidth="1"/>
    <col min="20" max="16384" width="9" style="23"/>
  </cols>
  <sheetData>
    <row r="1" spans="1:27" ht="23.25" customHeight="1" x14ac:dyDescent="0.15">
      <c r="A1" s="219" t="s">
        <v>15</v>
      </c>
      <c r="B1" s="219"/>
      <c r="C1" s="219"/>
      <c r="D1" s="219"/>
      <c r="E1" s="220"/>
      <c r="F1" s="220"/>
      <c r="G1" s="220"/>
      <c r="H1" s="220"/>
      <c r="I1" s="220"/>
      <c r="J1" s="220"/>
      <c r="K1" s="220"/>
      <c r="L1" s="220"/>
      <c r="M1" s="22"/>
      <c r="N1" s="65" t="s">
        <v>32</v>
      </c>
      <c r="O1" s="66"/>
      <c r="P1" s="67"/>
      <c r="Q1" s="68"/>
      <c r="R1" s="67"/>
      <c r="S1" s="67"/>
      <c r="T1" s="66" t="s">
        <v>33</v>
      </c>
      <c r="U1" s="66"/>
      <c r="V1" s="69"/>
      <c r="W1" s="69"/>
      <c r="X1" s="69"/>
      <c r="Y1" s="69"/>
      <c r="Z1" s="69"/>
    </row>
    <row r="2" spans="1:27" ht="23.25" customHeight="1" x14ac:dyDescent="0.15">
      <c r="A2" s="221" t="s">
        <v>142</v>
      </c>
      <c r="B2" s="221"/>
      <c r="C2" s="221"/>
      <c r="D2" s="221"/>
      <c r="E2" s="222"/>
      <c r="F2" s="222"/>
      <c r="G2" s="222"/>
      <c r="H2" s="222"/>
      <c r="I2" s="222"/>
      <c r="J2" s="222"/>
      <c r="K2" s="222"/>
      <c r="L2" s="222"/>
      <c r="M2" s="22"/>
      <c r="N2" s="70" t="s">
        <v>34</v>
      </c>
      <c r="O2" s="69"/>
      <c r="P2" s="71">
        <v>0</v>
      </c>
      <c r="Q2" s="72"/>
      <c r="R2" s="71">
        <v>0</v>
      </c>
      <c r="S2" s="71">
        <v>0</v>
      </c>
      <c r="T2" s="159" t="s">
        <v>41</v>
      </c>
      <c r="U2" s="69"/>
      <c r="V2" s="69"/>
      <c r="W2" s="69"/>
      <c r="X2" s="69"/>
      <c r="Y2" s="69"/>
      <c r="Z2" s="69"/>
    </row>
    <row r="3" spans="1:27" ht="50.1" customHeight="1" x14ac:dyDescent="0.15">
      <c r="A3" s="223" t="str">
        <f ca="1">"氏  名　　　" &amp;MID(CELL("filename",$A$3),FIND("]",CELL("filename",$A$3))+1,31)</f>
        <v>氏  名　　　【記入例】人件費Sheet1</v>
      </c>
      <c r="B3" s="223"/>
      <c r="C3" s="223"/>
      <c r="D3" s="223"/>
      <c r="E3" s="223"/>
      <c r="F3" s="224"/>
      <c r="G3" s="223"/>
      <c r="H3" s="223"/>
      <c r="I3" s="224"/>
      <c r="J3" s="224"/>
      <c r="K3" s="223"/>
      <c r="L3" s="223"/>
      <c r="M3" s="22"/>
      <c r="N3" s="73" t="s">
        <v>35</v>
      </c>
      <c r="O3" s="69"/>
      <c r="P3" s="69"/>
      <c r="Q3" s="69"/>
      <c r="R3" s="69"/>
      <c r="S3" s="69"/>
      <c r="T3" s="203" t="s">
        <v>77</v>
      </c>
      <c r="U3" s="203"/>
      <c r="V3" s="203"/>
      <c r="W3" s="203"/>
      <c r="X3" s="203"/>
      <c r="Y3" s="203"/>
      <c r="Z3" s="203"/>
      <c r="AA3" s="203"/>
    </row>
    <row r="4" spans="1:27" s="30" customFormat="1" ht="60" customHeight="1" x14ac:dyDescent="0.15">
      <c r="A4" s="204" t="s">
        <v>16</v>
      </c>
      <c r="B4" s="205"/>
      <c r="C4" s="206"/>
      <c r="D4" s="207" t="s">
        <v>17</v>
      </c>
      <c r="E4" s="208"/>
      <c r="F4" s="178" t="s">
        <v>18</v>
      </c>
      <c r="G4" s="24"/>
      <c r="H4" s="64"/>
      <c r="I4" s="25" t="s">
        <v>19</v>
      </c>
      <c r="J4" s="28" t="s">
        <v>20</v>
      </c>
      <c r="K4" s="28" t="s">
        <v>21</v>
      </c>
      <c r="L4" s="25" t="s">
        <v>107</v>
      </c>
      <c r="M4" s="29"/>
      <c r="N4" s="94" t="s">
        <v>34</v>
      </c>
      <c r="O4" s="95"/>
      <c r="P4" s="95"/>
      <c r="Q4" s="95"/>
      <c r="R4" s="95"/>
      <c r="S4" s="95"/>
      <c r="T4" s="209" t="s">
        <v>125</v>
      </c>
      <c r="U4" s="210"/>
      <c r="V4" s="210"/>
      <c r="W4" s="210"/>
      <c r="X4" s="210"/>
      <c r="Y4" s="210"/>
      <c r="Z4" s="210"/>
    </row>
    <row r="5" spans="1:27" s="39" customFormat="1" ht="23.1" customHeight="1" x14ac:dyDescent="0.15">
      <c r="A5" s="199" t="s">
        <v>122</v>
      </c>
      <c r="B5" s="200"/>
      <c r="C5" s="211" t="s">
        <v>16</v>
      </c>
      <c r="D5" s="195">
        <v>10</v>
      </c>
      <c r="E5" s="212" t="s">
        <v>24</v>
      </c>
      <c r="F5" s="217">
        <v>346321</v>
      </c>
      <c r="G5" s="31" t="s">
        <v>25</v>
      </c>
      <c r="H5" s="74">
        <f>MIN($F$5:$F$32)</f>
        <v>240143</v>
      </c>
      <c r="I5" s="75">
        <f>LOOKUP(H5,$P$8:$P$34,$S$8:$S$34)</f>
        <v>1890</v>
      </c>
      <c r="J5" s="92">
        <v>25</v>
      </c>
      <c r="K5" s="34">
        <f>I5*J5</f>
        <v>47250</v>
      </c>
      <c r="L5" s="35">
        <f>IF(F5&lt;=K5,F5,K5)</f>
        <v>47250</v>
      </c>
      <c r="M5" s="36"/>
      <c r="N5" s="76" t="s">
        <v>34</v>
      </c>
      <c r="O5" s="77"/>
      <c r="P5" s="77"/>
      <c r="Q5" s="77"/>
      <c r="R5" s="77"/>
      <c r="S5" s="77"/>
      <c r="T5" s="78" t="s">
        <v>36</v>
      </c>
      <c r="U5" s="36"/>
      <c r="V5" s="36"/>
      <c r="W5" s="36"/>
      <c r="X5" s="36"/>
      <c r="Y5" s="36"/>
      <c r="Z5" s="36"/>
    </row>
    <row r="6" spans="1:27" ht="23.1" customHeight="1" x14ac:dyDescent="0.15">
      <c r="A6" s="201"/>
      <c r="B6" s="202"/>
      <c r="C6" s="211"/>
      <c r="D6" s="196"/>
      <c r="E6" s="213"/>
      <c r="F6" s="218"/>
      <c r="G6" s="40" t="s">
        <v>29</v>
      </c>
      <c r="H6" s="79"/>
      <c r="I6" s="43"/>
      <c r="J6" s="93"/>
      <c r="K6" s="44">
        <f>I6*J6</f>
        <v>0</v>
      </c>
      <c r="L6" s="43">
        <f>IF(F5&lt;=K6,F5,K6)</f>
        <v>0</v>
      </c>
      <c r="M6" s="22"/>
      <c r="P6" s="214" t="s">
        <v>22</v>
      </c>
      <c r="Q6" s="215"/>
      <c r="R6" s="216"/>
      <c r="S6" s="154" t="s">
        <v>23</v>
      </c>
      <c r="U6" s="22"/>
      <c r="V6" s="22"/>
      <c r="W6" s="22"/>
      <c r="X6" s="22"/>
      <c r="Y6" s="22"/>
      <c r="Z6" s="22"/>
    </row>
    <row r="7" spans="1:27" s="39" customFormat="1" ht="23.1" customHeight="1" x14ac:dyDescent="0.15">
      <c r="A7" s="199" t="s">
        <v>123</v>
      </c>
      <c r="B7" s="200"/>
      <c r="C7" s="211" t="s">
        <v>16</v>
      </c>
      <c r="D7" s="195">
        <v>11</v>
      </c>
      <c r="E7" s="212" t="s">
        <v>24</v>
      </c>
      <c r="F7" s="217">
        <v>328645</v>
      </c>
      <c r="G7" s="31" t="s">
        <v>25</v>
      </c>
      <c r="H7" s="74">
        <f>MIN($F$5:$F$32)</f>
        <v>240143</v>
      </c>
      <c r="I7" s="75">
        <f>LOOKUP(H7,$P$8:$P$34,$S$8:$S$34)</f>
        <v>1890</v>
      </c>
      <c r="J7" s="92">
        <v>20</v>
      </c>
      <c r="K7" s="34">
        <f t="shared" ref="K7:K32" si="0">I7*J7</f>
        <v>37800</v>
      </c>
      <c r="L7" s="35">
        <f>IF(F7&lt;=K7,F7,K7)</f>
        <v>37800</v>
      </c>
      <c r="M7" s="36"/>
      <c r="N7" s="80" t="s">
        <v>34</v>
      </c>
      <c r="O7" s="36"/>
      <c r="P7" s="37" t="s">
        <v>26</v>
      </c>
      <c r="Q7" s="38"/>
      <c r="R7" s="37" t="s">
        <v>27</v>
      </c>
      <c r="S7" s="37" t="s">
        <v>28</v>
      </c>
      <c r="T7" s="81" t="s">
        <v>37</v>
      </c>
      <c r="U7" s="36"/>
      <c r="V7" s="36"/>
      <c r="W7" s="36"/>
      <c r="X7" s="36"/>
      <c r="Y7" s="36"/>
      <c r="Z7" s="36"/>
    </row>
    <row r="8" spans="1:27" ht="23.1" customHeight="1" x14ac:dyDescent="0.15">
      <c r="A8" s="201"/>
      <c r="B8" s="202"/>
      <c r="C8" s="211"/>
      <c r="D8" s="196"/>
      <c r="E8" s="213"/>
      <c r="F8" s="218"/>
      <c r="G8" s="40" t="s">
        <v>29</v>
      </c>
      <c r="H8" s="79"/>
      <c r="I8" s="43"/>
      <c r="J8" s="93"/>
      <c r="K8" s="44">
        <f t="shared" si="0"/>
        <v>0</v>
      </c>
      <c r="L8" s="43">
        <f>IF(F7&lt;=K8,F7,K8)</f>
        <v>0</v>
      </c>
      <c r="M8" s="22"/>
      <c r="N8" s="82"/>
      <c r="O8" s="82"/>
      <c r="P8" s="37">
        <v>0</v>
      </c>
      <c r="Q8" s="38"/>
      <c r="R8" s="37">
        <v>0</v>
      </c>
      <c r="S8" s="37">
        <v>0</v>
      </c>
      <c r="T8" s="82" t="s">
        <v>42</v>
      </c>
      <c r="U8" s="22"/>
      <c r="V8" s="22"/>
      <c r="W8" s="22"/>
      <c r="X8" s="22"/>
      <c r="Y8" s="22"/>
      <c r="Z8" s="22"/>
    </row>
    <row r="9" spans="1:27" s="39" customFormat="1" ht="23.1" customHeight="1" x14ac:dyDescent="0.15">
      <c r="A9" s="199" t="s">
        <v>123</v>
      </c>
      <c r="B9" s="200"/>
      <c r="C9" s="211" t="s">
        <v>16</v>
      </c>
      <c r="D9" s="195">
        <v>12</v>
      </c>
      <c r="E9" s="212" t="s">
        <v>24</v>
      </c>
      <c r="F9" s="217">
        <v>278943</v>
      </c>
      <c r="G9" s="31" t="s">
        <v>25</v>
      </c>
      <c r="H9" s="74">
        <f>MIN($F$5:$F$32)</f>
        <v>240143</v>
      </c>
      <c r="I9" s="75">
        <f>LOOKUP(H9,$P$8:$P$34,$S$8:$S$34)</f>
        <v>1890</v>
      </c>
      <c r="J9" s="92">
        <v>35</v>
      </c>
      <c r="K9" s="34">
        <f t="shared" si="0"/>
        <v>66150</v>
      </c>
      <c r="L9" s="35">
        <f>IF(F9&lt;=K9,F9,K9)</f>
        <v>66150</v>
      </c>
      <c r="M9" s="36"/>
      <c r="N9" s="83"/>
      <c r="O9" s="83"/>
      <c r="P9" s="37">
        <v>1</v>
      </c>
      <c r="Q9" s="37" t="s">
        <v>30</v>
      </c>
      <c r="R9" s="45">
        <v>130000</v>
      </c>
      <c r="S9" s="46">
        <v>990</v>
      </c>
      <c r="T9" s="78" t="s">
        <v>43</v>
      </c>
      <c r="U9" s="36"/>
      <c r="V9" s="36"/>
      <c r="W9" s="36"/>
      <c r="X9" s="36"/>
      <c r="Y9" s="36"/>
      <c r="Z9" s="36"/>
    </row>
    <row r="10" spans="1:27" ht="23.1" customHeight="1" x14ac:dyDescent="0.15">
      <c r="A10" s="201"/>
      <c r="B10" s="202"/>
      <c r="C10" s="211"/>
      <c r="D10" s="196"/>
      <c r="E10" s="213"/>
      <c r="F10" s="218"/>
      <c r="G10" s="40" t="s">
        <v>29</v>
      </c>
      <c r="H10" s="79"/>
      <c r="I10" s="43"/>
      <c r="J10" s="93"/>
      <c r="K10" s="44">
        <f t="shared" si="0"/>
        <v>0</v>
      </c>
      <c r="L10" s="43">
        <f>IF(F9&lt;=K10,F9,K10)</f>
        <v>0</v>
      </c>
      <c r="M10" s="22"/>
      <c r="N10" s="22"/>
      <c r="O10" s="22"/>
      <c r="P10" s="45">
        <v>130000</v>
      </c>
      <c r="Q10" s="37" t="s">
        <v>30</v>
      </c>
      <c r="R10" s="45">
        <v>138000</v>
      </c>
      <c r="S10" s="46">
        <v>1050</v>
      </c>
      <c r="U10" s="22"/>
      <c r="V10" s="22"/>
      <c r="W10" s="22"/>
      <c r="X10" s="22"/>
      <c r="Y10" s="22"/>
      <c r="Z10" s="22"/>
    </row>
    <row r="11" spans="1:27" s="39" customFormat="1" ht="23.1" customHeight="1" x14ac:dyDescent="0.15">
      <c r="A11" s="199" t="s">
        <v>124</v>
      </c>
      <c r="B11" s="200"/>
      <c r="C11" s="211" t="s">
        <v>16</v>
      </c>
      <c r="D11" s="195">
        <v>1</v>
      </c>
      <c r="E11" s="212" t="s">
        <v>24</v>
      </c>
      <c r="F11" s="217">
        <v>640358</v>
      </c>
      <c r="G11" s="31" t="s">
        <v>25</v>
      </c>
      <c r="H11" s="74">
        <f>MIN($F$5:$F$32)</f>
        <v>240143</v>
      </c>
      <c r="I11" s="75">
        <f>LOOKUP(H11,$P$8:$P$34,$S$8:$S$34)</f>
        <v>1890</v>
      </c>
      <c r="J11" s="92">
        <v>40</v>
      </c>
      <c r="K11" s="34">
        <f t="shared" si="0"/>
        <v>75600</v>
      </c>
      <c r="L11" s="35">
        <f>IF(F11&lt;=K11,F11,K11)</f>
        <v>75600</v>
      </c>
      <c r="M11" s="36"/>
      <c r="N11" s="80" t="s">
        <v>34</v>
      </c>
      <c r="O11" s="22"/>
      <c r="P11" s="45">
        <v>138000</v>
      </c>
      <c r="Q11" s="37" t="s">
        <v>30</v>
      </c>
      <c r="R11" s="45">
        <v>146000</v>
      </c>
      <c r="S11" s="46">
        <v>1110</v>
      </c>
      <c r="T11" s="84" t="s">
        <v>45</v>
      </c>
      <c r="U11" s="36"/>
      <c r="V11" s="36"/>
      <c r="W11" s="36"/>
      <c r="X11" s="36"/>
      <c r="Y11" s="36"/>
      <c r="Z11" s="36"/>
    </row>
    <row r="12" spans="1:27" ht="23.1" customHeight="1" x14ac:dyDescent="0.15">
      <c r="A12" s="201"/>
      <c r="B12" s="202"/>
      <c r="C12" s="211"/>
      <c r="D12" s="196"/>
      <c r="E12" s="213"/>
      <c r="F12" s="218"/>
      <c r="G12" s="40" t="s">
        <v>29</v>
      </c>
      <c r="H12" s="79"/>
      <c r="I12" s="43"/>
      <c r="J12" s="93"/>
      <c r="K12" s="44">
        <f t="shared" si="0"/>
        <v>0</v>
      </c>
      <c r="L12" s="43">
        <f>IF(F11&lt;=K12,F11,K12)</f>
        <v>0</v>
      </c>
      <c r="M12" s="22"/>
      <c r="P12" s="45">
        <v>146000</v>
      </c>
      <c r="Q12" s="37" t="s">
        <v>30</v>
      </c>
      <c r="R12" s="45">
        <v>155000</v>
      </c>
      <c r="S12" s="46">
        <v>1180</v>
      </c>
      <c r="U12" s="22"/>
      <c r="V12" s="22"/>
      <c r="W12" s="22"/>
      <c r="X12" s="22"/>
      <c r="Y12" s="22"/>
      <c r="Z12" s="22"/>
    </row>
    <row r="13" spans="1:27" s="39" customFormat="1" ht="23.1" customHeight="1" x14ac:dyDescent="0.15">
      <c r="A13" s="199" t="s">
        <v>124</v>
      </c>
      <c r="B13" s="200"/>
      <c r="C13" s="211" t="s">
        <v>16</v>
      </c>
      <c r="D13" s="195">
        <v>2</v>
      </c>
      <c r="E13" s="212" t="s">
        <v>24</v>
      </c>
      <c r="F13" s="217">
        <v>240143</v>
      </c>
      <c r="G13" s="31" t="s">
        <v>25</v>
      </c>
      <c r="H13" s="74">
        <f>MIN($F$5:$F$32)</f>
        <v>240143</v>
      </c>
      <c r="I13" s="75">
        <f>LOOKUP(H13,$P$8:$P$34,$S$8:$S$34)</f>
        <v>1890</v>
      </c>
      <c r="J13" s="92">
        <v>45</v>
      </c>
      <c r="K13" s="34">
        <f t="shared" si="0"/>
        <v>85050</v>
      </c>
      <c r="L13" s="35">
        <f>IF(F13&lt;=K13,F13,K13)</f>
        <v>85050</v>
      </c>
      <c r="M13" s="36"/>
      <c r="N13" s="85" t="s">
        <v>34</v>
      </c>
      <c r="O13" s="83"/>
      <c r="P13" s="45">
        <v>155000</v>
      </c>
      <c r="Q13" s="37" t="s">
        <v>30</v>
      </c>
      <c r="R13" s="45">
        <v>165000</v>
      </c>
      <c r="S13" s="46">
        <v>1260</v>
      </c>
      <c r="T13" s="84" t="s">
        <v>44</v>
      </c>
      <c r="U13" s="36"/>
      <c r="V13" s="36"/>
      <c r="W13" s="36"/>
      <c r="X13" s="36"/>
      <c r="Y13" s="36"/>
      <c r="Z13" s="36"/>
    </row>
    <row r="14" spans="1:27" ht="23.1" customHeight="1" x14ac:dyDescent="0.15">
      <c r="A14" s="201"/>
      <c r="B14" s="202"/>
      <c r="C14" s="211"/>
      <c r="D14" s="196"/>
      <c r="E14" s="213"/>
      <c r="F14" s="218"/>
      <c r="G14" s="40" t="s">
        <v>29</v>
      </c>
      <c r="H14" s="79"/>
      <c r="I14" s="43"/>
      <c r="J14" s="93"/>
      <c r="K14" s="44">
        <f t="shared" si="0"/>
        <v>0</v>
      </c>
      <c r="L14" s="43">
        <f>IF(F13&lt;=K14,F13,K14)</f>
        <v>0</v>
      </c>
      <c r="M14" s="22"/>
      <c r="N14" s="86"/>
      <c r="O14" s="86"/>
      <c r="P14" s="45">
        <v>165000</v>
      </c>
      <c r="Q14" s="37" t="s">
        <v>30</v>
      </c>
      <c r="R14" s="45">
        <v>175000</v>
      </c>
      <c r="S14" s="46">
        <v>1340</v>
      </c>
      <c r="T14" s="86"/>
      <c r="U14" s="22"/>
      <c r="V14" s="22"/>
      <c r="W14" s="22"/>
      <c r="X14" s="22"/>
      <c r="Y14" s="22"/>
      <c r="Z14" s="22"/>
    </row>
    <row r="15" spans="1:27" s="39" customFormat="1" ht="23.1" customHeight="1" x14ac:dyDescent="0.15">
      <c r="A15" s="199" t="s">
        <v>124</v>
      </c>
      <c r="B15" s="200"/>
      <c r="C15" s="211" t="s">
        <v>16</v>
      </c>
      <c r="D15" s="195">
        <v>3</v>
      </c>
      <c r="E15" s="212" t="s">
        <v>24</v>
      </c>
      <c r="F15" s="217">
        <v>456321</v>
      </c>
      <c r="G15" s="31" t="s">
        <v>25</v>
      </c>
      <c r="H15" s="74">
        <f>MIN($F$5:$F$32)</f>
        <v>240143</v>
      </c>
      <c r="I15" s="75">
        <f>LOOKUP(H15,$P$8:$P$34,$S$8:$S$34)</f>
        <v>1890</v>
      </c>
      <c r="J15" s="92">
        <v>45</v>
      </c>
      <c r="K15" s="34">
        <f t="shared" si="0"/>
        <v>85050</v>
      </c>
      <c r="L15" s="35">
        <f>IF(F15&lt;=K15,F15,K15)</f>
        <v>85050</v>
      </c>
      <c r="M15" s="36"/>
      <c r="N15" s="85" t="s">
        <v>34</v>
      </c>
      <c r="O15" s="82"/>
      <c r="P15" s="45">
        <v>175000</v>
      </c>
      <c r="Q15" s="37" t="s">
        <v>30</v>
      </c>
      <c r="R15" s="45">
        <v>185000</v>
      </c>
      <c r="S15" s="46">
        <v>1410</v>
      </c>
      <c r="T15" s="82" t="s">
        <v>38</v>
      </c>
      <c r="U15" s="36"/>
      <c r="V15" s="36"/>
      <c r="W15" s="36"/>
      <c r="X15" s="36"/>
      <c r="Y15" s="36"/>
      <c r="Z15" s="36"/>
    </row>
    <row r="16" spans="1:27" ht="23.1" customHeight="1" x14ac:dyDescent="0.15">
      <c r="A16" s="201"/>
      <c r="B16" s="202"/>
      <c r="C16" s="211"/>
      <c r="D16" s="196"/>
      <c r="E16" s="213"/>
      <c r="F16" s="218"/>
      <c r="G16" s="40" t="s">
        <v>29</v>
      </c>
      <c r="H16" s="79"/>
      <c r="I16" s="43"/>
      <c r="J16" s="93"/>
      <c r="K16" s="44">
        <f t="shared" si="0"/>
        <v>0</v>
      </c>
      <c r="L16" s="43">
        <f>IF(F15&lt;=K16,F15,K16)</f>
        <v>0</v>
      </c>
      <c r="M16" s="22"/>
      <c r="N16" s="86"/>
      <c r="O16" s="86"/>
      <c r="P16" s="45">
        <v>185000</v>
      </c>
      <c r="Q16" s="37" t="s">
        <v>30</v>
      </c>
      <c r="R16" s="45">
        <v>195000</v>
      </c>
      <c r="S16" s="46">
        <v>1490</v>
      </c>
      <c r="T16" s="86"/>
      <c r="U16" s="22"/>
      <c r="V16" s="22"/>
      <c r="W16" s="22"/>
      <c r="X16" s="22"/>
      <c r="Y16" s="22"/>
      <c r="Z16" s="22"/>
    </row>
    <row r="17" spans="1:26" s="39" customFormat="1" ht="23.1" customHeight="1" x14ac:dyDescent="0.15">
      <c r="A17" s="199" t="s">
        <v>124</v>
      </c>
      <c r="B17" s="200"/>
      <c r="C17" s="211" t="s">
        <v>16</v>
      </c>
      <c r="D17" s="195">
        <v>4</v>
      </c>
      <c r="E17" s="212" t="s">
        <v>24</v>
      </c>
      <c r="F17" s="217">
        <v>534214</v>
      </c>
      <c r="G17" s="31" t="s">
        <v>25</v>
      </c>
      <c r="H17" s="74">
        <f>MIN($F$5:$F$32)</f>
        <v>240143</v>
      </c>
      <c r="I17" s="75">
        <f>LOOKUP(H17,$P$8:$P$34,$S$8:$S$34)</f>
        <v>1890</v>
      </c>
      <c r="J17" s="92">
        <v>50</v>
      </c>
      <c r="K17" s="34">
        <f t="shared" si="0"/>
        <v>94500</v>
      </c>
      <c r="L17" s="35">
        <f>IF(F17&lt;=K17,F17,K17)</f>
        <v>94500</v>
      </c>
      <c r="M17" s="36"/>
      <c r="N17" s="85" t="s">
        <v>34</v>
      </c>
      <c r="O17" s="82"/>
      <c r="P17" s="45">
        <v>195000</v>
      </c>
      <c r="Q17" s="37" t="s">
        <v>30</v>
      </c>
      <c r="R17" s="45">
        <v>210000</v>
      </c>
      <c r="S17" s="46">
        <v>1570</v>
      </c>
      <c r="T17" s="82" t="s">
        <v>39</v>
      </c>
      <c r="U17" s="36"/>
      <c r="V17" s="36"/>
      <c r="W17" s="36"/>
      <c r="X17" s="36"/>
      <c r="Y17" s="36"/>
      <c r="Z17" s="36"/>
    </row>
    <row r="18" spans="1:26" ht="23.1" customHeight="1" x14ac:dyDescent="0.15">
      <c r="A18" s="201"/>
      <c r="B18" s="202"/>
      <c r="C18" s="211"/>
      <c r="D18" s="196"/>
      <c r="E18" s="213"/>
      <c r="F18" s="218"/>
      <c r="G18" s="40" t="s">
        <v>29</v>
      </c>
      <c r="H18" s="79"/>
      <c r="I18" s="43"/>
      <c r="J18" s="93"/>
      <c r="K18" s="44">
        <f t="shared" si="0"/>
        <v>0</v>
      </c>
      <c r="L18" s="43">
        <f>IF(F17&lt;=K18,F17,K18)</f>
        <v>0</v>
      </c>
      <c r="M18" s="22"/>
      <c r="N18" s="83"/>
      <c r="O18" s="83"/>
      <c r="P18" s="45">
        <v>210000</v>
      </c>
      <c r="Q18" s="37" t="s">
        <v>30</v>
      </c>
      <c r="R18" s="45">
        <v>230000</v>
      </c>
      <c r="S18" s="46">
        <v>1730</v>
      </c>
      <c r="T18" s="87" t="s">
        <v>40</v>
      </c>
      <c r="U18" s="22"/>
      <c r="V18" s="22"/>
      <c r="W18" s="22"/>
      <c r="X18" s="22"/>
      <c r="Y18" s="22"/>
      <c r="Z18" s="22"/>
    </row>
    <row r="19" spans="1:26" s="39" customFormat="1" ht="23.1" customHeight="1" x14ac:dyDescent="0.15">
      <c r="A19" s="199" t="s">
        <v>124</v>
      </c>
      <c r="B19" s="200"/>
      <c r="C19" s="211" t="s">
        <v>16</v>
      </c>
      <c r="D19" s="195">
        <v>5</v>
      </c>
      <c r="E19" s="212" t="s">
        <v>24</v>
      </c>
      <c r="F19" s="217">
        <v>387565</v>
      </c>
      <c r="G19" s="31" t="s">
        <v>25</v>
      </c>
      <c r="H19" s="74">
        <f>MIN($F$5:$F$32)</f>
        <v>240143</v>
      </c>
      <c r="I19" s="75">
        <f>LOOKUP(H19,$P$8:$P$34,$S$8:$S$34)</f>
        <v>1890</v>
      </c>
      <c r="J19" s="92">
        <v>45</v>
      </c>
      <c r="K19" s="34">
        <f t="shared" si="0"/>
        <v>85050</v>
      </c>
      <c r="L19" s="35">
        <f>IF(F19&lt;=K19,F19,K19)</f>
        <v>85050</v>
      </c>
      <c r="M19" s="36"/>
      <c r="N19" s="36"/>
      <c r="O19" s="36"/>
      <c r="P19" s="45">
        <v>230000</v>
      </c>
      <c r="Q19" s="37" t="s">
        <v>30</v>
      </c>
      <c r="R19" s="45">
        <v>250000</v>
      </c>
      <c r="S19" s="46">
        <v>1890</v>
      </c>
      <c r="T19" s="36"/>
      <c r="U19" s="36"/>
      <c r="V19" s="36"/>
      <c r="W19" s="36"/>
      <c r="X19" s="36"/>
      <c r="Y19" s="36"/>
      <c r="Z19" s="36"/>
    </row>
    <row r="20" spans="1:26" ht="23.1" customHeight="1" x14ac:dyDescent="0.15">
      <c r="A20" s="201"/>
      <c r="B20" s="202"/>
      <c r="C20" s="211"/>
      <c r="D20" s="196"/>
      <c r="E20" s="213"/>
      <c r="F20" s="218"/>
      <c r="G20" s="40" t="s">
        <v>29</v>
      </c>
      <c r="H20" s="79"/>
      <c r="I20" s="43"/>
      <c r="J20" s="93"/>
      <c r="K20" s="44">
        <f t="shared" si="0"/>
        <v>0</v>
      </c>
      <c r="L20" s="43">
        <f>IF(F19&lt;=K20,F19,K20)</f>
        <v>0</v>
      </c>
      <c r="M20" s="22"/>
      <c r="N20" s="22"/>
      <c r="O20" s="22"/>
      <c r="P20" s="45">
        <v>250000</v>
      </c>
      <c r="Q20" s="37" t="s">
        <v>30</v>
      </c>
      <c r="R20" s="45">
        <v>270000</v>
      </c>
      <c r="S20" s="46">
        <v>2040</v>
      </c>
      <c r="T20" s="22"/>
      <c r="U20" s="22"/>
      <c r="V20" s="22"/>
      <c r="W20" s="22"/>
      <c r="X20" s="22"/>
      <c r="Y20" s="22"/>
      <c r="Z20" s="22"/>
    </row>
    <row r="21" spans="1:26" s="39" customFormat="1" ht="23.1" customHeight="1" x14ac:dyDescent="0.15">
      <c r="A21" s="199" t="s">
        <v>124</v>
      </c>
      <c r="B21" s="200"/>
      <c r="C21" s="211" t="s">
        <v>16</v>
      </c>
      <c r="D21" s="195">
        <v>6</v>
      </c>
      <c r="E21" s="212" t="s">
        <v>24</v>
      </c>
      <c r="F21" s="217">
        <v>534432</v>
      </c>
      <c r="G21" s="31" t="s">
        <v>25</v>
      </c>
      <c r="H21" s="74">
        <f>MIN($F$5:$F$32)</f>
        <v>240143</v>
      </c>
      <c r="I21" s="75">
        <f>LOOKUP(H21,$P$8:$P$34,$S$8:$S$34)</f>
        <v>1890</v>
      </c>
      <c r="J21" s="92">
        <v>20</v>
      </c>
      <c r="K21" s="34">
        <f t="shared" si="0"/>
        <v>37800</v>
      </c>
      <c r="L21" s="35">
        <f>IF(F21&lt;=K21,F21,K21)</f>
        <v>37800</v>
      </c>
      <c r="M21" s="36"/>
      <c r="N21" s="36"/>
      <c r="O21" s="36"/>
      <c r="P21" s="45">
        <v>270000</v>
      </c>
      <c r="Q21" s="37" t="s">
        <v>30</v>
      </c>
      <c r="R21" s="45">
        <v>290000</v>
      </c>
      <c r="S21" s="46">
        <v>2200</v>
      </c>
      <c r="T21" s="36"/>
      <c r="U21" s="36"/>
      <c r="V21" s="36"/>
      <c r="W21" s="36"/>
      <c r="X21" s="36"/>
      <c r="Y21" s="36"/>
      <c r="Z21" s="36"/>
    </row>
    <row r="22" spans="1:26" ht="23.1" customHeight="1" x14ac:dyDescent="0.15">
      <c r="A22" s="201"/>
      <c r="B22" s="202"/>
      <c r="C22" s="211"/>
      <c r="D22" s="196"/>
      <c r="E22" s="213"/>
      <c r="F22" s="218"/>
      <c r="G22" s="40" t="s">
        <v>29</v>
      </c>
      <c r="H22" s="79"/>
      <c r="I22" s="43"/>
      <c r="J22" s="93"/>
      <c r="K22" s="44">
        <f t="shared" si="0"/>
        <v>0</v>
      </c>
      <c r="L22" s="43">
        <f>IF(F21&lt;=K22,F21,K22)</f>
        <v>0</v>
      </c>
      <c r="M22" s="22"/>
      <c r="N22" s="22"/>
      <c r="O22" s="22"/>
      <c r="P22" s="45">
        <v>290000</v>
      </c>
      <c r="Q22" s="37" t="s">
        <v>30</v>
      </c>
      <c r="R22" s="45">
        <v>310000</v>
      </c>
      <c r="S22" s="46">
        <v>2360</v>
      </c>
      <c r="T22" s="22"/>
      <c r="U22" s="22"/>
      <c r="V22" s="22"/>
      <c r="W22" s="22"/>
      <c r="X22" s="22"/>
      <c r="Y22" s="22"/>
      <c r="Z22" s="22"/>
    </row>
    <row r="23" spans="1:26" s="39" customFormat="1" ht="23.1" customHeight="1" x14ac:dyDescent="0.15">
      <c r="A23" s="199" t="s">
        <v>124</v>
      </c>
      <c r="B23" s="200"/>
      <c r="C23" s="211" t="s">
        <v>16</v>
      </c>
      <c r="D23" s="195">
        <v>7</v>
      </c>
      <c r="E23" s="212" t="s">
        <v>24</v>
      </c>
      <c r="F23" s="217">
        <v>353431</v>
      </c>
      <c r="G23" s="31" t="s">
        <v>25</v>
      </c>
      <c r="H23" s="74">
        <f>MIN($F$5:$F$32)</f>
        <v>240143</v>
      </c>
      <c r="I23" s="75">
        <f>LOOKUP(H23,$P$8:$P$34,$S$8:$S$34)</f>
        <v>1890</v>
      </c>
      <c r="J23" s="92">
        <v>10</v>
      </c>
      <c r="K23" s="34">
        <f t="shared" si="0"/>
        <v>18900</v>
      </c>
      <c r="L23" s="35">
        <f>IF(F23&lt;=K23,F23,K23)</f>
        <v>18900</v>
      </c>
      <c r="M23" s="36"/>
      <c r="N23" s="36"/>
      <c r="O23" s="36"/>
      <c r="P23" s="45">
        <v>310000</v>
      </c>
      <c r="Q23" s="37" t="s">
        <v>30</v>
      </c>
      <c r="R23" s="45">
        <v>330000</v>
      </c>
      <c r="S23" s="46">
        <v>2520</v>
      </c>
      <c r="T23" s="36"/>
      <c r="U23" s="36"/>
      <c r="V23" s="36"/>
      <c r="W23" s="36"/>
      <c r="X23" s="36"/>
      <c r="Y23" s="36"/>
      <c r="Z23" s="36"/>
    </row>
    <row r="24" spans="1:26" ht="23.1" customHeight="1" x14ac:dyDescent="0.15">
      <c r="A24" s="201"/>
      <c r="B24" s="202"/>
      <c r="C24" s="211"/>
      <c r="D24" s="196"/>
      <c r="E24" s="213"/>
      <c r="F24" s="218"/>
      <c r="G24" s="40" t="s">
        <v>29</v>
      </c>
      <c r="H24" s="79"/>
      <c r="I24" s="43"/>
      <c r="J24" s="93"/>
      <c r="K24" s="44">
        <f t="shared" si="0"/>
        <v>0</v>
      </c>
      <c r="L24" s="43">
        <f>IF(F23&lt;=K24,F23,K24)</f>
        <v>0</v>
      </c>
      <c r="M24" s="22"/>
      <c r="N24" s="22"/>
      <c r="O24" s="22"/>
      <c r="P24" s="45">
        <v>330000</v>
      </c>
      <c r="Q24" s="37" t="s">
        <v>30</v>
      </c>
      <c r="R24" s="45">
        <v>350000</v>
      </c>
      <c r="S24" s="46">
        <v>2680</v>
      </c>
      <c r="T24" s="22"/>
      <c r="U24" s="22"/>
      <c r="V24" s="22"/>
      <c r="W24" s="22"/>
      <c r="X24" s="22"/>
      <c r="Y24" s="22"/>
      <c r="Z24" s="22"/>
    </row>
    <row r="25" spans="1:26" s="39" customFormat="1" ht="23.1" customHeight="1" x14ac:dyDescent="0.15">
      <c r="A25" s="199" t="s">
        <v>124</v>
      </c>
      <c r="B25" s="200"/>
      <c r="C25" s="211" t="s">
        <v>16</v>
      </c>
      <c r="D25" s="195">
        <v>8</v>
      </c>
      <c r="E25" s="212" t="s">
        <v>24</v>
      </c>
      <c r="F25" s="217">
        <v>321456</v>
      </c>
      <c r="G25" s="31" t="s">
        <v>25</v>
      </c>
      <c r="H25" s="74">
        <f>MIN($F$5:$F$32)</f>
        <v>240143</v>
      </c>
      <c r="I25" s="75">
        <f>LOOKUP(H25,$P$8:$P$34,$S$8:$S$34)</f>
        <v>1890</v>
      </c>
      <c r="J25" s="92">
        <v>30</v>
      </c>
      <c r="K25" s="34">
        <f t="shared" si="0"/>
        <v>56700</v>
      </c>
      <c r="L25" s="35">
        <f>IF(F25&lt;=K25,F25,K25)</f>
        <v>56700</v>
      </c>
      <c r="M25" s="36"/>
      <c r="N25" s="36"/>
      <c r="O25" s="36"/>
      <c r="P25" s="45">
        <v>350000</v>
      </c>
      <c r="Q25" s="37" t="s">
        <v>30</v>
      </c>
      <c r="R25" s="45">
        <v>370000</v>
      </c>
      <c r="S25" s="46">
        <v>2830</v>
      </c>
      <c r="T25" s="36"/>
      <c r="U25" s="36"/>
      <c r="V25" s="36"/>
      <c r="W25" s="36"/>
      <c r="X25" s="36"/>
      <c r="Y25" s="36"/>
      <c r="Z25" s="36"/>
    </row>
    <row r="26" spans="1:26" ht="23.1" customHeight="1" x14ac:dyDescent="0.15">
      <c r="A26" s="201"/>
      <c r="B26" s="202"/>
      <c r="C26" s="211"/>
      <c r="D26" s="196"/>
      <c r="E26" s="213"/>
      <c r="F26" s="218"/>
      <c r="G26" s="40" t="s">
        <v>29</v>
      </c>
      <c r="H26" s="79"/>
      <c r="I26" s="43"/>
      <c r="J26" s="93"/>
      <c r="K26" s="44">
        <f t="shared" si="0"/>
        <v>0</v>
      </c>
      <c r="L26" s="43">
        <f>IF(F25&lt;=K26,F25,K26)</f>
        <v>0</v>
      </c>
      <c r="M26" s="22"/>
      <c r="N26" s="22"/>
      <c r="O26" s="22"/>
      <c r="P26" s="45">
        <v>370000</v>
      </c>
      <c r="Q26" s="37" t="s">
        <v>30</v>
      </c>
      <c r="R26" s="45">
        <v>395000</v>
      </c>
      <c r="S26" s="46">
        <v>2990</v>
      </c>
      <c r="T26" s="22"/>
      <c r="U26" s="22"/>
      <c r="V26" s="22"/>
      <c r="W26" s="22"/>
      <c r="X26" s="22"/>
      <c r="Y26" s="22"/>
      <c r="Z26" s="22"/>
    </row>
    <row r="27" spans="1:26" ht="23.1" customHeight="1" x14ac:dyDescent="0.15">
      <c r="A27" s="199" t="s">
        <v>124</v>
      </c>
      <c r="B27" s="200"/>
      <c r="C27" s="193" t="s">
        <v>16</v>
      </c>
      <c r="D27" s="195">
        <v>9</v>
      </c>
      <c r="E27" s="197" t="s">
        <v>106</v>
      </c>
      <c r="F27" s="217">
        <v>345678</v>
      </c>
      <c r="G27" s="166" t="s">
        <v>105</v>
      </c>
      <c r="H27" s="167">
        <f>MIN($F$5:$F$32)</f>
        <v>240143</v>
      </c>
      <c r="I27" s="171">
        <f>LOOKUP(H27,$P$8:$P$34,$S$8:$S$34)</f>
        <v>1890</v>
      </c>
      <c r="J27" s="172">
        <v>60</v>
      </c>
      <c r="K27" s="173">
        <f t="shared" si="0"/>
        <v>113400</v>
      </c>
      <c r="L27" s="171">
        <f>IF(F27&lt;=K27,F27,K27)</f>
        <v>113400</v>
      </c>
      <c r="M27" s="22"/>
      <c r="N27" s="22"/>
      <c r="O27" s="22"/>
      <c r="P27" s="45">
        <v>395000</v>
      </c>
      <c r="Q27" s="37" t="s">
        <v>30</v>
      </c>
      <c r="R27" s="45">
        <v>425000</v>
      </c>
      <c r="S27" s="46">
        <v>3230</v>
      </c>
      <c r="T27" s="22"/>
      <c r="U27" s="22"/>
      <c r="V27" s="22"/>
      <c r="W27" s="22"/>
      <c r="X27" s="22"/>
      <c r="Y27" s="22"/>
      <c r="Z27" s="22"/>
    </row>
    <row r="28" spans="1:26" ht="23.1" customHeight="1" x14ac:dyDescent="0.15">
      <c r="A28" s="201"/>
      <c r="B28" s="202"/>
      <c r="C28" s="194"/>
      <c r="D28" s="196"/>
      <c r="E28" s="198"/>
      <c r="F28" s="218"/>
      <c r="G28" s="41" t="s">
        <v>29</v>
      </c>
      <c r="H28" s="41"/>
      <c r="I28" s="174"/>
      <c r="J28" s="175"/>
      <c r="K28" s="176">
        <f t="shared" si="0"/>
        <v>0</v>
      </c>
      <c r="L28" s="174">
        <f>IF(F27&lt;=K28,F27,K28)</f>
        <v>0</v>
      </c>
      <c r="M28" s="22"/>
      <c r="N28" s="22"/>
      <c r="O28" s="22"/>
      <c r="P28" s="45">
        <v>425000</v>
      </c>
      <c r="Q28" s="37" t="s">
        <v>30</v>
      </c>
      <c r="R28" s="45">
        <v>455000</v>
      </c>
      <c r="S28" s="46">
        <v>3460</v>
      </c>
      <c r="T28" s="22"/>
      <c r="U28" s="22"/>
      <c r="V28" s="22"/>
      <c r="W28" s="22"/>
      <c r="X28" s="22"/>
      <c r="Y28" s="22"/>
      <c r="Z28" s="22"/>
    </row>
    <row r="29" spans="1:26" ht="23.1" customHeight="1" x14ac:dyDescent="0.15">
      <c r="A29" s="199" t="s">
        <v>124</v>
      </c>
      <c r="B29" s="200"/>
      <c r="C29" s="193" t="s">
        <v>16</v>
      </c>
      <c r="D29" s="195">
        <v>10</v>
      </c>
      <c r="E29" s="197" t="s">
        <v>24</v>
      </c>
      <c r="F29" s="217">
        <v>357246</v>
      </c>
      <c r="G29" s="166" t="s">
        <v>25</v>
      </c>
      <c r="H29" s="177">
        <f>MIN($F$5:$F$32)</f>
        <v>240143</v>
      </c>
      <c r="I29" s="171">
        <f>LOOKUP(H29,$P$8:$P$34,$S$8:$S$34)</f>
        <v>1890</v>
      </c>
      <c r="J29" s="172">
        <v>25</v>
      </c>
      <c r="K29" s="173">
        <f t="shared" si="0"/>
        <v>47250</v>
      </c>
      <c r="L29" s="171">
        <f>IF(F29&lt;=K29,F29,K29)</f>
        <v>47250</v>
      </c>
      <c r="M29" s="22"/>
      <c r="N29" s="22"/>
      <c r="O29" s="22"/>
      <c r="P29" s="45">
        <v>455000</v>
      </c>
      <c r="Q29" s="37" t="s">
        <v>30</v>
      </c>
      <c r="R29" s="45">
        <v>485000</v>
      </c>
      <c r="S29" s="46">
        <v>3700</v>
      </c>
      <c r="T29" s="22"/>
      <c r="U29" s="22"/>
      <c r="V29" s="22"/>
      <c r="W29" s="22"/>
      <c r="X29" s="22"/>
      <c r="Y29" s="22"/>
      <c r="Z29" s="22"/>
    </row>
    <row r="30" spans="1:26" ht="23.1" customHeight="1" x14ac:dyDescent="0.15">
      <c r="A30" s="201"/>
      <c r="B30" s="202"/>
      <c r="C30" s="194"/>
      <c r="D30" s="196"/>
      <c r="E30" s="198"/>
      <c r="F30" s="218"/>
      <c r="G30" s="166" t="s">
        <v>29</v>
      </c>
      <c r="H30" s="167"/>
      <c r="I30" s="168"/>
      <c r="J30" s="169"/>
      <c r="K30" s="170">
        <f t="shared" si="0"/>
        <v>0</v>
      </c>
      <c r="L30" s="168">
        <f>IF(F29&lt;=K30,F29,K30)</f>
        <v>0</v>
      </c>
      <c r="M30" s="22"/>
      <c r="N30" s="22"/>
      <c r="O30" s="22"/>
      <c r="P30" s="45">
        <v>485000</v>
      </c>
      <c r="Q30" s="37" t="s">
        <v>30</v>
      </c>
      <c r="R30" s="45">
        <v>515000</v>
      </c>
      <c r="S30" s="46">
        <v>3940</v>
      </c>
      <c r="T30" s="22"/>
      <c r="U30" s="22"/>
      <c r="V30" s="22"/>
      <c r="W30" s="22"/>
      <c r="X30" s="22"/>
      <c r="Y30" s="22"/>
      <c r="Z30" s="22"/>
    </row>
    <row r="31" spans="1:26" s="39" customFormat="1" ht="23.1" customHeight="1" x14ac:dyDescent="0.15">
      <c r="A31" s="199" t="s">
        <v>124</v>
      </c>
      <c r="B31" s="200"/>
      <c r="C31" s="211" t="s">
        <v>16</v>
      </c>
      <c r="D31" s="195">
        <v>11</v>
      </c>
      <c r="E31" s="212" t="s">
        <v>24</v>
      </c>
      <c r="F31" s="217">
        <v>432109</v>
      </c>
      <c r="G31" s="31" t="s">
        <v>25</v>
      </c>
      <c r="H31" s="74">
        <f>MIN($F$5:$F$32)</f>
        <v>240143</v>
      </c>
      <c r="I31" s="75">
        <f>LOOKUP(H31,$P$8:$P$34,$S$8:$S$34)</f>
        <v>1890</v>
      </c>
      <c r="J31" s="92">
        <v>32</v>
      </c>
      <c r="K31" s="34">
        <f t="shared" si="0"/>
        <v>60480</v>
      </c>
      <c r="L31" s="35">
        <f>IF(F31&lt;=K31,F31,K31)</f>
        <v>60480</v>
      </c>
      <c r="M31" s="36"/>
      <c r="N31" s="36"/>
      <c r="O31" s="36"/>
      <c r="P31" s="45">
        <v>515000</v>
      </c>
      <c r="Q31" s="37" t="s">
        <v>30</v>
      </c>
      <c r="R31" s="45">
        <v>545000</v>
      </c>
      <c r="S31" s="46">
        <v>4170</v>
      </c>
      <c r="T31" s="36"/>
      <c r="U31" s="36"/>
      <c r="V31" s="36"/>
      <c r="W31" s="36"/>
      <c r="X31" s="36"/>
      <c r="Y31" s="36"/>
      <c r="Z31" s="36"/>
    </row>
    <row r="32" spans="1:26" ht="23.1" customHeight="1" x14ac:dyDescent="0.15">
      <c r="A32" s="201"/>
      <c r="B32" s="202"/>
      <c r="C32" s="211"/>
      <c r="D32" s="196"/>
      <c r="E32" s="213"/>
      <c r="F32" s="218"/>
      <c r="G32" s="40" t="s">
        <v>29</v>
      </c>
      <c r="H32" s="79"/>
      <c r="I32" s="43"/>
      <c r="J32" s="44"/>
      <c r="K32" s="44">
        <f t="shared" si="0"/>
        <v>0</v>
      </c>
      <c r="L32" s="43">
        <f>IF(F31&lt;=K32,F31,K32)</f>
        <v>0</v>
      </c>
      <c r="M32" s="22"/>
      <c r="N32" s="22"/>
      <c r="O32" s="22"/>
      <c r="P32" s="45">
        <v>545000</v>
      </c>
      <c r="Q32" s="37" t="s">
        <v>30</v>
      </c>
      <c r="R32" s="58">
        <v>575000</v>
      </c>
      <c r="S32" s="46">
        <v>4410</v>
      </c>
      <c r="T32" s="22"/>
      <c r="U32" s="22"/>
      <c r="V32" s="22"/>
      <c r="W32" s="22"/>
      <c r="X32" s="22"/>
      <c r="Y32" s="22"/>
      <c r="Z32" s="22"/>
    </row>
    <row r="33" spans="1:26" ht="23.1" customHeight="1" thickBot="1" x14ac:dyDescent="0.2">
      <c r="A33" s="47"/>
      <c r="B33" s="47"/>
      <c r="C33" s="47"/>
      <c r="D33" s="47"/>
      <c r="E33" s="48"/>
      <c r="F33" s="47"/>
      <c r="G33" s="49"/>
      <c r="H33" s="49"/>
      <c r="I33" s="47"/>
      <c r="J33" s="47"/>
      <c r="K33" s="47"/>
      <c r="L33" s="47"/>
      <c r="M33" s="22"/>
      <c r="N33" s="22"/>
      <c r="O33" s="22"/>
      <c r="P33" s="58">
        <v>575000</v>
      </c>
      <c r="Q33" s="37" t="s">
        <v>30</v>
      </c>
      <c r="R33" s="58">
        <v>605000</v>
      </c>
      <c r="S33" s="59">
        <v>4650</v>
      </c>
      <c r="T33" s="22"/>
      <c r="U33" s="22"/>
      <c r="V33" s="22"/>
      <c r="W33" s="22"/>
      <c r="X33" s="22"/>
      <c r="Y33" s="22"/>
      <c r="Z33" s="22"/>
    </row>
    <row r="34" spans="1:26" ht="23.1" customHeight="1" x14ac:dyDescent="0.15">
      <c r="A34" s="225" t="s">
        <v>31</v>
      </c>
      <c r="B34" s="226"/>
      <c r="C34" s="226"/>
      <c r="D34" s="226"/>
      <c r="E34" s="226"/>
      <c r="F34" s="226"/>
      <c r="G34" s="50" t="s">
        <v>25</v>
      </c>
      <c r="H34" s="50"/>
      <c r="I34" s="51"/>
      <c r="J34" s="52">
        <f>J5+J7+J9+J11+J13+J15+J17+J19+J21+J23+J25+J27+J29+J31</f>
        <v>482</v>
      </c>
      <c r="K34" s="52">
        <f>K5+K7+K9+K11+K13+K15+K17+K19+K21+K23+K25+K27+K29+K31</f>
        <v>910980</v>
      </c>
      <c r="L34" s="53">
        <f>L5+L7+L9+L11+L13+L15+L17+L19+L21+L23+L25+L27+L29+L31</f>
        <v>910980</v>
      </c>
      <c r="M34" s="22"/>
      <c r="N34" s="22"/>
      <c r="O34" s="22"/>
      <c r="P34" s="58">
        <v>605000</v>
      </c>
      <c r="Q34" s="37" t="s">
        <v>30</v>
      </c>
      <c r="R34" s="60"/>
      <c r="S34" s="59">
        <v>4880</v>
      </c>
      <c r="T34" s="22"/>
      <c r="U34" s="22"/>
      <c r="V34" s="22"/>
      <c r="W34" s="22"/>
      <c r="X34" s="22"/>
      <c r="Y34" s="22"/>
      <c r="Z34" s="22"/>
    </row>
    <row r="35" spans="1:26" ht="23.1" customHeight="1" thickBot="1" x14ac:dyDescent="0.2">
      <c r="A35" s="227"/>
      <c r="B35" s="228"/>
      <c r="C35" s="228"/>
      <c r="D35" s="228"/>
      <c r="E35" s="228"/>
      <c r="F35" s="228"/>
      <c r="G35" s="54" t="s">
        <v>29</v>
      </c>
      <c r="H35" s="54"/>
      <c r="I35" s="55"/>
      <c r="J35" s="56">
        <f>J6+J8+J10+J12+J14+J16+J18+J20+J22+J24+J26+J32</f>
        <v>0</v>
      </c>
      <c r="K35" s="57">
        <f>K6+K8+K10+K12+K14+K16+K18+K20+K22+K24+K26+K32</f>
        <v>0</v>
      </c>
      <c r="L35" s="179">
        <f>L6+L8+L10+L12+L14+L16+L18+L20+L22+L24+L26+L32</f>
        <v>0</v>
      </c>
      <c r="M35" s="22"/>
      <c r="N35" s="22"/>
      <c r="O35" s="22"/>
      <c r="T35" s="22"/>
      <c r="U35" s="22"/>
      <c r="V35" s="22"/>
      <c r="W35" s="22"/>
      <c r="X35" s="22"/>
      <c r="Y35" s="22"/>
      <c r="Z35" s="22"/>
    </row>
    <row r="36" spans="1:26" ht="20.100000000000001" customHeight="1" x14ac:dyDescent="0.15">
      <c r="A36" s="47"/>
      <c r="B36" s="47"/>
      <c r="C36" s="47"/>
      <c r="D36" s="47"/>
      <c r="E36" s="48"/>
      <c r="F36" s="47"/>
      <c r="G36" s="49"/>
      <c r="H36" s="49"/>
      <c r="I36" s="47"/>
      <c r="J36" s="47"/>
      <c r="K36" s="47"/>
      <c r="L36" s="47"/>
      <c r="M36" s="22"/>
      <c r="N36" s="22"/>
      <c r="O36" s="22"/>
    </row>
    <row r="37" spans="1:26" ht="20.100000000000001" customHeight="1" x14ac:dyDescent="0.15">
      <c r="A37" s="47"/>
      <c r="B37" s="47"/>
      <c r="C37" s="47"/>
      <c r="D37" s="47"/>
      <c r="E37" s="48"/>
      <c r="F37" s="47"/>
      <c r="G37" s="49"/>
      <c r="H37" s="49"/>
      <c r="I37" s="47"/>
      <c r="J37" s="47"/>
      <c r="K37" s="47"/>
      <c r="L37" s="47"/>
      <c r="M37" s="22"/>
      <c r="N37" s="22"/>
      <c r="O37" s="22"/>
    </row>
  </sheetData>
  <sheetProtection formatCells="0" selectLockedCells="1"/>
  <mergeCells count="79">
    <mergeCell ref="F29:F30"/>
    <mergeCell ref="A25:B26"/>
    <mergeCell ref="E27:E28"/>
    <mergeCell ref="D27:D28"/>
    <mergeCell ref="F27:F28"/>
    <mergeCell ref="C27:C28"/>
    <mergeCell ref="A27:B28"/>
    <mergeCell ref="A34:F35"/>
    <mergeCell ref="C31:C32"/>
    <mergeCell ref="D31:D32"/>
    <mergeCell ref="E31:E32"/>
    <mergeCell ref="F31:F32"/>
    <mergeCell ref="A31:B32"/>
    <mergeCell ref="F21:F22"/>
    <mergeCell ref="C19:C20"/>
    <mergeCell ref="D19:D20"/>
    <mergeCell ref="E19:E20"/>
    <mergeCell ref="F19:F20"/>
    <mergeCell ref="C21:C22"/>
    <mergeCell ref="D21:D22"/>
    <mergeCell ref="E21:E22"/>
    <mergeCell ref="F25:F26"/>
    <mergeCell ref="C23:C24"/>
    <mergeCell ref="D23:D24"/>
    <mergeCell ref="E23:E24"/>
    <mergeCell ref="F23:F24"/>
    <mergeCell ref="C25:C26"/>
    <mergeCell ref="D25:D26"/>
    <mergeCell ref="E25:E26"/>
    <mergeCell ref="D17:D18"/>
    <mergeCell ref="E17:E18"/>
    <mergeCell ref="A23:B24"/>
    <mergeCell ref="A15:B16"/>
    <mergeCell ref="A17:B18"/>
    <mergeCell ref="A19:B20"/>
    <mergeCell ref="A21:B22"/>
    <mergeCell ref="A11:B12"/>
    <mergeCell ref="A13:B14"/>
    <mergeCell ref="F17:F18"/>
    <mergeCell ref="C15:C16"/>
    <mergeCell ref="D15:D16"/>
    <mergeCell ref="E15:E16"/>
    <mergeCell ref="F13:F14"/>
    <mergeCell ref="C11:C12"/>
    <mergeCell ref="D11:D12"/>
    <mergeCell ref="E11:E12"/>
    <mergeCell ref="F11:F12"/>
    <mergeCell ref="C13:C14"/>
    <mergeCell ref="D13:D14"/>
    <mergeCell ref="E13:E14"/>
    <mergeCell ref="F15:F16"/>
    <mergeCell ref="C17:C18"/>
    <mergeCell ref="A1:L1"/>
    <mergeCell ref="A2:L2"/>
    <mergeCell ref="A3:L3"/>
    <mergeCell ref="F9:F10"/>
    <mergeCell ref="C7:C8"/>
    <mergeCell ref="D7:D8"/>
    <mergeCell ref="E7:E8"/>
    <mergeCell ref="F7:F8"/>
    <mergeCell ref="C9:C10"/>
    <mergeCell ref="D9:D10"/>
    <mergeCell ref="E9:E10"/>
    <mergeCell ref="C29:C30"/>
    <mergeCell ref="D29:D30"/>
    <mergeCell ref="E29:E30"/>
    <mergeCell ref="A29:B30"/>
    <mergeCell ref="T3:AA3"/>
    <mergeCell ref="A4:C4"/>
    <mergeCell ref="D4:E4"/>
    <mergeCell ref="T4:Z4"/>
    <mergeCell ref="C5:C6"/>
    <mergeCell ref="D5:D6"/>
    <mergeCell ref="E5:E6"/>
    <mergeCell ref="P6:R6"/>
    <mergeCell ref="A5:B6"/>
    <mergeCell ref="A7:B8"/>
    <mergeCell ref="A9:B10"/>
    <mergeCell ref="F5:F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132</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4" sqref="B4:D4"/>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133</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134</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135</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136</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55"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137</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56"/>
      <c r="F3" s="156"/>
      <c r="G3" s="156"/>
      <c r="H3" s="156"/>
      <c r="I3" s="156"/>
      <c r="J3" s="156"/>
      <c r="K3" s="156"/>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55"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55"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56"/>
    </row>
    <row r="35" spans="1:11" ht="30" customHeight="1" thickBot="1" x14ac:dyDescent="0.2">
      <c r="A35" s="21" t="s">
        <v>2</v>
      </c>
      <c r="B35" s="294" t="str">
        <f ca="1">B4</f>
        <v>〇〇太郎</v>
      </c>
      <c r="C35" s="294"/>
      <c r="D35" s="295"/>
      <c r="E35" s="296">
        <f>SUM(E32)</f>
        <v>0</v>
      </c>
      <c r="F35" s="297"/>
      <c r="G35" s="263" t="s">
        <v>1</v>
      </c>
      <c r="H35" s="264"/>
      <c r="I35" s="152">
        <f>SUM(I32)</f>
        <v>0</v>
      </c>
      <c r="K35" s="156"/>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6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138</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65"/>
      <c r="F3" s="165"/>
      <c r="G3" s="165"/>
      <c r="H3" s="165"/>
      <c r="I3" s="165"/>
      <c r="J3" s="165"/>
      <c r="K3" s="16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64"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64"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65"/>
    </row>
    <row r="35" spans="1:11" ht="30" customHeight="1" thickBot="1" x14ac:dyDescent="0.2">
      <c r="A35" s="21" t="s">
        <v>2</v>
      </c>
      <c r="B35" s="294" t="str">
        <f ca="1">B4</f>
        <v>〇〇太郎</v>
      </c>
      <c r="C35" s="294"/>
      <c r="D35" s="295"/>
      <c r="E35" s="296">
        <f>SUM(E32)</f>
        <v>0</v>
      </c>
      <c r="F35" s="297"/>
      <c r="G35" s="263" t="s">
        <v>1</v>
      </c>
      <c r="H35" s="264"/>
      <c r="I35" s="152">
        <f>SUM(I32)</f>
        <v>0</v>
      </c>
      <c r="K35" s="165"/>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6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139</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65"/>
      <c r="F3" s="165"/>
      <c r="G3" s="165"/>
      <c r="H3" s="165"/>
      <c r="I3" s="165"/>
      <c r="J3" s="165"/>
      <c r="K3" s="16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64"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64"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65"/>
    </row>
    <row r="35" spans="1:11" ht="30" customHeight="1" thickBot="1" x14ac:dyDescent="0.2">
      <c r="A35" s="21" t="s">
        <v>2</v>
      </c>
      <c r="B35" s="294" t="str">
        <f ca="1">B4</f>
        <v>〇〇太郎</v>
      </c>
      <c r="C35" s="294"/>
      <c r="D35" s="295"/>
      <c r="E35" s="296">
        <f>SUM(E32)</f>
        <v>0</v>
      </c>
      <c r="F35" s="297"/>
      <c r="G35" s="263" t="s">
        <v>1</v>
      </c>
      <c r="H35" s="264"/>
      <c r="I35" s="152">
        <f>SUM(I32)</f>
        <v>0</v>
      </c>
      <c r="K35" s="165"/>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6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140</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65"/>
      <c r="F3" s="165"/>
      <c r="G3" s="165"/>
      <c r="H3" s="165"/>
      <c r="I3" s="165"/>
      <c r="J3" s="165"/>
      <c r="K3" s="16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64"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64"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65"/>
    </row>
    <row r="35" spans="1:11" ht="30" customHeight="1" thickBot="1" x14ac:dyDescent="0.2">
      <c r="A35" s="21" t="s">
        <v>2</v>
      </c>
      <c r="B35" s="294" t="str">
        <f ca="1">B4</f>
        <v>〇〇太郎</v>
      </c>
      <c r="C35" s="294"/>
      <c r="D35" s="295"/>
      <c r="E35" s="296">
        <f>SUM(E32)</f>
        <v>0</v>
      </c>
      <c r="F35" s="297"/>
      <c r="G35" s="263" t="s">
        <v>1</v>
      </c>
      <c r="H35" s="264"/>
      <c r="I35" s="152">
        <f>SUM(I32)</f>
        <v>0</v>
      </c>
      <c r="K35" s="165"/>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topLeftCell="A10" zoomScale="70" zoomScaleNormal="70" zoomScaleSheetLayoutView="50" workbookViewId="0">
      <selection activeCell="K12" sqref="K12"/>
    </sheetView>
  </sheetViews>
  <sheetFormatPr defaultColWidth="11.375" defaultRowHeight="13.5" x14ac:dyDescent="0.15"/>
  <cols>
    <col min="1" max="1" width="16.75" style="6" customWidth="1"/>
    <col min="2" max="2" width="11.125" style="6" customWidth="1"/>
    <col min="3" max="3" width="3.75" style="164"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141</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65"/>
      <c r="F3" s="165"/>
      <c r="G3" s="165"/>
      <c r="H3" s="165"/>
      <c r="I3" s="165"/>
      <c r="J3" s="165"/>
      <c r="K3" s="16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64"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64"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65"/>
    </row>
    <row r="35" spans="1:11" ht="30" customHeight="1" thickBot="1" x14ac:dyDescent="0.2">
      <c r="A35" s="21" t="s">
        <v>2</v>
      </c>
      <c r="B35" s="294" t="str">
        <f ca="1">B4</f>
        <v>〇〇太郎</v>
      </c>
      <c r="C35" s="294"/>
      <c r="D35" s="295"/>
      <c r="E35" s="296">
        <f>SUM(E32)</f>
        <v>0</v>
      </c>
      <c r="F35" s="297"/>
      <c r="G35" s="263" t="s">
        <v>1</v>
      </c>
      <c r="H35" s="264"/>
      <c r="I35" s="152">
        <f>SUM(I32)</f>
        <v>0</v>
      </c>
      <c r="K35" s="165"/>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W47"/>
  <sheetViews>
    <sheetView topLeftCell="F1" zoomScaleNormal="100" zoomScaleSheetLayoutView="100" workbookViewId="0">
      <selection activeCell="N19" sqref="N19"/>
    </sheetView>
  </sheetViews>
  <sheetFormatPr defaultRowHeight="20.100000000000001" customHeight="1" x14ac:dyDescent="0.15"/>
  <cols>
    <col min="1" max="1" width="4.125" style="61" customWidth="1"/>
    <col min="2" max="2" width="4.5" style="61" customWidth="1"/>
    <col min="3" max="3" width="2.875" style="61" customWidth="1"/>
    <col min="4" max="4" width="3.5" style="61" customWidth="1"/>
    <col min="5" max="5" width="2.875" style="62" customWidth="1"/>
    <col min="6" max="6" width="13.125" style="61" customWidth="1"/>
    <col min="7" max="7" width="6.625" style="63" customWidth="1"/>
    <col min="8" max="8" width="10.875" style="63" customWidth="1"/>
    <col min="9" max="10" width="10.625" style="61" customWidth="1"/>
    <col min="11" max="12" width="15.625" style="61" customWidth="1"/>
    <col min="13" max="14" width="9" style="23"/>
    <col min="15" max="15" width="9" style="23" customWidth="1"/>
    <col min="16" max="16" width="9.5" style="23" hidden="1" customWidth="1"/>
    <col min="17" max="19" width="9" style="23" hidden="1" customWidth="1"/>
    <col min="20" max="20" width="9" style="23" customWidth="1"/>
    <col min="21" max="16384" width="9" style="23"/>
  </cols>
  <sheetData>
    <row r="1" spans="1:23" ht="23.25" customHeight="1" x14ac:dyDescent="0.15">
      <c r="A1" s="219" t="s">
        <v>15</v>
      </c>
      <c r="B1" s="219"/>
      <c r="C1" s="219"/>
      <c r="D1" s="219"/>
      <c r="E1" s="220"/>
      <c r="F1" s="220"/>
      <c r="G1" s="220"/>
      <c r="H1" s="220"/>
      <c r="I1" s="220"/>
      <c r="J1" s="220"/>
      <c r="K1" s="220"/>
      <c r="L1" s="220"/>
      <c r="M1" s="22"/>
      <c r="N1" s="22"/>
      <c r="O1" s="22"/>
      <c r="P1" s="22"/>
      <c r="Q1" s="22"/>
      <c r="R1" s="22"/>
      <c r="S1" s="22"/>
      <c r="T1" s="22"/>
      <c r="U1" s="22"/>
      <c r="V1" s="22"/>
      <c r="W1" s="22"/>
    </row>
    <row r="2" spans="1:23" ht="23.25" customHeight="1" x14ac:dyDescent="0.15">
      <c r="A2" s="243" t="s">
        <v>143</v>
      </c>
      <c r="B2" s="243"/>
      <c r="C2" s="243"/>
      <c r="D2" s="243"/>
      <c r="E2" s="244"/>
      <c r="F2" s="244"/>
      <c r="G2" s="244"/>
      <c r="H2" s="244"/>
      <c r="I2" s="244"/>
      <c r="J2" s="244"/>
      <c r="K2" s="244"/>
      <c r="L2" s="244"/>
      <c r="M2" s="22"/>
      <c r="N2" s="22"/>
      <c r="O2" s="22"/>
      <c r="P2" s="22"/>
      <c r="Q2" s="22"/>
      <c r="R2" s="22"/>
      <c r="S2" s="22"/>
      <c r="T2" s="22"/>
      <c r="U2" s="22"/>
      <c r="V2" s="22"/>
      <c r="W2" s="22"/>
    </row>
    <row r="3" spans="1:23" ht="29.25" customHeight="1" x14ac:dyDescent="0.15">
      <c r="A3" s="239" t="s">
        <v>47</v>
      </c>
      <c r="B3" s="239"/>
      <c r="C3" s="239"/>
      <c r="D3" s="240" t="s">
        <v>48</v>
      </c>
      <c r="E3" s="240"/>
      <c r="F3" s="240"/>
      <c r="G3" s="240"/>
      <c r="H3" s="240"/>
      <c r="I3" s="240"/>
      <c r="J3" s="240"/>
      <c r="K3" s="240"/>
      <c r="L3" s="240"/>
      <c r="M3" s="22"/>
      <c r="N3" s="22"/>
      <c r="O3" s="22"/>
      <c r="P3" s="22"/>
      <c r="Q3" s="22"/>
      <c r="R3" s="22"/>
      <c r="S3" s="22"/>
      <c r="T3" s="22"/>
      <c r="U3" s="22"/>
      <c r="V3" s="22"/>
      <c r="W3" s="22"/>
    </row>
    <row r="4" spans="1:23" ht="29.25" customHeight="1" x14ac:dyDescent="0.15">
      <c r="A4" s="239" t="s">
        <v>46</v>
      </c>
      <c r="B4" s="239"/>
      <c r="C4" s="239"/>
      <c r="D4" s="240" t="str">
        <f ca="1">MID(CELL("filename",$A$4),FIND("]",CELL("filename",$A$4))+1,31)</f>
        <v>〇〇太郎</v>
      </c>
      <c r="E4" s="240"/>
      <c r="F4" s="240"/>
      <c r="G4" s="240"/>
      <c r="H4" s="240"/>
      <c r="I4" s="240"/>
      <c r="J4" s="240"/>
      <c r="K4" s="240"/>
      <c r="L4" s="240"/>
      <c r="M4" s="22"/>
      <c r="N4" s="22"/>
      <c r="O4" s="22"/>
      <c r="P4" s="22"/>
      <c r="Q4" s="22"/>
      <c r="R4" s="22"/>
      <c r="S4" s="22"/>
      <c r="T4" s="22"/>
      <c r="U4" s="22"/>
      <c r="V4" s="22"/>
      <c r="W4" s="22"/>
    </row>
    <row r="5" spans="1:23" s="30" customFormat="1" ht="60" customHeight="1" x14ac:dyDescent="0.15">
      <c r="A5" s="204" t="s">
        <v>16</v>
      </c>
      <c r="B5" s="205"/>
      <c r="C5" s="206"/>
      <c r="D5" s="207" t="s">
        <v>17</v>
      </c>
      <c r="E5" s="208"/>
      <c r="F5" s="178" t="s">
        <v>18</v>
      </c>
      <c r="G5" s="24"/>
      <c r="H5" s="26"/>
      <c r="I5" s="27" t="s">
        <v>19</v>
      </c>
      <c r="J5" s="25" t="s">
        <v>20</v>
      </c>
      <c r="K5" s="28" t="s">
        <v>21</v>
      </c>
      <c r="L5" s="25" t="s">
        <v>107</v>
      </c>
      <c r="M5" s="29"/>
      <c r="N5" s="29"/>
      <c r="O5" s="29"/>
      <c r="P5" s="214" t="s">
        <v>22</v>
      </c>
      <c r="Q5" s="215"/>
      <c r="R5" s="216"/>
      <c r="S5" s="154" t="s">
        <v>23</v>
      </c>
      <c r="T5" s="29"/>
      <c r="U5" s="29"/>
      <c r="V5" s="29"/>
      <c r="W5" s="29"/>
    </row>
    <row r="6" spans="1:23" s="39" customFormat="1" ht="19.5" customHeight="1" x14ac:dyDescent="0.15">
      <c r="A6" s="235" t="s">
        <v>121</v>
      </c>
      <c r="B6" s="236"/>
      <c r="C6" s="231" t="s">
        <v>16</v>
      </c>
      <c r="D6" s="245">
        <v>10</v>
      </c>
      <c r="E6" s="197" t="s">
        <v>24</v>
      </c>
      <c r="F6" s="241">
        <v>346321</v>
      </c>
      <c r="G6" s="31" t="s">
        <v>25</v>
      </c>
      <c r="H6" s="32">
        <f>MIN($F$6:$F$31)</f>
        <v>240143</v>
      </c>
      <c r="I6" s="33">
        <f>LOOKUP(H6,$P$7:$P$33,$S$7:$S$33)</f>
        <v>1890</v>
      </c>
      <c r="J6" s="96">
        <f>'人件費個別明細表2019年 10月'!E32</f>
        <v>0</v>
      </c>
      <c r="K6" s="34">
        <f>I6*J6</f>
        <v>0</v>
      </c>
      <c r="L6" s="35">
        <f>IF(F6&lt;=K6,F6,K6)</f>
        <v>0</v>
      </c>
      <c r="M6" s="36"/>
      <c r="N6" s="36"/>
      <c r="O6" s="36"/>
      <c r="P6" s="37" t="s">
        <v>26</v>
      </c>
      <c r="Q6" s="38"/>
      <c r="R6" s="37" t="s">
        <v>27</v>
      </c>
      <c r="S6" s="37" t="s">
        <v>28</v>
      </c>
      <c r="T6" s="36"/>
      <c r="U6" s="36"/>
      <c r="V6" s="36"/>
      <c r="W6" s="36"/>
    </row>
    <row r="7" spans="1:23" ht="19.5" customHeight="1" x14ac:dyDescent="0.15">
      <c r="A7" s="237"/>
      <c r="B7" s="238"/>
      <c r="C7" s="232"/>
      <c r="D7" s="246"/>
      <c r="E7" s="198"/>
      <c r="F7" s="242"/>
      <c r="G7" s="40" t="s">
        <v>29</v>
      </c>
      <c r="H7" s="41"/>
      <c r="I7" s="42"/>
      <c r="J7" s="88"/>
      <c r="K7" s="44">
        <f>I7*J7</f>
        <v>0</v>
      </c>
      <c r="L7" s="43">
        <f>IF(F6&lt;=K7,F6,K7)</f>
        <v>0</v>
      </c>
      <c r="M7" s="22"/>
      <c r="N7" s="22"/>
      <c r="O7" s="22"/>
      <c r="P7" s="37">
        <v>0</v>
      </c>
      <c r="Q7" s="38"/>
      <c r="R7" s="37">
        <v>0</v>
      </c>
      <c r="S7" s="37">
        <v>0</v>
      </c>
      <c r="T7" s="22"/>
      <c r="U7" s="22"/>
      <c r="V7" s="22"/>
      <c r="W7" s="22"/>
    </row>
    <row r="8" spans="1:23" s="39" customFormat="1" ht="19.5" customHeight="1" x14ac:dyDescent="0.15">
      <c r="A8" s="235" t="s">
        <v>121</v>
      </c>
      <c r="B8" s="236"/>
      <c r="C8" s="247" t="s">
        <v>16</v>
      </c>
      <c r="D8" s="248">
        <v>11</v>
      </c>
      <c r="E8" s="213" t="s">
        <v>24</v>
      </c>
      <c r="F8" s="241">
        <v>328645</v>
      </c>
      <c r="G8" s="31" t="s">
        <v>25</v>
      </c>
      <c r="H8" s="32">
        <f>MIN($F$6:$F$31)</f>
        <v>240143</v>
      </c>
      <c r="I8" s="33">
        <f>LOOKUP(H8,$P$7:$P$33,$S$7:$S$33)</f>
        <v>1890</v>
      </c>
      <c r="J8" s="96">
        <f>'2019年 11月'!E32</f>
        <v>0</v>
      </c>
      <c r="K8" s="34">
        <f t="shared" ref="K8:K31" si="0">I8*J8</f>
        <v>0</v>
      </c>
      <c r="L8" s="35">
        <f>IF(F8&lt;=K8,F8,K8)</f>
        <v>0</v>
      </c>
      <c r="M8" s="36"/>
      <c r="N8" s="36"/>
      <c r="O8" s="36"/>
      <c r="P8" s="37">
        <v>1</v>
      </c>
      <c r="Q8" s="37" t="s">
        <v>30</v>
      </c>
      <c r="R8" s="45">
        <v>130000</v>
      </c>
      <c r="S8" s="46">
        <v>990</v>
      </c>
      <c r="T8" s="36"/>
      <c r="U8" s="36"/>
      <c r="V8" s="36"/>
      <c r="W8" s="36"/>
    </row>
    <row r="9" spans="1:23" ht="19.5" customHeight="1" x14ac:dyDescent="0.15">
      <c r="A9" s="237"/>
      <c r="B9" s="238"/>
      <c r="C9" s="247"/>
      <c r="D9" s="248"/>
      <c r="E9" s="213"/>
      <c r="F9" s="242"/>
      <c r="G9" s="40" t="s">
        <v>29</v>
      </c>
      <c r="H9" s="41"/>
      <c r="I9" s="42"/>
      <c r="J9" s="88"/>
      <c r="K9" s="44">
        <f t="shared" si="0"/>
        <v>0</v>
      </c>
      <c r="L9" s="43">
        <f>IF(F8&lt;=K9,F8,K9)</f>
        <v>0</v>
      </c>
      <c r="M9" s="22"/>
      <c r="N9" s="22"/>
      <c r="O9" s="22"/>
      <c r="P9" s="45">
        <v>130000</v>
      </c>
      <c r="Q9" s="37" t="s">
        <v>30</v>
      </c>
      <c r="R9" s="45">
        <v>138000</v>
      </c>
      <c r="S9" s="46">
        <v>1050</v>
      </c>
      <c r="T9" s="22"/>
      <c r="U9" s="22"/>
      <c r="V9" s="22"/>
      <c r="W9" s="22"/>
    </row>
    <row r="10" spans="1:23" s="39" customFormat="1" ht="19.5" customHeight="1" x14ac:dyDescent="0.15">
      <c r="A10" s="235" t="s">
        <v>127</v>
      </c>
      <c r="B10" s="236"/>
      <c r="C10" s="247" t="s">
        <v>16</v>
      </c>
      <c r="D10" s="249">
        <v>1</v>
      </c>
      <c r="E10" s="213" t="s">
        <v>24</v>
      </c>
      <c r="F10" s="241">
        <v>278943</v>
      </c>
      <c r="G10" s="31" t="s">
        <v>25</v>
      </c>
      <c r="H10" s="32">
        <f>MIN($F$6:$F$31)</f>
        <v>240143</v>
      </c>
      <c r="I10" s="33">
        <f>LOOKUP(H10,$P$7:$P$33,$S$7:$S$33)</f>
        <v>1890</v>
      </c>
      <c r="J10" s="96">
        <f>'2020年 1月'!E32</f>
        <v>0</v>
      </c>
      <c r="K10" s="34">
        <f t="shared" si="0"/>
        <v>0</v>
      </c>
      <c r="L10" s="35">
        <f>IF(F10&lt;=K10,F10,K10)</f>
        <v>0</v>
      </c>
      <c r="M10" s="36"/>
      <c r="N10" s="36"/>
      <c r="O10" s="36"/>
      <c r="P10" s="45">
        <v>138000</v>
      </c>
      <c r="Q10" s="37" t="s">
        <v>30</v>
      </c>
      <c r="R10" s="45">
        <v>146000</v>
      </c>
      <c r="S10" s="46">
        <v>1110</v>
      </c>
      <c r="T10" s="36"/>
      <c r="U10" s="36"/>
      <c r="V10" s="36"/>
      <c r="W10" s="36"/>
    </row>
    <row r="11" spans="1:23" ht="19.5" customHeight="1" x14ac:dyDescent="0.15">
      <c r="A11" s="237"/>
      <c r="B11" s="238"/>
      <c r="C11" s="247"/>
      <c r="D11" s="249"/>
      <c r="E11" s="213"/>
      <c r="F11" s="242"/>
      <c r="G11" s="40" t="s">
        <v>29</v>
      </c>
      <c r="H11" s="41"/>
      <c r="I11" s="42"/>
      <c r="J11" s="88"/>
      <c r="K11" s="44">
        <f t="shared" si="0"/>
        <v>0</v>
      </c>
      <c r="L11" s="43">
        <f>IF(F10&lt;=K11,F10,K11)</f>
        <v>0</v>
      </c>
      <c r="M11" s="22"/>
      <c r="N11" s="22"/>
      <c r="O11" s="22"/>
      <c r="P11" s="45">
        <v>146000</v>
      </c>
      <c r="Q11" s="37" t="s">
        <v>30</v>
      </c>
      <c r="R11" s="45">
        <v>155000</v>
      </c>
      <c r="S11" s="46">
        <v>1180</v>
      </c>
      <c r="T11" s="22"/>
      <c r="U11" s="22"/>
      <c r="V11" s="22"/>
      <c r="W11" s="22"/>
    </row>
    <row r="12" spans="1:23" s="39" customFormat="1" ht="19.5" customHeight="1" x14ac:dyDescent="0.15">
      <c r="A12" s="235">
        <v>2020</v>
      </c>
      <c r="B12" s="236"/>
      <c r="C12" s="247" t="s">
        <v>16</v>
      </c>
      <c r="D12" s="249">
        <v>2</v>
      </c>
      <c r="E12" s="213" t="s">
        <v>24</v>
      </c>
      <c r="F12" s="241">
        <v>640358</v>
      </c>
      <c r="G12" s="31" t="s">
        <v>25</v>
      </c>
      <c r="H12" s="32">
        <f>MIN($F$6:$F$31)</f>
        <v>240143</v>
      </c>
      <c r="I12" s="33">
        <f>LOOKUP(H12,$P$7:$P$33,$S$7:$S$33)</f>
        <v>1890</v>
      </c>
      <c r="J12" s="96">
        <f>'2020年 2月'!E32</f>
        <v>0</v>
      </c>
      <c r="K12" s="34">
        <f t="shared" si="0"/>
        <v>0</v>
      </c>
      <c r="L12" s="35">
        <f>IF(F12&lt;=K12,F12,K12)</f>
        <v>0</v>
      </c>
      <c r="M12" s="36"/>
      <c r="N12" s="36"/>
      <c r="O12" s="36"/>
      <c r="P12" s="45">
        <v>155000</v>
      </c>
      <c r="Q12" s="37" t="s">
        <v>30</v>
      </c>
      <c r="R12" s="45">
        <v>165000</v>
      </c>
      <c r="S12" s="46">
        <v>1260</v>
      </c>
      <c r="T12" s="36"/>
      <c r="U12" s="36"/>
      <c r="V12" s="36"/>
      <c r="W12" s="36"/>
    </row>
    <row r="13" spans="1:23" ht="19.5" customHeight="1" x14ac:dyDescent="0.15">
      <c r="A13" s="237"/>
      <c r="B13" s="238"/>
      <c r="C13" s="247"/>
      <c r="D13" s="249"/>
      <c r="E13" s="213"/>
      <c r="F13" s="242"/>
      <c r="G13" s="40" t="s">
        <v>29</v>
      </c>
      <c r="H13" s="41"/>
      <c r="I13" s="42"/>
      <c r="J13" s="88"/>
      <c r="K13" s="44">
        <f t="shared" si="0"/>
        <v>0</v>
      </c>
      <c r="L13" s="43">
        <f>IF(F12&lt;=K13,F12,K13)</f>
        <v>0</v>
      </c>
      <c r="M13" s="22"/>
      <c r="N13" s="22"/>
      <c r="O13" s="22"/>
      <c r="P13" s="45">
        <v>165000</v>
      </c>
      <c r="Q13" s="37" t="s">
        <v>30</v>
      </c>
      <c r="R13" s="45">
        <v>175000</v>
      </c>
      <c r="S13" s="46">
        <v>1340</v>
      </c>
      <c r="T13" s="22"/>
      <c r="U13" s="22"/>
      <c r="V13" s="22"/>
      <c r="W13" s="22"/>
    </row>
    <row r="14" spans="1:23" s="39" customFormat="1" ht="19.5" customHeight="1" x14ac:dyDescent="0.15">
      <c r="A14" s="235" t="s">
        <v>126</v>
      </c>
      <c r="B14" s="236"/>
      <c r="C14" s="247" t="s">
        <v>16</v>
      </c>
      <c r="D14" s="249">
        <v>3</v>
      </c>
      <c r="E14" s="213" t="s">
        <v>24</v>
      </c>
      <c r="F14" s="241">
        <v>240143</v>
      </c>
      <c r="G14" s="31" t="s">
        <v>25</v>
      </c>
      <c r="H14" s="32">
        <f>MIN($F$6:$F$31)</f>
        <v>240143</v>
      </c>
      <c r="I14" s="33">
        <f>LOOKUP(H14,$P$7:$P$33,$S$7:$S$33)</f>
        <v>1890</v>
      </c>
      <c r="J14" s="96">
        <f>'2020年 3月'!E32</f>
        <v>0</v>
      </c>
      <c r="K14" s="34">
        <f t="shared" si="0"/>
        <v>0</v>
      </c>
      <c r="L14" s="35">
        <f>IF(F14&lt;=K14,F14,K14)</f>
        <v>0</v>
      </c>
      <c r="M14" s="36"/>
      <c r="N14" s="36"/>
      <c r="O14" s="36"/>
      <c r="P14" s="45">
        <v>175000</v>
      </c>
      <c r="Q14" s="37" t="s">
        <v>30</v>
      </c>
      <c r="R14" s="45">
        <v>185000</v>
      </c>
      <c r="S14" s="46">
        <v>1410</v>
      </c>
      <c r="T14" s="36"/>
      <c r="U14" s="36"/>
      <c r="V14" s="36"/>
      <c r="W14" s="36"/>
    </row>
    <row r="15" spans="1:23" ht="19.5" customHeight="1" x14ac:dyDescent="0.15">
      <c r="A15" s="237"/>
      <c r="B15" s="238"/>
      <c r="C15" s="247"/>
      <c r="D15" s="249"/>
      <c r="E15" s="213"/>
      <c r="F15" s="242"/>
      <c r="G15" s="40" t="s">
        <v>29</v>
      </c>
      <c r="H15" s="41"/>
      <c r="I15" s="42"/>
      <c r="J15" s="88"/>
      <c r="K15" s="44">
        <f t="shared" si="0"/>
        <v>0</v>
      </c>
      <c r="L15" s="43">
        <f>IF(F14&lt;=K15,F14,K15)</f>
        <v>0</v>
      </c>
      <c r="M15" s="22"/>
      <c r="N15" s="22"/>
      <c r="O15" s="22"/>
      <c r="P15" s="45">
        <v>185000</v>
      </c>
      <c r="Q15" s="37" t="s">
        <v>30</v>
      </c>
      <c r="R15" s="45">
        <v>195000</v>
      </c>
      <c r="S15" s="46">
        <v>1490</v>
      </c>
      <c r="T15" s="22"/>
      <c r="U15" s="22"/>
      <c r="V15" s="22"/>
      <c r="W15" s="22"/>
    </row>
    <row r="16" spans="1:23" s="39" customFormat="1" ht="19.5" customHeight="1" x14ac:dyDescent="0.15">
      <c r="A16" s="235">
        <v>2020</v>
      </c>
      <c r="B16" s="236"/>
      <c r="C16" s="247" t="s">
        <v>16</v>
      </c>
      <c r="D16" s="249">
        <v>4</v>
      </c>
      <c r="E16" s="213" t="s">
        <v>24</v>
      </c>
      <c r="F16" s="241">
        <v>456321</v>
      </c>
      <c r="G16" s="31" t="s">
        <v>25</v>
      </c>
      <c r="H16" s="32">
        <f>MIN($F$6:$F$31)</f>
        <v>240143</v>
      </c>
      <c r="I16" s="33">
        <f>LOOKUP(H16,$P$7:$P$33,$S$7:$S$33)</f>
        <v>1890</v>
      </c>
      <c r="J16" s="96">
        <f>'2020年 4月'!E32</f>
        <v>0</v>
      </c>
      <c r="K16" s="34">
        <f t="shared" si="0"/>
        <v>0</v>
      </c>
      <c r="L16" s="35">
        <f>IF(F16&lt;=K16,F16,K16)</f>
        <v>0</v>
      </c>
      <c r="M16" s="36"/>
      <c r="N16" s="36"/>
      <c r="O16" s="36"/>
      <c r="P16" s="45">
        <v>195000</v>
      </c>
      <c r="Q16" s="37" t="s">
        <v>30</v>
      </c>
      <c r="R16" s="45">
        <v>210000</v>
      </c>
      <c r="S16" s="46">
        <v>1570</v>
      </c>
      <c r="T16" s="36"/>
      <c r="U16" s="36"/>
      <c r="V16" s="36"/>
      <c r="W16" s="36"/>
    </row>
    <row r="17" spans="1:23" ht="19.5" customHeight="1" x14ac:dyDescent="0.15">
      <c r="A17" s="237"/>
      <c r="B17" s="238"/>
      <c r="C17" s="247"/>
      <c r="D17" s="249"/>
      <c r="E17" s="213"/>
      <c r="F17" s="242"/>
      <c r="G17" s="40" t="s">
        <v>29</v>
      </c>
      <c r="H17" s="41"/>
      <c r="I17" s="42"/>
      <c r="J17" s="88"/>
      <c r="K17" s="44">
        <f t="shared" si="0"/>
        <v>0</v>
      </c>
      <c r="L17" s="43">
        <f>IF(F16&lt;=K17,F16,K17)</f>
        <v>0</v>
      </c>
      <c r="M17" s="22"/>
      <c r="N17" s="22"/>
      <c r="O17" s="22"/>
      <c r="P17" s="45">
        <v>210000</v>
      </c>
      <c r="Q17" s="37" t="s">
        <v>30</v>
      </c>
      <c r="R17" s="45">
        <v>230000</v>
      </c>
      <c r="S17" s="46">
        <v>1730</v>
      </c>
      <c r="T17" s="22"/>
      <c r="U17" s="22"/>
      <c r="V17" s="22"/>
      <c r="W17" s="22"/>
    </row>
    <row r="18" spans="1:23" s="39" customFormat="1" ht="19.5" customHeight="1" x14ac:dyDescent="0.15">
      <c r="A18" s="235">
        <v>2020</v>
      </c>
      <c r="B18" s="236"/>
      <c r="C18" s="247" t="s">
        <v>16</v>
      </c>
      <c r="D18" s="249">
        <v>5</v>
      </c>
      <c r="E18" s="213" t="s">
        <v>24</v>
      </c>
      <c r="F18" s="241">
        <v>534214</v>
      </c>
      <c r="G18" s="31" t="s">
        <v>25</v>
      </c>
      <c r="H18" s="32">
        <f>MIN($F$6:$F$31)</f>
        <v>240143</v>
      </c>
      <c r="I18" s="33">
        <f>LOOKUP(H18,$P$7:$P$33,$S$7:$S$33)</f>
        <v>1890</v>
      </c>
      <c r="J18" s="96">
        <f>'2020年 5月'!E32</f>
        <v>0</v>
      </c>
      <c r="K18" s="34">
        <f t="shared" si="0"/>
        <v>0</v>
      </c>
      <c r="L18" s="35">
        <f>IF(F18&lt;=K18,F18,K18)</f>
        <v>0</v>
      </c>
      <c r="M18" s="36"/>
      <c r="N18" s="36"/>
      <c r="O18" s="36"/>
      <c r="P18" s="45">
        <v>230000</v>
      </c>
      <c r="Q18" s="37" t="s">
        <v>30</v>
      </c>
      <c r="R18" s="45">
        <v>250000</v>
      </c>
      <c r="S18" s="46">
        <v>1890</v>
      </c>
      <c r="T18" s="36"/>
      <c r="U18" s="36"/>
      <c r="V18" s="36"/>
      <c r="W18" s="36"/>
    </row>
    <row r="19" spans="1:23" ht="19.5" customHeight="1" x14ac:dyDescent="0.15">
      <c r="A19" s="237"/>
      <c r="B19" s="238"/>
      <c r="C19" s="247"/>
      <c r="D19" s="249"/>
      <c r="E19" s="213"/>
      <c r="F19" s="242"/>
      <c r="G19" s="40" t="s">
        <v>29</v>
      </c>
      <c r="H19" s="41"/>
      <c r="I19" s="42"/>
      <c r="J19" s="88"/>
      <c r="K19" s="44">
        <f t="shared" si="0"/>
        <v>0</v>
      </c>
      <c r="L19" s="43">
        <f>IF(F18&lt;=K19,F18,K19)</f>
        <v>0</v>
      </c>
      <c r="M19" s="22"/>
      <c r="N19" s="22"/>
      <c r="O19" s="22"/>
      <c r="P19" s="45">
        <v>250000</v>
      </c>
      <c r="Q19" s="37" t="s">
        <v>30</v>
      </c>
      <c r="R19" s="45">
        <v>270000</v>
      </c>
      <c r="S19" s="46">
        <v>2040</v>
      </c>
      <c r="T19" s="22"/>
      <c r="U19" s="22"/>
      <c r="V19" s="22"/>
      <c r="W19" s="22"/>
    </row>
    <row r="20" spans="1:23" s="39" customFormat="1" ht="19.5" customHeight="1" x14ac:dyDescent="0.15">
      <c r="A20" s="235">
        <v>2020</v>
      </c>
      <c r="B20" s="236"/>
      <c r="C20" s="247" t="s">
        <v>16</v>
      </c>
      <c r="D20" s="249">
        <v>6</v>
      </c>
      <c r="E20" s="213" t="s">
        <v>24</v>
      </c>
      <c r="F20" s="241">
        <v>387565</v>
      </c>
      <c r="G20" s="31" t="s">
        <v>25</v>
      </c>
      <c r="H20" s="32">
        <f>MIN($F$6:$F$31)</f>
        <v>240143</v>
      </c>
      <c r="I20" s="33">
        <f>LOOKUP(H20,$P$7:$P$33,$S$7:$S$33)</f>
        <v>1890</v>
      </c>
      <c r="J20" s="96">
        <f>'2020年 6月'!E32</f>
        <v>0</v>
      </c>
      <c r="K20" s="34">
        <f t="shared" si="0"/>
        <v>0</v>
      </c>
      <c r="L20" s="35">
        <f>IF(F20&lt;=K20,F20,K20)</f>
        <v>0</v>
      </c>
      <c r="M20" s="36"/>
      <c r="N20" s="36"/>
      <c r="O20" s="36"/>
      <c r="P20" s="45">
        <v>270000</v>
      </c>
      <c r="Q20" s="37" t="s">
        <v>30</v>
      </c>
      <c r="R20" s="45">
        <v>290000</v>
      </c>
      <c r="S20" s="46">
        <v>2200</v>
      </c>
      <c r="T20" s="36"/>
      <c r="U20" s="36"/>
      <c r="V20" s="36"/>
      <c r="W20" s="36"/>
    </row>
    <row r="21" spans="1:23" ht="19.5" customHeight="1" x14ac:dyDescent="0.15">
      <c r="A21" s="237"/>
      <c r="B21" s="238"/>
      <c r="C21" s="247"/>
      <c r="D21" s="249"/>
      <c r="E21" s="213"/>
      <c r="F21" s="242"/>
      <c r="G21" s="40" t="s">
        <v>29</v>
      </c>
      <c r="H21" s="41"/>
      <c r="I21" s="42"/>
      <c r="J21" s="88"/>
      <c r="K21" s="44">
        <f t="shared" si="0"/>
        <v>0</v>
      </c>
      <c r="L21" s="43">
        <f>IF(F20&lt;=K21,F20,K21)</f>
        <v>0</v>
      </c>
      <c r="M21" s="22"/>
      <c r="N21" s="22"/>
      <c r="O21" s="22"/>
      <c r="P21" s="45">
        <v>290000</v>
      </c>
      <c r="Q21" s="37" t="s">
        <v>30</v>
      </c>
      <c r="R21" s="45">
        <v>310000</v>
      </c>
      <c r="S21" s="46">
        <v>2360</v>
      </c>
      <c r="T21" s="22"/>
      <c r="U21" s="22"/>
      <c r="V21" s="22"/>
      <c r="W21" s="22"/>
    </row>
    <row r="22" spans="1:23" s="39" customFormat="1" ht="19.5" customHeight="1" x14ac:dyDescent="0.15">
      <c r="A22" s="235">
        <v>2020</v>
      </c>
      <c r="B22" s="236"/>
      <c r="C22" s="247" t="s">
        <v>16</v>
      </c>
      <c r="D22" s="249">
        <v>7</v>
      </c>
      <c r="E22" s="213" t="s">
        <v>24</v>
      </c>
      <c r="F22" s="250">
        <v>534432</v>
      </c>
      <c r="G22" s="31" t="s">
        <v>25</v>
      </c>
      <c r="H22" s="32">
        <f>MIN($F$6:$F$31)</f>
        <v>240143</v>
      </c>
      <c r="I22" s="33">
        <f>LOOKUP(H22,$P$7:$P$33,$S$7:$S$33)</f>
        <v>1890</v>
      </c>
      <c r="J22" s="96">
        <f>'2020年 7月'!E32</f>
        <v>0</v>
      </c>
      <c r="K22" s="34">
        <f t="shared" si="0"/>
        <v>0</v>
      </c>
      <c r="L22" s="35">
        <f>IF(F22&lt;=K22,F22,K22)</f>
        <v>0</v>
      </c>
      <c r="M22" s="36"/>
      <c r="N22" s="36"/>
      <c r="O22" s="36"/>
      <c r="P22" s="45">
        <v>310000</v>
      </c>
      <c r="Q22" s="37" t="s">
        <v>30</v>
      </c>
      <c r="R22" s="45">
        <v>330000</v>
      </c>
      <c r="S22" s="46">
        <v>2520</v>
      </c>
      <c r="T22" s="36"/>
      <c r="U22" s="36"/>
      <c r="V22" s="36"/>
      <c r="W22" s="36"/>
    </row>
    <row r="23" spans="1:23" ht="19.5" customHeight="1" x14ac:dyDescent="0.15">
      <c r="A23" s="237"/>
      <c r="B23" s="238"/>
      <c r="C23" s="247"/>
      <c r="D23" s="249"/>
      <c r="E23" s="213"/>
      <c r="F23" s="250"/>
      <c r="G23" s="40" t="s">
        <v>29</v>
      </c>
      <c r="H23" s="41"/>
      <c r="I23" s="42"/>
      <c r="J23" s="88"/>
      <c r="K23" s="44">
        <f t="shared" si="0"/>
        <v>0</v>
      </c>
      <c r="L23" s="43">
        <f>IF(F22&lt;=K23,F22,K23)</f>
        <v>0</v>
      </c>
      <c r="M23" s="22"/>
      <c r="N23" s="22"/>
      <c r="O23" s="22"/>
      <c r="P23" s="45">
        <v>330000</v>
      </c>
      <c r="Q23" s="37" t="s">
        <v>30</v>
      </c>
      <c r="R23" s="45">
        <v>350000</v>
      </c>
      <c r="S23" s="46">
        <v>2680</v>
      </c>
      <c r="T23" s="22"/>
      <c r="U23" s="22"/>
      <c r="V23" s="22"/>
      <c r="W23" s="22"/>
    </row>
    <row r="24" spans="1:23" s="39" customFormat="1" ht="19.5" customHeight="1" x14ac:dyDescent="0.15">
      <c r="A24" s="235">
        <v>2020</v>
      </c>
      <c r="B24" s="236"/>
      <c r="C24" s="247" t="s">
        <v>16</v>
      </c>
      <c r="D24" s="249">
        <v>8</v>
      </c>
      <c r="E24" s="213" t="s">
        <v>24</v>
      </c>
      <c r="F24" s="250">
        <v>353431</v>
      </c>
      <c r="G24" s="31" t="s">
        <v>25</v>
      </c>
      <c r="H24" s="32">
        <f>MIN($F$6:$F$31)</f>
        <v>240143</v>
      </c>
      <c r="I24" s="33">
        <f>LOOKUP(H24,$P$7:$P$33,$S$7:$S$33)</f>
        <v>1890</v>
      </c>
      <c r="J24" s="96">
        <f>'2020年 8月'!E32</f>
        <v>0</v>
      </c>
      <c r="K24" s="34">
        <f t="shared" si="0"/>
        <v>0</v>
      </c>
      <c r="L24" s="35">
        <f>IF(F24&lt;=K24,F24,K24)</f>
        <v>0</v>
      </c>
      <c r="M24" s="36"/>
      <c r="N24" s="36"/>
      <c r="O24" s="36"/>
      <c r="P24" s="45">
        <v>350000</v>
      </c>
      <c r="Q24" s="37" t="s">
        <v>30</v>
      </c>
      <c r="R24" s="45">
        <v>370000</v>
      </c>
      <c r="S24" s="46">
        <v>2830</v>
      </c>
      <c r="T24" s="36"/>
      <c r="U24" s="36"/>
      <c r="V24" s="36"/>
      <c r="W24" s="36"/>
    </row>
    <row r="25" spans="1:23" ht="19.5" customHeight="1" x14ac:dyDescent="0.15">
      <c r="A25" s="237"/>
      <c r="B25" s="238"/>
      <c r="C25" s="247"/>
      <c r="D25" s="249"/>
      <c r="E25" s="213"/>
      <c r="F25" s="250"/>
      <c r="G25" s="40" t="s">
        <v>29</v>
      </c>
      <c r="H25" s="41"/>
      <c r="I25" s="42"/>
      <c r="J25" s="89"/>
      <c r="K25" s="44">
        <f t="shared" si="0"/>
        <v>0</v>
      </c>
      <c r="L25" s="43">
        <f>IF(F24&lt;=K25,F24,K25)</f>
        <v>0</v>
      </c>
      <c r="M25" s="22"/>
      <c r="N25" s="22"/>
      <c r="O25" s="22"/>
      <c r="P25" s="45">
        <v>370000</v>
      </c>
      <c r="Q25" s="37" t="s">
        <v>30</v>
      </c>
      <c r="R25" s="45">
        <v>395000</v>
      </c>
      <c r="S25" s="46">
        <v>2990</v>
      </c>
      <c r="T25" s="22"/>
      <c r="U25" s="22"/>
      <c r="V25" s="22"/>
      <c r="W25" s="22"/>
    </row>
    <row r="26" spans="1:23" s="39" customFormat="1" ht="19.5" customHeight="1" x14ac:dyDescent="0.15">
      <c r="A26" s="235">
        <v>2020</v>
      </c>
      <c r="B26" s="236"/>
      <c r="C26" s="247" t="s">
        <v>16</v>
      </c>
      <c r="D26" s="249">
        <v>9</v>
      </c>
      <c r="E26" s="213" t="s">
        <v>24</v>
      </c>
      <c r="F26" s="250">
        <v>345678</v>
      </c>
      <c r="G26" s="31" t="s">
        <v>25</v>
      </c>
      <c r="H26" s="32">
        <f>MIN($F$6:$F$31)</f>
        <v>240143</v>
      </c>
      <c r="I26" s="33">
        <f>LOOKUP(H26,$P$7:$P$33,$S$7:$S$33)</f>
        <v>1890</v>
      </c>
      <c r="J26" s="96">
        <f>'2020年 9月'!E32</f>
        <v>0</v>
      </c>
      <c r="K26" s="34">
        <f t="shared" si="0"/>
        <v>0</v>
      </c>
      <c r="L26" s="35">
        <f>IF(F26&lt;=K26,F26,K26)</f>
        <v>0</v>
      </c>
      <c r="M26" s="36"/>
      <c r="N26" s="36"/>
      <c r="O26" s="36"/>
      <c r="P26" s="45">
        <v>395000</v>
      </c>
      <c r="Q26" s="37" t="s">
        <v>30</v>
      </c>
      <c r="R26" s="45">
        <v>425000</v>
      </c>
      <c r="S26" s="46">
        <v>3230</v>
      </c>
      <c r="T26" s="36"/>
      <c r="U26" s="36"/>
      <c r="V26" s="36"/>
      <c r="W26" s="36"/>
    </row>
    <row r="27" spans="1:23" ht="19.5" customHeight="1" x14ac:dyDescent="0.15">
      <c r="A27" s="237"/>
      <c r="B27" s="238"/>
      <c r="C27" s="247"/>
      <c r="D27" s="249"/>
      <c r="E27" s="213"/>
      <c r="F27" s="250"/>
      <c r="G27" s="40" t="s">
        <v>29</v>
      </c>
      <c r="H27" s="41"/>
      <c r="I27" s="42"/>
      <c r="J27" s="88"/>
      <c r="K27" s="44">
        <f t="shared" si="0"/>
        <v>0</v>
      </c>
      <c r="L27" s="43">
        <f>IF(F26&lt;=K27,F26,K27)</f>
        <v>0</v>
      </c>
      <c r="M27" s="22"/>
      <c r="N27" s="22"/>
      <c r="O27" s="22"/>
      <c r="P27" s="45">
        <v>425000</v>
      </c>
      <c r="Q27" s="37" t="s">
        <v>30</v>
      </c>
      <c r="R27" s="45">
        <v>455000</v>
      </c>
      <c r="S27" s="46">
        <v>3460</v>
      </c>
      <c r="T27" s="22"/>
      <c r="U27" s="22"/>
      <c r="V27" s="22"/>
      <c r="W27" s="22"/>
    </row>
    <row r="28" spans="1:23" ht="19.5" customHeight="1" x14ac:dyDescent="0.15">
      <c r="A28" s="235">
        <v>2020</v>
      </c>
      <c r="B28" s="236"/>
      <c r="C28" s="231" t="s">
        <v>108</v>
      </c>
      <c r="D28" s="233">
        <v>10</v>
      </c>
      <c r="E28" s="197" t="s">
        <v>24</v>
      </c>
      <c r="F28" s="229">
        <v>432109</v>
      </c>
      <c r="G28" s="183" t="s">
        <v>25</v>
      </c>
      <c r="H28" s="183">
        <f>MIN($F$6:$F$31)</f>
        <v>240143</v>
      </c>
      <c r="I28" s="184">
        <f>LOOKUP(H28,$P$7:$P$33,$S$7:$S$33)</f>
        <v>1890</v>
      </c>
      <c r="J28" s="185">
        <f>'2020年 10月'!E32</f>
        <v>0</v>
      </c>
      <c r="K28" s="173">
        <f t="shared" si="0"/>
        <v>0</v>
      </c>
      <c r="L28" s="171">
        <f>IF(F28&lt;=K28,F28,K28)</f>
        <v>0</v>
      </c>
      <c r="M28" s="22"/>
      <c r="N28" s="22"/>
      <c r="O28" s="22"/>
      <c r="P28" s="45">
        <v>455000</v>
      </c>
      <c r="Q28" s="37" t="s">
        <v>30</v>
      </c>
      <c r="R28" s="45">
        <v>485000</v>
      </c>
      <c r="S28" s="46">
        <v>3700</v>
      </c>
      <c r="T28" s="22"/>
      <c r="U28" s="22"/>
      <c r="V28" s="22"/>
      <c r="W28" s="22"/>
    </row>
    <row r="29" spans="1:23" ht="19.5" customHeight="1" x14ac:dyDescent="0.15">
      <c r="A29" s="237"/>
      <c r="B29" s="238"/>
      <c r="C29" s="232"/>
      <c r="D29" s="234"/>
      <c r="E29" s="198"/>
      <c r="F29" s="230"/>
      <c r="G29" s="166" t="s">
        <v>29</v>
      </c>
      <c r="H29" s="180"/>
      <c r="I29" s="181"/>
      <c r="J29" s="182"/>
      <c r="K29" s="170"/>
      <c r="L29" s="168">
        <f>IF(F28&lt;=K29,F28,K29)</f>
        <v>0</v>
      </c>
      <c r="M29" s="22"/>
      <c r="N29" s="22"/>
      <c r="O29" s="22"/>
      <c r="P29" s="45">
        <v>485000</v>
      </c>
      <c r="Q29" s="37" t="s">
        <v>30</v>
      </c>
      <c r="R29" s="45">
        <v>515000</v>
      </c>
      <c r="S29" s="46">
        <v>3940</v>
      </c>
      <c r="T29" s="22"/>
      <c r="U29" s="22"/>
      <c r="V29" s="22"/>
      <c r="W29" s="22"/>
    </row>
    <row r="30" spans="1:23" s="39" customFormat="1" ht="19.5" customHeight="1" x14ac:dyDescent="0.15">
      <c r="A30" s="235">
        <v>2020</v>
      </c>
      <c r="B30" s="236"/>
      <c r="C30" s="247" t="s">
        <v>16</v>
      </c>
      <c r="D30" s="249">
        <v>11</v>
      </c>
      <c r="E30" s="213" t="s">
        <v>24</v>
      </c>
      <c r="F30" s="250">
        <v>321456</v>
      </c>
      <c r="G30" s="31" t="s">
        <v>25</v>
      </c>
      <c r="H30" s="32">
        <f>MIN($F$6:$F$31)</f>
        <v>240143</v>
      </c>
      <c r="I30" s="33">
        <f>LOOKUP(H30,$P$7:$P$33,$S$7:$S$33)</f>
        <v>1890</v>
      </c>
      <c r="J30" s="96">
        <f>'2020年 11月'!E32</f>
        <v>0</v>
      </c>
      <c r="K30" s="34">
        <f t="shared" si="0"/>
        <v>0</v>
      </c>
      <c r="L30" s="35">
        <f>IF(F30&lt;=K30,F30,K30)</f>
        <v>0</v>
      </c>
      <c r="M30" s="36"/>
      <c r="N30" s="36"/>
      <c r="O30" s="36"/>
      <c r="P30" s="45">
        <v>515000</v>
      </c>
      <c r="Q30" s="37" t="s">
        <v>30</v>
      </c>
      <c r="R30" s="45">
        <v>545000</v>
      </c>
      <c r="S30" s="46">
        <v>4170</v>
      </c>
      <c r="T30" s="36"/>
      <c r="U30" s="36"/>
      <c r="V30" s="36"/>
      <c r="W30" s="36"/>
    </row>
    <row r="31" spans="1:23" ht="19.5" customHeight="1" x14ac:dyDescent="0.15">
      <c r="A31" s="237"/>
      <c r="B31" s="238"/>
      <c r="C31" s="247"/>
      <c r="D31" s="249"/>
      <c r="E31" s="213"/>
      <c r="F31" s="250"/>
      <c r="G31" s="40" t="s">
        <v>29</v>
      </c>
      <c r="H31" s="41"/>
      <c r="I31" s="42"/>
      <c r="J31" s="88"/>
      <c r="K31" s="44">
        <f t="shared" si="0"/>
        <v>0</v>
      </c>
      <c r="L31" s="43">
        <f>IF(F30&lt;=K31,F30,K31)</f>
        <v>0</v>
      </c>
      <c r="M31" s="22"/>
      <c r="N31" s="22"/>
      <c r="O31" s="22"/>
      <c r="P31" s="45">
        <v>545000</v>
      </c>
      <c r="Q31" s="37" t="s">
        <v>30</v>
      </c>
      <c r="R31" s="58">
        <v>575000</v>
      </c>
      <c r="S31" s="46">
        <v>4410</v>
      </c>
      <c r="T31" s="22"/>
      <c r="U31" s="22"/>
      <c r="V31" s="22"/>
      <c r="W31" s="22"/>
    </row>
    <row r="32" spans="1:23" ht="19.5" customHeight="1" thickBot="1" x14ac:dyDescent="0.2">
      <c r="A32" s="47"/>
      <c r="B32" s="47"/>
      <c r="C32" s="47"/>
      <c r="D32" s="47"/>
      <c r="E32" s="48"/>
      <c r="F32" s="47"/>
      <c r="G32" s="49"/>
      <c r="H32" s="49"/>
      <c r="I32" s="47"/>
      <c r="J32" s="47"/>
      <c r="K32" s="47"/>
      <c r="L32" s="47"/>
      <c r="M32" s="22"/>
      <c r="N32" s="22"/>
      <c r="O32" s="22"/>
      <c r="P32" s="58">
        <v>575000</v>
      </c>
      <c r="Q32" s="37" t="s">
        <v>30</v>
      </c>
      <c r="R32" s="58">
        <v>605000</v>
      </c>
      <c r="S32" s="59">
        <v>4650</v>
      </c>
      <c r="T32" s="22"/>
      <c r="U32" s="22"/>
      <c r="V32" s="22"/>
      <c r="W32" s="22"/>
    </row>
    <row r="33" spans="1:23" ht="19.5" customHeight="1" x14ac:dyDescent="0.15">
      <c r="A33" s="225" t="s">
        <v>31</v>
      </c>
      <c r="B33" s="226"/>
      <c r="C33" s="226"/>
      <c r="D33" s="226"/>
      <c r="E33" s="226"/>
      <c r="F33" s="226"/>
      <c r="G33" s="50" t="s">
        <v>25</v>
      </c>
      <c r="H33" s="50"/>
      <c r="I33" s="51"/>
      <c r="J33" s="90">
        <f t="shared" ref="J33:L34" si="1">J6+J8+J10+J12+J14+J16+J18+J20+J22+J24+J26+J30</f>
        <v>0</v>
      </c>
      <c r="K33" s="52">
        <f t="shared" si="1"/>
        <v>0</v>
      </c>
      <c r="L33" s="53">
        <f t="shared" si="1"/>
        <v>0</v>
      </c>
      <c r="M33" s="22"/>
      <c r="N33" s="22"/>
      <c r="O33" s="22"/>
      <c r="P33" s="303">
        <v>605000</v>
      </c>
      <c r="Q33" s="304" t="s">
        <v>30</v>
      </c>
      <c r="R33" s="305"/>
      <c r="S33" s="306">
        <v>4880</v>
      </c>
      <c r="T33" s="22"/>
      <c r="U33" s="22"/>
      <c r="V33" s="22"/>
      <c r="W33" s="22"/>
    </row>
    <row r="34" spans="1:23" ht="19.5" customHeight="1" thickBot="1" x14ac:dyDescent="0.2">
      <c r="A34" s="227"/>
      <c r="B34" s="228"/>
      <c r="C34" s="228"/>
      <c r="D34" s="228"/>
      <c r="E34" s="228"/>
      <c r="F34" s="228"/>
      <c r="G34" s="54" t="s">
        <v>29</v>
      </c>
      <c r="H34" s="54"/>
      <c r="I34" s="55"/>
      <c r="J34" s="91">
        <f t="shared" si="1"/>
        <v>0</v>
      </c>
      <c r="K34" s="57">
        <f t="shared" si="1"/>
        <v>0</v>
      </c>
      <c r="L34" s="179">
        <f t="shared" si="1"/>
        <v>0</v>
      </c>
      <c r="M34" s="22"/>
      <c r="N34" s="22"/>
      <c r="O34" s="22"/>
      <c r="P34" s="311"/>
      <c r="Q34" s="312"/>
      <c r="R34" s="311"/>
      <c r="S34" s="313"/>
      <c r="T34" s="22"/>
      <c r="U34" s="22"/>
      <c r="V34" s="22"/>
      <c r="W34" s="22"/>
    </row>
    <row r="35" spans="1:23" ht="19.5" customHeight="1" x14ac:dyDescent="0.15">
      <c r="A35" s="47"/>
      <c r="B35" s="47"/>
      <c r="C35" s="47"/>
      <c r="D35" s="47"/>
      <c r="E35" s="48"/>
      <c r="F35" s="47"/>
      <c r="G35" s="49"/>
      <c r="H35" s="49"/>
      <c r="I35" s="47"/>
      <c r="J35" s="47"/>
      <c r="K35" s="47"/>
      <c r="L35" s="47"/>
      <c r="M35" s="22"/>
      <c r="N35" s="22"/>
      <c r="O35" s="22"/>
      <c r="P35" s="307"/>
      <c r="Q35" s="308"/>
      <c r="R35" s="310"/>
      <c r="S35" s="309"/>
    </row>
    <row r="36" spans="1:23" ht="19.5" customHeight="1" x14ac:dyDescent="0.15">
      <c r="A36" s="47"/>
      <c r="B36" s="47"/>
      <c r="C36" s="47"/>
      <c r="D36" s="47"/>
      <c r="E36" s="48"/>
      <c r="F36" s="47"/>
      <c r="G36" s="49"/>
      <c r="H36" s="49"/>
      <c r="I36" s="47"/>
      <c r="J36" s="47"/>
      <c r="K36" s="47"/>
      <c r="L36" s="47"/>
      <c r="M36" s="22"/>
      <c r="N36" s="22"/>
      <c r="O36" s="22"/>
    </row>
    <row r="37" spans="1:23" ht="19.5" customHeight="1" x14ac:dyDescent="0.15"/>
    <row r="38" spans="1:23" ht="19.5" customHeight="1" x14ac:dyDescent="0.15"/>
    <row r="39" spans="1:23" ht="19.5" customHeight="1" x14ac:dyDescent="0.15"/>
    <row r="40" spans="1:23" ht="19.5" customHeight="1" x14ac:dyDescent="0.15"/>
    <row r="41" spans="1:23" ht="19.5" customHeight="1" x14ac:dyDescent="0.15"/>
    <row r="42" spans="1:23" ht="19.5" customHeight="1" x14ac:dyDescent="0.15"/>
    <row r="43" spans="1:23" ht="19.5" customHeight="1" x14ac:dyDescent="0.15"/>
    <row r="44" spans="1:23" ht="9.75" customHeight="1" x14ac:dyDescent="0.15"/>
    <row r="45" spans="1:23" ht="19.5" customHeight="1" x14ac:dyDescent="0.15"/>
    <row r="46" spans="1:23" ht="9.75" customHeight="1" x14ac:dyDescent="0.15"/>
    <row r="47" spans="1:23" ht="21.75" customHeight="1" x14ac:dyDescent="0.15"/>
  </sheetData>
  <sheetProtection formatCells="0" selectLockedCells="1"/>
  <mergeCells count="75">
    <mergeCell ref="A8:B9"/>
    <mergeCell ref="A10:B11"/>
    <mergeCell ref="A33:F34"/>
    <mergeCell ref="C30:C31"/>
    <mergeCell ref="D30:D31"/>
    <mergeCell ref="E30:E31"/>
    <mergeCell ref="F30:F31"/>
    <mergeCell ref="A30:B31"/>
    <mergeCell ref="F26:F27"/>
    <mergeCell ref="C24:C25"/>
    <mergeCell ref="D24:D25"/>
    <mergeCell ref="E24:E25"/>
    <mergeCell ref="F24:F25"/>
    <mergeCell ref="C26:C27"/>
    <mergeCell ref="D26:D27"/>
    <mergeCell ref="E26:E27"/>
    <mergeCell ref="A26:B27"/>
    <mergeCell ref="F22:F23"/>
    <mergeCell ref="C20:C21"/>
    <mergeCell ref="D20:D21"/>
    <mergeCell ref="E20:E21"/>
    <mergeCell ref="F20:F21"/>
    <mergeCell ref="C22:C23"/>
    <mergeCell ref="D22:D23"/>
    <mergeCell ref="E22:E23"/>
    <mergeCell ref="A20:B21"/>
    <mergeCell ref="A22:B23"/>
    <mergeCell ref="D18:D19"/>
    <mergeCell ref="E18:E19"/>
    <mergeCell ref="A24:B25"/>
    <mergeCell ref="A16:B17"/>
    <mergeCell ref="A18:B19"/>
    <mergeCell ref="A12:B13"/>
    <mergeCell ref="A14:B15"/>
    <mergeCell ref="F18:F19"/>
    <mergeCell ref="C16:C17"/>
    <mergeCell ref="D16:D17"/>
    <mergeCell ref="E16:E17"/>
    <mergeCell ref="F14:F15"/>
    <mergeCell ref="C12:C13"/>
    <mergeCell ref="D12:D13"/>
    <mergeCell ref="E12:E13"/>
    <mergeCell ref="F12:F13"/>
    <mergeCell ref="C14:C15"/>
    <mergeCell ref="D14:D15"/>
    <mergeCell ref="E14:E15"/>
    <mergeCell ref="F16:F17"/>
    <mergeCell ref="C18:C19"/>
    <mergeCell ref="F10:F11"/>
    <mergeCell ref="C8:C9"/>
    <mergeCell ref="D8:D9"/>
    <mergeCell ref="E8:E9"/>
    <mergeCell ref="F8:F9"/>
    <mergeCell ref="C10:C11"/>
    <mergeCell ref="D10:D11"/>
    <mergeCell ref="E10:E11"/>
    <mergeCell ref="F6:F7"/>
    <mergeCell ref="A1:L1"/>
    <mergeCell ref="A2:L2"/>
    <mergeCell ref="A5:C5"/>
    <mergeCell ref="D5:E5"/>
    <mergeCell ref="C6:C7"/>
    <mergeCell ref="D6:D7"/>
    <mergeCell ref="E6:E7"/>
    <mergeCell ref="A6:B7"/>
    <mergeCell ref="P5:R5"/>
    <mergeCell ref="A4:C4"/>
    <mergeCell ref="D4:L4"/>
    <mergeCell ref="A3:C3"/>
    <mergeCell ref="D3:L3"/>
    <mergeCell ref="F28:F29"/>
    <mergeCell ref="C28:C29"/>
    <mergeCell ref="D28:D29"/>
    <mergeCell ref="E28:E29"/>
    <mergeCell ref="A28:B29"/>
  </mergeCells>
  <phoneticPr fontId="3"/>
  <printOptions horizontalCentered="1"/>
  <pageMargins left="0.43307086614173229" right="0.47244094488188981" top="0.78740157480314965" bottom="0.78740157480314965" header="0.51181102362204722" footer="0.51181102362204722"/>
  <pageSetup paperSize="9" scale="92" orientation="portrait" cellComments="asDisplayed" r:id="rId1"/>
  <headerFooter alignWithMargins="0"/>
  <ignoredErrors>
    <ignoredError sqref="K10" evalError="1"/>
  </ignoredErrors>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zoomScaleNormal="100" workbookViewId="0">
      <selection activeCell="B14" sqref="B14"/>
    </sheetView>
  </sheetViews>
  <sheetFormatPr defaultRowHeight="13.5" x14ac:dyDescent="0.15"/>
  <cols>
    <col min="1" max="1" width="21.625" style="99" customWidth="1"/>
    <col min="2" max="2" width="5.25" style="99" customWidth="1"/>
    <col min="3" max="3" width="4.875" style="99" customWidth="1"/>
    <col min="4" max="4" width="5.125" style="99" customWidth="1"/>
    <col min="5" max="5" width="4" style="99" customWidth="1"/>
    <col min="6" max="6" width="16.625" style="99" customWidth="1"/>
    <col min="7" max="7" width="24.75" style="99" customWidth="1"/>
    <col min="8" max="8" width="4" style="99" customWidth="1"/>
    <col min="9" max="9" width="32.25" style="99" customWidth="1"/>
    <col min="10" max="256" width="9" style="99"/>
    <col min="257" max="257" width="26.375" style="99" customWidth="1"/>
    <col min="258" max="258" width="15.5" style="99" customWidth="1"/>
    <col min="259" max="259" width="15.125" style="99" customWidth="1"/>
    <col min="260" max="260" width="26" style="99" customWidth="1"/>
    <col min="261" max="261" width="4.5" style="99" customWidth="1"/>
    <col min="262" max="262" width="33.125" style="99" bestFit="1" customWidth="1"/>
    <col min="263" max="263" width="11" style="99" customWidth="1"/>
    <col min="264" max="512" width="9" style="99"/>
    <col min="513" max="513" width="26.375" style="99" customWidth="1"/>
    <col min="514" max="514" width="15.5" style="99" customWidth="1"/>
    <col min="515" max="515" width="15.125" style="99" customWidth="1"/>
    <col min="516" max="516" width="26" style="99" customWidth="1"/>
    <col min="517" max="517" width="4.5" style="99" customWidth="1"/>
    <col min="518" max="518" width="33.125" style="99" bestFit="1" customWidth="1"/>
    <col min="519" max="519" width="11" style="99" customWidth="1"/>
    <col min="520" max="768" width="9" style="99"/>
    <col min="769" max="769" width="26.375" style="99" customWidth="1"/>
    <col min="770" max="770" width="15.5" style="99" customWidth="1"/>
    <col min="771" max="771" width="15.125" style="99" customWidth="1"/>
    <col min="772" max="772" width="26" style="99" customWidth="1"/>
    <col min="773" max="773" width="4.5" style="99" customWidth="1"/>
    <col min="774" max="774" width="33.125" style="99" bestFit="1" customWidth="1"/>
    <col min="775" max="775" width="11" style="99" customWidth="1"/>
    <col min="776" max="1024" width="9" style="99"/>
    <col min="1025" max="1025" width="26.375" style="99" customWidth="1"/>
    <col min="1026" max="1026" width="15.5" style="99" customWidth="1"/>
    <col min="1027" max="1027" width="15.125" style="99" customWidth="1"/>
    <col min="1028" max="1028" width="26" style="99" customWidth="1"/>
    <col min="1029" max="1029" width="4.5" style="99" customWidth="1"/>
    <col min="1030" max="1030" width="33.125" style="99" bestFit="1" customWidth="1"/>
    <col min="1031" max="1031" width="11" style="99" customWidth="1"/>
    <col min="1032" max="1280" width="9" style="99"/>
    <col min="1281" max="1281" width="26.375" style="99" customWidth="1"/>
    <col min="1282" max="1282" width="15.5" style="99" customWidth="1"/>
    <col min="1283" max="1283" width="15.125" style="99" customWidth="1"/>
    <col min="1284" max="1284" width="26" style="99" customWidth="1"/>
    <col min="1285" max="1285" width="4.5" style="99" customWidth="1"/>
    <col min="1286" max="1286" width="33.125" style="99" bestFit="1" customWidth="1"/>
    <col min="1287" max="1287" width="11" style="99" customWidth="1"/>
    <col min="1288" max="1536" width="9" style="99"/>
    <col min="1537" max="1537" width="26.375" style="99" customWidth="1"/>
    <col min="1538" max="1538" width="15.5" style="99" customWidth="1"/>
    <col min="1539" max="1539" width="15.125" style="99" customWidth="1"/>
    <col min="1540" max="1540" width="26" style="99" customWidth="1"/>
    <col min="1541" max="1541" width="4.5" style="99" customWidth="1"/>
    <col min="1542" max="1542" width="33.125" style="99" bestFit="1" customWidth="1"/>
    <col min="1543" max="1543" width="11" style="99" customWidth="1"/>
    <col min="1544" max="1792" width="9" style="99"/>
    <col min="1793" max="1793" width="26.375" style="99" customWidth="1"/>
    <col min="1794" max="1794" width="15.5" style="99" customWidth="1"/>
    <col min="1795" max="1795" width="15.125" style="99" customWidth="1"/>
    <col min="1796" max="1796" width="26" style="99" customWidth="1"/>
    <col min="1797" max="1797" width="4.5" style="99" customWidth="1"/>
    <col min="1798" max="1798" width="33.125" style="99" bestFit="1" customWidth="1"/>
    <col min="1799" max="1799" width="11" style="99" customWidth="1"/>
    <col min="1800" max="2048" width="9" style="99"/>
    <col min="2049" max="2049" width="26.375" style="99" customWidth="1"/>
    <col min="2050" max="2050" width="15.5" style="99" customWidth="1"/>
    <col min="2051" max="2051" width="15.125" style="99" customWidth="1"/>
    <col min="2052" max="2052" width="26" style="99" customWidth="1"/>
    <col min="2053" max="2053" width="4.5" style="99" customWidth="1"/>
    <col min="2054" max="2054" width="33.125" style="99" bestFit="1" customWidth="1"/>
    <col min="2055" max="2055" width="11" style="99" customWidth="1"/>
    <col min="2056" max="2304" width="9" style="99"/>
    <col min="2305" max="2305" width="26.375" style="99" customWidth="1"/>
    <col min="2306" max="2306" width="15.5" style="99" customWidth="1"/>
    <col min="2307" max="2307" width="15.125" style="99" customWidth="1"/>
    <col min="2308" max="2308" width="26" style="99" customWidth="1"/>
    <col min="2309" max="2309" width="4.5" style="99" customWidth="1"/>
    <col min="2310" max="2310" width="33.125" style="99" bestFit="1" customWidth="1"/>
    <col min="2311" max="2311" width="11" style="99" customWidth="1"/>
    <col min="2312" max="2560" width="9" style="99"/>
    <col min="2561" max="2561" width="26.375" style="99" customWidth="1"/>
    <col min="2562" max="2562" width="15.5" style="99" customWidth="1"/>
    <col min="2563" max="2563" width="15.125" style="99" customWidth="1"/>
    <col min="2564" max="2564" width="26" style="99" customWidth="1"/>
    <col min="2565" max="2565" width="4.5" style="99" customWidth="1"/>
    <col min="2566" max="2566" width="33.125" style="99" bestFit="1" customWidth="1"/>
    <col min="2567" max="2567" width="11" style="99" customWidth="1"/>
    <col min="2568" max="2816" width="9" style="99"/>
    <col min="2817" max="2817" width="26.375" style="99" customWidth="1"/>
    <col min="2818" max="2818" width="15.5" style="99" customWidth="1"/>
    <col min="2819" max="2819" width="15.125" style="99" customWidth="1"/>
    <col min="2820" max="2820" width="26" style="99" customWidth="1"/>
    <col min="2821" max="2821" width="4.5" style="99" customWidth="1"/>
    <col min="2822" max="2822" width="33.125" style="99" bestFit="1" customWidth="1"/>
    <col min="2823" max="2823" width="11" style="99" customWidth="1"/>
    <col min="2824" max="3072" width="9" style="99"/>
    <col min="3073" max="3073" width="26.375" style="99" customWidth="1"/>
    <col min="3074" max="3074" width="15.5" style="99" customWidth="1"/>
    <col min="3075" max="3075" width="15.125" style="99" customWidth="1"/>
    <col min="3076" max="3076" width="26" style="99" customWidth="1"/>
    <col min="3077" max="3077" width="4.5" style="99" customWidth="1"/>
    <col min="3078" max="3078" width="33.125" style="99" bestFit="1" customWidth="1"/>
    <col min="3079" max="3079" width="11" style="99" customWidth="1"/>
    <col min="3080" max="3328" width="9" style="99"/>
    <col min="3329" max="3329" width="26.375" style="99" customWidth="1"/>
    <col min="3330" max="3330" width="15.5" style="99" customWidth="1"/>
    <col min="3331" max="3331" width="15.125" style="99" customWidth="1"/>
    <col min="3332" max="3332" width="26" style="99" customWidth="1"/>
    <col min="3333" max="3333" width="4.5" style="99" customWidth="1"/>
    <col min="3334" max="3334" width="33.125" style="99" bestFit="1" customWidth="1"/>
    <col min="3335" max="3335" width="11" style="99" customWidth="1"/>
    <col min="3336" max="3584" width="9" style="99"/>
    <col min="3585" max="3585" width="26.375" style="99" customWidth="1"/>
    <col min="3586" max="3586" width="15.5" style="99" customWidth="1"/>
    <col min="3587" max="3587" width="15.125" style="99" customWidth="1"/>
    <col min="3588" max="3588" width="26" style="99" customWidth="1"/>
    <col min="3589" max="3589" width="4.5" style="99" customWidth="1"/>
    <col min="3590" max="3590" width="33.125" style="99" bestFit="1" customWidth="1"/>
    <col min="3591" max="3591" width="11" style="99" customWidth="1"/>
    <col min="3592" max="3840" width="9" style="99"/>
    <col min="3841" max="3841" width="26.375" style="99" customWidth="1"/>
    <col min="3842" max="3842" width="15.5" style="99" customWidth="1"/>
    <col min="3843" max="3843" width="15.125" style="99" customWidth="1"/>
    <col min="3844" max="3844" width="26" style="99" customWidth="1"/>
    <col min="3845" max="3845" width="4.5" style="99" customWidth="1"/>
    <col min="3846" max="3846" width="33.125" style="99" bestFit="1" customWidth="1"/>
    <col min="3847" max="3847" width="11" style="99" customWidth="1"/>
    <col min="3848" max="4096" width="9" style="99"/>
    <col min="4097" max="4097" width="26.375" style="99" customWidth="1"/>
    <col min="4098" max="4098" width="15.5" style="99" customWidth="1"/>
    <col min="4099" max="4099" width="15.125" style="99" customWidth="1"/>
    <col min="4100" max="4100" width="26" style="99" customWidth="1"/>
    <col min="4101" max="4101" width="4.5" style="99" customWidth="1"/>
    <col min="4102" max="4102" width="33.125" style="99" bestFit="1" customWidth="1"/>
    <col min="4103" max="4103" width="11" style="99" customWidth="1"/>
    <col min="4104" max="4352" width="9" style="99"/>
    <col min="4353" max="4353" width="26.375" style="99" customWidth="1"/>
    <col min="4354" max="4354" width="15.5" style="99" customWidth="1"/>
    <col min="4355" max="4355" width="15.125" style="99" customWidth="1"/>
    <col min="4356" max="4356" width="26" style="99" customWidth="1"/>
    <col min="4357" max="4357" width="4.5" style="99" customWidth="1"/>
    <col min="4358" max="4358" width="33.125" style="99" bestFit="1" customWidth="1"/>
    <col min="4359" max="4359" width="11" style="99" customWidth="1"/>
    <col min="4360" max="4608" width="9" style="99"/>
    <col min="4609" max="4609" width="26.375" style="99" customWidth="1"/>
    <col min="4610" max="4610" width="15.5" style="99" customWidth="1"/>
    <col min="4611" max="4611" width="15.125" style="99" customWidth="1"/>
    <col min="4612" max="4612" width="26" style="99" customWidth="1"/>
    <col min="4613" max="4613" width="4.5" style="99" customWidth="1"/>
    <col min="4614" max="4614" width="33.125" style="99" bestFit="1" customWidth="1"/>
    <col min="4615" max="4615" width="11" style="99" customWidth="1"/>
    <col min="4616" max="4864" width="9" style="99"/>
    <col min="4865" max="4865" width="26.375" style="99" customWidth="1"/>
    <col min="4866" max="4866" width="15.5" style="99" customWidth="1"/>
    <col min="4867" max="4867" width="15.125" style="99" customWidth="1"/>
    <col min="4868" max="4868" width="26" style="99" customWidth="1"/>
    <col min="4869" max="4869" width="4.5" style="99" customWidth="1"/>
    <col min="4870" max="4870" width="33.125" style="99" bestFit="1" customWidth="1"/>
    <col min="4871" max="4871" width="11" style="99" customWidth="1"/>
    <col min="4872" max="5120" width="9" style="99"/>
    <col min="5121" max="5121" width="26.375" style="99" customWidth="1"/>
    <col min="5122" max="5122" width="15.5" style="99" customWidth="1"/>
    <col min="5123" max="5123" width="15.125" style="99" customWidth="1"/>
    <col min="5124" max="5124" width="26" style="99" customWidth="1"/>
    <col min="5125" max="5125" width="4.5" style="99" customWidth="1"/>
    <col min="5126" max="5126" width="33.125" style="99" bestFit="1" customWidth="1"/>
    <col min="5127" max="5127" width="11" style="99" customWidth="1"/>
    <col min="5128" max="5376" width="9" style="99"/>
    <col min="5377" max="5377" width="26.375" style="99" customWidth="1"/>
    <col min="5378" max="5378" width="15.5" style="99" customWidth="1"/>
    <col min="5379" max="5379" width="15.125" style="99" customWidth="1"/>
    <col min="5380" max="5380" width="26" style="99" customWidth="1"/>
    <col min="5381" max="5381" width="4.5" style="99" customWidth="1"/>
    <col min="5382" max="5382" width="33.125" style="99" bestFit="1" customWidth="1"/>
    <col min="5383" max="5383" width="11" style="99" customWidth="1"/>
    <col min="5384" max="5632" width="9" style="99"/>
    <col min="5633" max="5633" width="26.375" style="99" customWidth="1"/>
    <col min="5634" max="5634" width="15.5" style="99" customWidth="1"/>
    <col min="5635" max="5635" width="15.125" style="99" customWidth="1"/>
    <col min="5636" max="5636" width="26" style="99" customWidth="1"/>
    <col min="5637" max="5637" width="4.5" style="99" customWidth="1"/>
    <col min="5638" max="5638" width="33.125" style="99" bestFit="1" customWidth="1"/>
    <col min="5639" max="5639" width="11" style="99" customWidth="1"/>
    <col min="5640" max="5888" width="9" style="99"/>
    <col min="5889" max="5889" width="26.375" style="99" customWidth="1"/>
    <col min="5890" max="5890" width="15.5" style="99" customWidth="1"/>
    <col min="5891" max="5891" width="15.125" style="99" customWidth="1"/>
    <col min="5892" max="5892" width="26" style="99" customWidth="1"/>
    <col min="5893" max="5893" width="4.5" style="99" customWidth="1"/>
    <col min="5894" max="5894" width="33.125" style="99" bestFit="1" customWidth="1"/>
    <col min="5895" max="5895" width="11" style="99" customWidth="1"/>
    <col min="5896" max="6144" width="9" style="99"/>
    <col min="6145" max="6145" width="26.375" style="99" customWidth="1"/>
    <col min="6146" max="6146" width="15.5" style="99" customWidth="1"/>
    <col min="6147" max="6147" width="15.125" style="99" customWidth="1"/>
    <col min="6148" max="6148" width="26" style="99" customWidth="1"/>
    <col min="6149" max="6149" width="4.5" style="99" customWidth="1"/>
    <col min="6150" max="6150" width="33.125" style="99" bestFit="1" customWidth="1"/>
    <col min="6151" max="6151" width="11" style="99" customWidth="1"/>
    <col min="6152" max="6400" width="9" style="99"/>
    <col min="6401" max="6401" width="26.375" style="99" customWidth="1"/>
    <col min="6402" max="6402" width="15.5" style="99" customWidth="1"/>
    <col min="6403" max="6403" width="15.125" style="99" customWidth="1"/>
    <col min="6404" max="6404" width="26" style="99" customWidth="1"/>
    <col min="6405" max="6405" width="4.5" style="99" customWidth="1"/>
    <col min="6406" max="6406" width="33.125" style="99" bestFit="1" customWidth="1"/>
    <col min="6407" max="6407" width="11" style="99" customWidth="1"/>
    <col min="6408" max="6656" width="9" style="99"/>
    <col min="6657" max="6657" width="26.375" style="99" customWidth="1"/>
    <col min="6658" max="6658" width="15.5" style="99" customWidth="1"/>
    <col min="6659" max="6659" width="15.125" style="99" customWidth="1"/>
    <col min="6660" max="6660" width="26" style="99" customWidth="1"/>
    <col min="6661" max="6661" width="4.5" style="99" customWidth="1"/>
    <col min="6662" max="6662" width="33.125" style="99" bestFit="1" customWidth="1"/>
    <col min="6663" max="6663" width="11" style="99" customWidth="1"/>
    <col min="6664" max="6912" width="9" style="99"/>
    <col min="6913" max="6913" width="26.375" style="99" customWidth="1"/>
    <col min="6914" max="6914" width="15.5" style="99" customWidth="1"/>
    <col min="6915" max="6915" width="15.125" style="99" customWidth="1"/>
    <col min="6916" max="6916" width="26" style="99" customWidth="1"/>
    <col min="6917" max="6917" width="4.5" style="99" customWidth="1"/>
    <col min="6918" max="6918" width="33.125" style="99" bestFit="1" customWidth="1"/>
    <col min="6919" max="6919" width="11" style="99" customWidth="1"/>
    <col min="6920" max="7168" width="9" style="99"/>
    <col min="7169" max="7169" width="26.375" style="99" customWidth="1"/>
    <col min="7170" max="7170" width="15.5" style="99" customWidth="1"/>
    <col min="7171" max="7171" width="15.125" style="99" customWidth="1"/>
    <col min="7172" max="7172" width="26" style="99" customWidth="1"/>
    <col min="7173" max="7173" width="4.5" style="99" customWidth="1"/>
    <col min="7174" max="7174" width="33.125" style="99" bestFit="1" customWidth="1"/>
    <col min="7175" max="7175" width="11" style="99" customWidth="1"/>
    <col min="7176" max="7424" width="9" style="99"/>
    <col min="7425" max="7425" width="26.375" style="99" customWidth="1"/>
    <col min="7426" max="7426" width="15.5" style="99" customWidth="1"/>
    <col min="7427" max="7427" width="15.125" style="99" customWidth="1"/>
    <col min="7428" max="7428" width="26" style="99" customWidth="1"/>
    <col min="7429" max="7429" width="4.5" style="99" customWidth="1"/>
    <col min="7430" max="7430" width="33.125" style="99" bestFit="1" customWidth="1"/>
    <col min="7431" max="7431" width="11" style="99" customWidth="1"/>
    <col min="7432" max="7680" width="9" style="99"/>
    <col min="7681" max="7681" width="26.375" style="99" customWidth="1"/>
    <col min="7682" max="7682" width="15.5" style="99" customWidth="1"/>
    <col min="7683" max="7683" width="15.125" style="99" customWidth="1"/>
    <col min="7684" max="7684" width="26" style="99" customWidth="1"/>
    <col min="7685" max="7685" width="4.5" style="99" customWidth="1"/>
    <col min="7686" max="7686" width="33.125" style="99" bestFit="1" customWidth="1"/>
    <col min="7687" max="7687" width="11" style="99" customWidth="1"/>
    <col min="7688" max="7936" width="9" style="99"/>
    <col min="7937" max="7937" width="26.375" style="99" customWidth="1"/>
    <col min="7938" max="7938" width="15.5" style="99" customWidth="1"/>
    <col min="7939" max="7939" width="15.125" style="99" customWidth="1"/>
    <col min="7940" max="7940" width="26" style="99" customWidth="1"/>
    <col min="7941" max="7941" width="4.5" style="99" customWidth="1"/>
    <col min="7942" max="7942" width="33.125" style="99" bestFit="1" customWidth="1"/>
    <col min="7943" max="7943" width="11" style="99" customWidth="1"/>
    <col min="7944" max="8192" width="9" style="99"/>
    <col min="8193" max="8193" width="26.375" style="99" customWidth="1"/>
    <col min="8194" max="8194" width="15.5" style="99" customWidth="1"/>
    <col min="8195" max="8195" width="15.125" style="99" customWidth="1"/>
    <col min="8196" max="8196" width="26" style="99" customWidth="1"/>
    <col min="8197" max="8197" width="4.5" style="99" customWidth="1"/>
    <col min="8198" max="8198" width="33.125" style="99" bestFit="1" customWidth="1"/>
    <col min="8199" max="8199" width="11" style="99" customWidth="1"/>
    <col min="8200" max="8448" width="9" style="99"/>
    <col min="8449" max="8449" width="26.375" style="99" customWidth="1"/>
    <col min="8450" max="8450" width="15.5" style="99" customWidth="1"/>
    <col min="8451" max="8451" width="15.125" style="99" customWidth="1"/>
    <col min="8452" max="8452" width="26" style="99" customWidth="1"/>
    <col min="8453" max="8453" width="4.5" style="99" customWidth="1"/>
    <col min="8454" max="8454" width="33.125" style="99" bestFit="1" customWidth="1"/>
    <col min="8455" max="8455" width="11" style="99" customWidth="1"/>
    <col min="8456" max="8704" width="9" style="99"/>
    <col min="8705" max="8705" width="26.375" style="99" customWidth="1"/>
    <col min="8706" max="8706" width="15.5" style="99" customWidth="1"/>
    <col min="8707" max="8707" width="15.125" style="99" customWidth="1"/>
    <col min="8708" max="8708" width="26" style="99" customWidth="1"/>
    <col min="8709" max="8709" width="4.5" style="99" customWidth="1"/>
    <col min="8710" max="8710" width="33.125" style="99" bestFit="1" customWidth="1"/>
    <col min="8711" max="8711" width="11" style="99" customWidth="1"/>
    <col min="8712" max="8960" width="9" style="99"/>
    <col min="8961" max="8961" width="26.375" style="99" customWidth="1"/>
    <col min="8962" max="8962" width="15.5" style="99" customWidth="1"/>
    <col min="8963" max="8963" width="15.125" style="99" customWidth="1"/>
    <col min="8964" max="8964" width="26" style="99" customWidth="1"/>
    <col min="8965" max="8965" width="4.5" style="99" customWidth="1"/>
    <col min="8966" max="8966" width="33.125" style="99" bestFit="1" customWidth="1"/>
    <col min="8967" max="8967" width="11" style="99" customWidth="1"/>
    <col min="8968" max="9216" width="9" style="99"/>
    <col min="9217" max="9217" width="26.375" style="99" customWidth="1"/>
    <col min="9218" max="9218" width="15.5" style="99" customWidth="1"/>
    <col min="9219" max="9219" width="15.125" style="99" customWidth="1"/>
    <col min="9220" max="9220" width="26" style="99" customWidth="1"/>
    <col min="9221" max="9221" width="4.5" style="99" customWidth="1"/>
    <col min="9222" max="9222" width="33.125" style="99" bestFit="1" customWidth="1"/>
    <col min="9223" max="9223" width="11" style="99" customWidth="1"/>
    <col min="9224" max="9472" width="9" style="99"/>
    <col min="9473" max="9473" width="26.375" style="99" customWidth="1"/>
    <col min="9474" max="9474" width="15.5" style="99" customWidth="1"/>
    <col min="9475" max="9475" width="15.125" style="99" customWidth="1"/>
    <col min="9476" max="9476" width="26" style="99" customWidth="1"/>
    <col min="9477" max="9477" width="4.5" style="99" customWidth="1"/>
    <col min="9478" max="9478" width="33.125" style="99" bestFit="1" customWidth="1"/>
    <col min="9479" max="9479" width="11" style="99" customWidth="1"/>
    <col min="9480" max="9728" width="9" style="99"/>
    <col min="9729" max="9729" width="26.375" style="99" customWidth="1"/>
    <col min="9730" max="9730" width="15.5" style="99" customWidth="1"/>
    <col min="9731" max="9731" width="15.125" style="99" customWidth="1"/>
    <col min="9732" max="9732" width="26" style="99" customWidth="1"/>
    <col min="9733" max="9733" width="4.5" style="99" customWidth="1"/>
    <col min="9734" max="9734" width="33.125" style="99" bestFit="1" customWidth="1"/>
    <col min="9735" max="9735" width="11" style="99" customWidth="1"/>
    <col min="9736" max="9984" width="9" style="99"/>
    <col min="9985" max="9985" width="26.375" style="99" customWidth="1"/>
    <col min="9986" max="9986" width="15.5" style="99" customWidth="1"/>
    <col min="9987" max="9987" width="15.125" style="99" customWidth="1"/>
    <col min="9988" max="9988" width="26" style="99" customWidth="1"/>
    <col min="9989" max="9989" width="4.5" style="99" customWidth="1"/>
    <col min="9990" max="9990" width="33.125" style="99" bestFit="1" customWidth="1"/>
    <col min="9991" max="9991" width="11" style="99" customWidth="1"/>
    <col min="9992" max="10240" width="9" style="99"/>
    <col min="10241" max="10241" width="26.375" style="99" customWidth="1"/>
    <col min="10242" max="10242" width="15.5" style="99" customWidth="1"/>
    <col min="10243" max="10243" width="15.125" style="99" customWidth="1"/>
    <col min="10244" max="10244" width="26" style="99" customWidth="1"/>
    <col min="10245" max="10245" width="4.5" style="99" customWidth="1"/>
    <col min="10246" max="10246" width="33.125" style="99" bestFit="1" customWidth="1"/>
    <col min="10247" max="10247" width="11" style="99" customWidth="1"/>
    <col min="10248" max="10496" width="9" style="99"/>
    <col min="10497" max="10497" width="26.375" style="99" customWidth="1"/>
    <col min="10498" max="10498" width="15.5" style="99" customWidth="1"/>
    <col min="10499" max="10499" width="15.125" style="99" customWidth="1"/>
    <col min="10500" max="10500" width="26" style="99" customWidth="1"/>
    <col min="10501" max="10501" width="4.5" style="99" customWidth="1"/>
    <col min="10502" max="10502" width="33.125" style="99" bestFit="1" customWidth="1"/>
    <col min="10503" max="10503" width="11" style="99" customWidth="1"/>
    <col min="10504" max="10752" width="9" style="99"/>
    <col min="10753" max="10753" width="26.375" style="99" customWidth="1"/>
    <col min="10754" max="10754" width="15.5" style="99" customWidth="1"/>
    <col min="10755" max="10755" width="15.125" style="99" customWidth="1"/>
    <col min="10756" max="10756" width="26" style="99" customWidth="1"/>
    <col min="10757" max="10757" width="4.5" style="99" customWidth="1"/>
    <col min="10758" max="10758" width="33.125" style="99" bestFit="1" customWidth="1"/>
    <col min="10759" max="10759" width="11" style="99" customWidth="1"/>
    <col min="10760" max="11008" width="9" style="99"/>
    <col min="11009" max="11009" width="26.375" style="99" customWidth="1"/>
    <col min="11010" max="11010" width="15.5" style="99" customWidth="1"/>
    <col min="11011" max="11011" width="15.125" style="99" customWidth="1"/>
    <col min="11012" max="11012" width="26" style="99" customWidth="1"/>
    <col min="11013" max="11013" width="4.5" style="99" customWidth="1"/>
    <col min="11014" max="11014" width="33.125" style="99" bestFit="1" customWidth="1"/>
    <col min="11015" max="11015" width="11" style="99" customWidth="1"/>
    <col min="11016" max="11264" width="9" style="99"/>
    <col min="11265" max="11265" width="26.375" style="99" customWidth="1"/>
    <col min="11266" max="11266" width="15.5" style="99" customWidth="1"/>
    <col min="11267" max="11267" width="15.125" style="99" customWidth="1"/>
    <col min="11268" max="11268" width="26" style="99" customWidth="1"/>
    <col min="11269" max="11269" width="4.5" style="99" customWidth="1"/>
    <col min="11270" max="11270" width="33.125" style="99" bestFit="1" customWidth="1"/>
    <col min="11271" max="11271" width="11" style="99" customWidth="1"/>
    <col min="11272" max="11520" width="9" style="99"/>
    <col min="11521" max="11521" width="26.375" style="99" customWidth="1"/>
    <col min="11522" max="11522" width="15.5" style="99" customWidth="1"/>
    <col min="11523" max="11523" width="15.125" style="99" customWidth="1"/>
    <col min="11524" max="11524" width="26" style="99" customWidth="1"/>
    <col min="11525" max="11525" width="4.5" style="99" customWidth="1"/>
    <col min="11526" max="11526" width="33.125" style="99" bestFit="1" customWidth="1"/>
    <col min="11527" max="11527" width="11" style="99" customWidth="1"/>
    <col min="11528" max="11776" width="9" style="99"/>
    <col min="11777" max="11777" width="26.375" style="99" customWidth="1"/>
    <col min="11778" max="11778" width="15.5" style="99" customWidth="1"/>
    <col min="11779" max="11779" width="15.125" style="99" customWidth="1"/>
    <col min="11780" max="11780" width="26" style="99" customWidth="1"/>
    <col min="11781" max="11781" width="4.5" style="99" customWidth="1"/>
    <col min="11782" max="11782" width="33.125" style="99" bestFit="1" customWidth="1"/>
    <col min="11783" max="11783" width="11" style="99" customWidth="1"/>
    <col min="11784" max="12032" width="9" style="99"/>
    <col min="12033" max="12033" width="26.375" style="99" customWidth="1"/>
    <col min="12034" max="12034" width="15.5" style="99" customWidth="1"/>
    <col min="12035" max="12035" width="15.125" style="99" customWidth="1"/>
    <col min="12036" max="12036" width="26" style="99" customWidth="1"/>
    <col min="12037" max="12037" width="4.5" style="99" customWidth="1"/>
    <col min="12038" max="12038" width="33.125" style="99" bestFit="1" customWidth="1"/>
    <col min="12039" max="12039" width="11" style="99" customWidth="1"/>
    <col min="12040" max="12288" width="9" style="99"/>
    <col min="12289" max="12289" width="26.375" style="99" customWidth="1"/>
    <col min="12290" max="12290" width="15.5" style="99" customWidth="1"/>
    <col min="12291" max="12291" width="15.125" style="99" customWidth="1"/>
    <col min="12292" max="12292" width="26" style="99" customWidth="1"/>
    <col min="12293" max="12293" width="4.5" style="99" customWidth="1"/>
    <col min="12294" max="12294" width="33.125" style="99" bestFit="1" customWidth="1"/>
    <col min="12295" max="12295" width="11" style="99" customWidth="1"/>
    <col min="12296" max="12544" width="9" style="99"/>
    <col min="12545" max="12545" width="26.375" style="99" customWidth="1"/>
    <col min="12546" max="12546" width="15.5" style="99" customWidth="1"/>
    <col min="12547" max="12547" width="15.125" style="99" customWidth="1"/>
    <col min="12548" max="12548" width="26" style="99" customWidth="1"/>
    <col min="12549" max="12549" width="4.5" style="99" customWidth="1"/>
    <col min="12550" max="12550" width="33.125" style="99" bestFit="1" customWidth="1"/>
    <col min="12551" max="12551" width="11" style="99" customWidth="1"/>
    <col min="12552" max="12800" width="9" style="99"/>
    <col min="12801" max="12801" width="26.375" style="99" customWidth="1"/>
    <col min="12802" max="12802" width="15.5" style="99" customWidth="1"/>
    <col min="12803" max="12803" width="15.125" style="99" customWidth="1"/>
    <col min="12804" max="12804" width="26" style="99" customWidth="1"/>
    <col min="12805" max="12805" width="4.5" style="99" customWidth="1"/>
    <col min="12806" max="12806" width="33.125" style="99" bestFit="1" customWidth="1"/>
    <col min="12807" max="12807" width="11" style="99" customWidth="1"/>
    <col min="12808" max="13056" width="9" style="99"/>
    <col min="13057" max="13057" width="26.375" style="99" customWidth="1"/>
    <col min="13058" max="13058" width="15.5" style="99" customWidth="1"/>
    <col min="13059" max="13059" width="15.125" style="99" customWidth="1"/>
    <col min="13060" max="13060" width="26" style="99" customWidth="1"/>
    <col min="13061" max="13061" width="4.5" style="99" customWidth="1"/>
    <col min="13062" max="13062" width="33.125" style="99" bestFit="1" customWidth="1"/>
    <col min="13063" max="13063" width="11" style="99" customWidth="1"/>
    <col min="13064" max="13312" width="9" style="99"/>
    <col min="13313" max="13313" width="26.375" style="99" customWidth="1"/>
    <col min="13314" max="13314" width="15.5" style="99" customWidth="1"/>
    <col min="13315" max="13315" width="15.125" style="99" customWidth="1"/>
    <col min="13316" max="13316" width="26" style="99" customWidth="1"/>
    <col min="13317" max="13317" width="4.5" style="99" customWidth="1"/>
    <col min="13318" max="13318" width="33.125" style="99" bestFit="1" customWidth="1"/>
    <col min="13319" max="13319" width="11" style="99" customWidth="1"/>
    <col min="13320" max="13568" width="9" style="99"/>
    <col min="13569" max="13569" width="26.375" style="99" customWidth="1"/>
    <col min="13570" max="13570" width="15.5" style="99" customWidth="1"/>
    <col min="13571" max="13571" width="15.125" style="99" customWidth="1"/>
    <col min="13572" max="13572" width="26" style="99" customWidth="1"/>
    <col min="13573" max="13573" width="4.5" style="99" customWidth="1"/>
    <col min="13574" max="13574" width="33.125" style="99" bestFit="1" customWidth="1"/>
    <col min="13575" max="13575" width="11" style="99" customWidth="1"/>
    <col min="13576" max="13824" width="9" style="99"/>
    <col min="13825" max="13825" width="26.375" style="99" customWidth="1"/>
    <col min="13826" max="13826" width="15.5" style="99" customWidth="1"/>
    <col min="13827" max="13827" width="15.125" style="99" customWidth="1"/>
    <col min="13828" max="13828" width="26" style="99" customWidth="1"/>
    <col min="13829" max="13829" width="4.5" style="99" customWidth="1"/>
    <col min="13830" max="13830" width="33.125" style="99" bestFit="1" customWidth="1"/>
    <col min="13831" max="13831" width="11" style="99" customWidth="1"/>
    <col min="13832" max="14080" width="9" style="99"/>
    <col min="14081" max="14081" width="26.375" style="99" customWidth="1"/>
    <col min="14082" max="14082" width="15.5" style="99" customWidth="1"/>
    <col min="14083" max="14083" width="15.125" style="99" customWidth="1"/>
    <col min="14084" max="14084" width="26" style="99" customWidth="1"/>
    <col min="14085" max="14085" width="4.5" style="99" customWidth="1"/>
    <col min="14086" max="14086" width="33.125" style="99" bestFit="1" customWidth="1"/>
    <col min="14087" max="14087" width="11" style="99" customWidth="1"/>
    <col min="14088" max="14336" width="9" style="99"/>
    <col min="14337" max="14337" width="26.375" style="99" customWidth="1"/>
    <col min="14338" max="14338" width="15.5" style="99" customWidth="1"/>
    <col min="14339" max="14339" width="15.125" style="99" customWidth="1"/>
    <col min="14340" max="14340" width="26" style="99" customWidth="1"/>
    <col min="14341" max="14341" width="4.5" style="99" customWidth="1"/>
    <col min="14342" max="14342" width="33.125" style="99" bestFit="1" customWidth="1"/>
    <col min="14343" max="14343" width="11" style="99" customWidth="1"/>
    <col min="14344" max="14592" width="9" style="99"/>
    <col min="14593" max="14593" width="26.375" style="99" customWidth="1"/>
    <col min="14594" max="14594" width="15.5" style="99" customWidth="1"/>
    <col min="14595" max="14595" width="15.125" style="99" customWidth="1"/>
    <col min="14596" max="14596" width="26" style="99" customWidth="1"/>
    <col min="14597" max="14597" width="4.5" style="99" customWidth="1"/>
    <col min="14598" max="14598" width="33.125" style="99" bestFit="1" customWidth="1"/>
    <col min="14599" max="14599" width="11" style="99" customWidth="1"/>
    <col min="14600" max="14848" width="9" style="99"/>
    <col min="14849" max="14849" width="26.375" style="99" customWidth="1"/>
    <col min="14850" max="14850" width="15.5" style="99" customWidth="1"/>
    <col min="14851" max="14851" width="15.125" style="99" customWidth="1"/>
    <col min="14852" max="14852" width="26" style="99" customWidth="1"/>
    <col min="14853" max="14853" width="4.5" style="99" customWidth="1"/>
    <col min="14854" max="14854" width="33.125" style="99" bestFit="1" customWidth="1"/>
    <col min="14855" max="14855" width="11" style="99" customWidth="1"/>
    <col min="14856" max="15104" width="9" style="99"/>
    <col min="15105" max="15105" width="26.375" style="99" customWidth="1"/>
    <col min="15106" max="15106" width="15.5" style="99" customWidth="1"/>
    <col min="15107" max="15107" width="15.125" style="99" customWidth="1"/>
    <col min="15108" max="15108" width="26" style="99" customWidth="1"/>
    <col min="15109" max="15109" width="4.5" style="99" customWidth="1"/>
    <col min="15110" max="15110" width="33.125" style="99" bestFit="1" customWidth="1"/>
    <col min="15111" max="15111" width="11" style="99" customWidth="1"/>
    <col min="15112" max="15360" width="9" style="99"/>
    <col min="15361" max="15361" width="26.375" style="99" customWidth="1"/>
    <col min="15362" max="15362" width="15.5" style="99" customWidth="1"/>
    <col min="15363" max="15363" width="15.125" style="99" customWidth="1"/>
    <col min="15364" max="15364" width="26" style="99" customWidth="1"/>
    <col min="15365" max="15365" width="4.5" style="99" customWidth="1"/>
    <col min="15366" max="15366" width="33.125" style="99" bestFit="1" customWidth="1"/>
    <col min="15367" max="15367" width="11" style="99" customWidth="1"/>
    <col min="15368" max="15616" width="9" style="99"/>
    <col min="15617" max="15617" width="26.375" style="99" customWidth="1"/>
    <col min="15618" max="15618" width="15.5" style="99" customWidth="1"/>
    <col min="15619" max="15619" width="15.125" style="99" customWidth="1"/>
    <col min="15620" max="15620" width="26" style="99" customWidth="1"/>
    <col min="15621" max="15621" width="4.5" style="99" customWidth="1"/>
    <col min="15622" max="15622" width="33.125" style="99" bestFit="1" customWidth="1"/>
    <col min="15623" max="15623" width="11" style="99" customWidth="1"/>
    <col min="15624" max="15872" width="9" style="99"/>
    <col min="15873" max="15873" width="26.375" style="99" customWidth="1"/>
    <col min="15874" max="15874" width="15.5" style="99" customWidth="1"/>
    <col min="15875" max="15875" width="15.125" style="99" customWidth="1"/>
    <col min="15876" max="15876" width="26" style="99" customWidth="1"/>
    <col min="15877" max="15877" width="4.5" style="99" customWidth="1"/>
    <col min="15878" max="15878" width="33.125" style="99" bestFit="1" customWidth="1"/>
    <col min="15879" max="15879" width="11" style="99" customWidth="1"/>
    <col min="15880" max="16128" width="9" style="99"/>
    <col min="16129" max="16129" width="26.375" style="99" customWidth="1"/>
    <col min="16130" max="16130" width="15.5" style="99" customWidth="1"/>
    <col min="16131" max="16131" width="15.125" style="99" customWidth="1"/>
    <col min="16132" max="16132" width="26" style="99" customWidth="1"/>
    <col min="16133" max="16133" width="4.5" style="99" customWidth="1"/>
    <col min="16134" max="16134" width="33.125" style="99" bestFit="1" customWidth="1"/>
    <col min="16135" max="16135" width="11" style="99" customWidth="1"/>
    <col min="16136" max="16384" width="9" style="99"/>
  </cols>
  <sheetData>
    <row r="1" spans="1:15" ht="18.75" customHeight="1" x14ac:dyDescent="0.15">
      <c r="A1" s="6" t="s">
        <v>110</v>
      </c>
      <c r="B1" s="188"/>
      <c r="C1" s="189"/>
      <c r="D1" s="188"/>
      <c r="E1" s="189"/>
      <c r="F1" s="6"/>
      <c r="G1" s="6"/>
      <c r="H1" s="6"/>
      <c r="I1" s="6"/>
      <c r="J1" s="6"/>
      <c r="K1" s="6"/>
      <c r="L1" s="6"/>
      <c r="M1" s="6"/>
      <c r="N1" s="6"/>
      <c r="O1" s="6"/>
    </row>
    <row r="2" spans="1:15" ht="21.75" customHeight="1" x14ac:dyDescent="0.15">
      <c r="A2" s="254" t="s">
        <v>119</v>
      </c>
      <c r="B2" s="254"/>
      <c r="C2" s="254"/>
      <c r="D2" s="254"/>
      <c r="E2" s="254"/>
      <c r="F2" s="254"/>
      <c r="G2" s="254"/>
      <c r="H2" s="254"/>
      <c r="I2" s="254"/>
      <c r="J2" s="254"/>
      <c r="K2" s="6"/>
      <c r="L2" s="6"/>
      <c r="M2" s="6"/>
      <c r="N2" s="6"/>
      <c r="O2" s="6"/>
    </row>
    <row r="3" spans="1:15" ht="33" customHeight="1" thickBot="1" x14ac:dyDescent="0.2">
      <c r="A3" s="255" t="s">
        <v>50</v>
      </c>
      <c r="B3" s="255"/>
      <c r="C3" s="255"/>
      <c r="D3" s="255"/>
      <c r="E3" s="255"/>
      <c r="F3" s="100"/>
      <c r="G3" s="100"/>
      <c r="H3" s="101"/>
      <c r="I3" s="101"/>
      <c r="J3" s="6"/>
      <c r="K3" s="6"/>
      <c r="L3" s="6"/>
      <c r="M3" s="6"/>
      <c r="N3" s="6"/>
      <c r="O3" s="6"/>
    </row>
    <row r="4" spans="1:15" ht="17.25" customHeight="1" x14ac:dyDescent="0.15">
      <c r="A4" s="6"/>
      <c r="B4" s="188"/>
      <c r="C4" s="189"/>
      <c r="D4" s="188"/>
      <c r="E4" s="189"/>
      <c r="F4" s="6"/>
      <c r="G4" s="6"/>
      <c r="H4" s="6"/>
      <c r="I4" s="6"/>
      <c r="J4" s="6"/>
      <c r="K4" s="6"/>
      <c r="L4" s="6"/>
      <c r="M4" s="6"/>
      <c r="N4" s="6"/>
      <c r="O4" s="6"/>
    </row>
    <row r="5" spans="1:15" ht="37.5" customHeight="1" x14ac:dyDescent="0.15">
      <c r="A5" s="187" t="s">
        <v>51</v>
      </c>
      <c r="B5" s="256" t="s">
        <v>113</v>
      </c>
      <c r="C5" s="257"/>
      <c r="D5" s="256" t="s">
        <v>114</v>
      </c>
      <c r="E5" s="257"/>
      <c r="F5" s="187" t="s">
        <v>52</v>
      </c>
      <c r="G5" s="258" t="s">
        <v>53</v>
      </c>
      <c r="H5" s="259"/>
      <c r="I5" s="186" t="s">
        <v>54</v>
      </c>
      <c r="J5" s="187" t="s">
        <v>55</v>
      </c>
      <c r="K5" s="6"/>
      <c r="L5" s="6"/>
      <c r="M5" s="6"/>
      <c r="N5" s="6"/>
      <c r="O5" s="6"/>
    </row>
    <row r="6" spans="1:15" ht="37.5" customHeight="1" x14ac:dyDescent="0.15">
      <c r="A6" s="102"/>
      <c r="B6" s="103"/>
      <c r="C6" s="190" t="s">
        <v>1</v>
      </c>
      <c r="D6" s="103"/>
      <c r="E6" s="190" t="s">
        <v>63</v>
      </c>
      <c r="F6" s="104"/>
      <c r="G6" s="105">
        <f>(B6*F6)+(D6*F6/60)</f>
        <v>0</v>
      </c>
      <c r="H6" s="106" t="s">
        <v>0</v>
      </c>
      <c r="I6" s="103" t="s">
        <v>56</v>
      </c>
      <c r="J6" s="107"/>
      <c r="K6" s="6"/>
      <c r="L6" s="6"/>
      <c r="M6" s="6"/>
      <c r="N6" s="6"/>
      <c r="O6" s="6"/>
    </row>
    <row r="7" spans="1:15" ht="37.5" customHeight="1" x14ac:dyDescent="0.15">
      <c r="A7" s="102"/>
      <c r="B7" s="103"/>
      <c r="C7" s="190" t="s">
        <v>115</v>
      </c>
      <c r="D7" s="103"/>
      <c r="E7" s="190" t="s">
        <v>116</v>
      </c>
      <c r="F7" s="104"/>
      <c r="G7" s="108">
        <f t="shared" ref="G7:G12" si="0">(B7*F7)+(D7*F7/60)</f>
        <v>0</v>
      </c>
      <c r="H7" s="106" t="s">
        <v>0</v>
      </c>
      <c r="I7" s="103" t="s">
        <v>56</v>
      </c>
      <c r="J7" s="107"/>
      <c r="K7" s="6"/>
      <c r="L7" s="6"/>
      <c r="M7" s="6"/>
      <c r="N7" s="6"/>
      <c r="O7" s="6"/>
    </row>
    <row r="8" spans="1:15" ht="37.5" customHeight="1" x14ac:dyDescent="0.15">
      <c r="A8" s="102"/>
      <c r="B8" s="103"/>
      <c r="C8" s="190" t="s">
        <v>115</v>
      </c>
      <c r="D8" s="103"/>
      <c r="E8" s="190" t="s">
        <v>116</v>
      </c>
      <c r="F8" s="104"/>
      <c r="G8" s="105">
        <f t="shared" si="0"/>
        <v>0</v>
      </c>
      <c r="H8" s="106" t="s">
        <v>0</v>
      </c>
      <c r="I8" s="103" t="s">
        <v>56</v>
      </c>
      <c r="J8" s="107"/>
      <c r="K8" s="6"/>
      <c r="L8" s="6"/>
      <c r="M8" s="6"/>
      <c r="N8" s="6"/>
      <c r="O8" s="6"/>
    </row>
    <row r="9" spans="1:15" ht="37.5" customHeight="1" x14ac:dyDescent="0.15">
      <c r="A9" s="102"/>
      <c r="B9" s="103"/>
      <c r="C9" s="190" t="s">
        <v>115</v>
      </c>
      <c r="D9" s="103"/>
      <c r="E9" s="190" t="s">
        <v>116</v>
      </c>
      <c r="F9" s="104"/>
      <c r="G9" s="105">
        <f t="shared" si="0"/>
        <v>0</v>
      </c>
      <c r="H9" s="106" t="s">
        <v>0</v>
      </c>
      <c r="I9" s="103" t="s">
        <v>56</v>
      </c>
      <c r="J9" s="107"/>
      <c r="K9" s="6"/>
      <c r="L9" s="6"/>
      <c r="M9" s="6"/>
      <c r="N9" s="6"/>
      <c r="O9" s="6"/>
    </row>
    <row r="10" spans="1:15" ht="37.5" customHeight="1" x14ac:dyDescent="0.15">
      <c r="A10" s="102"/>
      <c r="B10" s="103"/>
      <c r="C10" s="190" t="s">
        <v>115</v>
      </c>
      <c r="D10" s="103"/>
      <c r="E10" s="190" t="s">
        <v>116</v>
      </c>
      <c r="F10" s="104"/>
      <c r="G10" s="108">
        <f t="shared" si="0"/>
        <v>0</v>
      </c>
      <c r="H10" s="106" t="s">
        <v>0</v>
      </c>
      <c r="I10" s="103" t="s">
        <v>56</v>
      </c>
      <c r="J10" s="107"/>
      <c r="K10" s="6"/>
      <c r="L10" s="6"/>
      <c r="M10" s="6"/>
      <c r="N10" s="6"/>
      <c r="O10" s="6"/>
    </row>
    <row r="11" spans="1:15" ht="37.5" customHeight="1" x14ac:dyDescent="0.15">
      <c r="A11" s="102"/>
      <c r="B11" s="103"/>
      <c r="C11" s="190" t="s">
        <v>115</v>
      </c>
      <c r="D11" s="103"/>
      <c r="E11" s="190" t="s">
        <v>116</v>
      </c>
      <c r="F11" s="104"/>
      <c r="G11" s="105">
        <f t="shared" si="0"/>
        <v>0</v>
      </c>
      <c r="H11" s="106" t="s">
        <v>0</v>
      </c>
      <c r="I11" s="103" t="s">
        <v>56</v>
      </c>
      <c r="J11" s="107"/>
      <c r="K11" s="6"/>
      <c r="L11" s="6"/>
      <c r="M11" s="6"/>
      <c r="N11" s="6"/>
      <c r="O11" s="6"/>
    </row>
    <row r="12" spans="1:15" ht="37.5" customHeight="1" thickBot="1" x14ac:dyDescent="0.2">
      <c r="A12" s="102"/>
      <c r="B12" s="103"/>
      <c r="C12" s="190" t="s">
        <v>115</v>
      </c>
      <c r="D12" s="103"/>
      <c r="E12" s="190" t="s">
        <v>116</v>
      </c>
      <c r="F12" s="104"/>
      <c r="G12" s="109">
        <f t="shared" si="0"/>
        <v>0</v>
      </c>
      <c r="H12" s="110" t="s">
        <v>0</v>
      </c>
      <c r="I12" s="103" t="s">
        <v>56</v>
      </c>
      <c r="J12" s="107"/>
      <c r="K12" s="6"/>
      <c r="L12" s="6"/>
      <c r="M12" s="6"/>
      <c r="N12" s="6"/>
      <c r="O12" s="6"/>
    </row>
    <row r="13" spans="1:15" ht="37.5" customHeight="1" thickBot="1" x14ac:dyDescent="0.2">
      <c r="A13" s="187" t="s">
        <v>117</v>
      </c>
      <c r="B13" s="103">
        <f>SUM(B6:B12)</f>
        <v>0</v>
      </c>
      <c r="C13" s="190" t="s">
        <v>115</v>
      </c>
      <c r="D13" s="103"/>
      <c r="E13" s="190" t="s">
        <v>116</v>
      </c>
      <c r="F13" s="111"/>
      <c r="G13" s="112">
        <f>SUM(G6:G12)</f>
        <v>0</v>
      </c>
      <c r="H13" s="113" t="s">
        <v>0</v>
      </c>
      <c r="I13" s="114"/>
      <c r="J13" s="115"/>
      <c r="K13" s="6"/>
      <c r="L13" s="6"/>
      <c r="M13" s="6"/>
      <c r="N13" s="6"/>
      <c r="O13" s="6"/>
    </row>
    <row r="14" spans="1:15" ht="28.5" customHeight="1" x14ac:dyDescent="0.15">
      <c r="A14" s="187" t="s">
        <v>118</v>
      </c>
      <c r="B14" s="192">
        <f>B13+(D13/60)</f>
        <v>0</v>
      </c>
      <c r="C14" s="251" t="s">
        <v>1</v>
      </c>
      <c r="D14" s="252"/>
      <c r="E14" s="253"/>
      <c r="F14" s="191"/>
      <c r="G14" s="191"/>
      <c r="H14" s="100"/>
      <c r="I14" s="100"/>
      <c r="J14" s="100"/>
      <c r="K14" s="6"/>
      <c r="L14" s="6"/>
      <c r="M14" s="6"/>
      <c r="N14" s="6"/>
      <c r="O14" s="6"/>
    </row>
    <row r="15" spans="1:15" x14ac:dyDescent="0.15">
      <c r="A15" s="6"/>
      <c r="B15" s="188"/>
      <c r="C15" s="189"/>
      <c r="D15" s="188"/>
      <c r="E15" s="189"/>
      <c r="F15" s="6"/>
      <c r="G15" s="6"/>
      <c r="H15" s="6"/>
      <c r="I15" s="6"/>
      <c r="J15" s="6"/>
      <c r="K15" s="6"/>
      <c r="L15" s="6"/>
      <c r="M15" s="6"/>
      <c r="N15" s="6"/>
      <c r="O15" s="6"/>
    </row>
    <row r="16" spans="1:15" x14ac:dyDescent="0.15">
      <c r="A16" s="6" t="s">
        <v>57</v>
      </c>
      <c r="B16" s="188"/>
      <c r="C16" s="189"/>
      <c r="D16" s="188"/>
      <c r="E16" s="189"/>
      <c r="F16" s="6"/>
      <c r="G16" s="6"/>
      <c r="H16" s="6"/>
      <c r="I16" s="6"/>
      <c r="J16" s="6"/>
      <c r="K16" s="6"/>
      <c r="L16" s="6"/>
      <c r="M16" s="6"/>
      <c r="N16" s="6"/>
      <c r="O16" s="6"/>
    </row>
    <row r="17" spans="1:15" x14ac:dyDescent="0.15">
      <c r="A17" s="6"/>
      <c r="B17" s="6"/>
      <c r="C17" s="6"/>
      <c r="D17" s="6"/>
      <c r="E17" s="6"/>
      <c r="F17" s="6"/>
      <c r="G17" s="6"/>
      <c r="H17" s="6"/>
      <c r="I17" s="6"/>
      <c r="J17" s="6"/>
      <c r="K17" s="6"/>
      <c r="L17" s="6"/>
      <c r="M17" s="6"/>
      <c r="N17" s="6"/>
      <c r="O17" s="6"/>
    </row>
    <row r="18" spans="1:15" x14ac:dyDescent="0.15">
      <c r="A18" s="6"/>
      <c r="B18" s="6"/>
      <c r="C18" s="6"/>
      <c r="D18" s="6"/>
      <c r="E18" s="6"/>
      <c r="F18" s="6"/>
      <c r="G18" s="6"/>
      <c r="H18" s="6"/>
      <c r="I18" s="6"/>
      <c r="J18" s="6"/>
    </row>
    <row r="19" spans="1:15" x14ac:dyDescent="0.15">
      <c r="A19" s="6"/>
      <c r="B19" s="6"/>
      <c r="C19" s="6"/>
      <c r="D19" s="6"/>
      <c r="E19" s="6"/>
      <c r="F19" s="6"/>
      <c r="G19" s="6"/>
      <c r="H19" s="6"/>
      <c r="I19" s="6"/>
      <c r="J19" s="6"/>
    </row>
    <row r="20" spans="1:15" x14ac:dyDescent="0.15">
      <c r="A20" s="6"/>
      <c r="B20" s="6"/>
      <c r="C20" s="6"/>
      <c r="D20" s="6"/>
      <c r="E20" s="6"/>
      <c r="F20" s="6"/>
      <c r="G20" s="6"/>
      <c r="H20" s="6"/>
      <c r="I20" s="6"/>
      <c r="J20" s="6"/>
    </row>
    <row r="21" spans="1:15" x14ac:dyDescent="0.15">
      <c r="A21" s="6"/>
      <c r="B21" s="6"/>
      <c r="C21" s="6"/>
      <c r="D21" s="6"/>
      <c r="E21" s="6"/>
      <c r="F21" s="6"/>
      <c r="G21" s="6"/>
      <c r="H21" s="6"/>
      <c r="I21" s="6"/>
      <c r="J21" s="6"/>
    </row>
    <row r="22" spans="1:15" x14ac:dyDescent="0.15">
      <c r="A22" s="6"/>
      <c r="B22" s="6"/>
      <c r="C22" s="6"/>
      <c r="D22" s="6"/>
      <c r="E22" s="6"/>
      <c r="F22" s="6"/>
      <c r="G22" s="6"/>
      <c r="H22" s="6"/>
      <c r="I22" s="6"/>
      <c r="J22" s="6"/>
    </row>
    <row r="23" spans="1:15" x14ac:dyDescent="0.15">
      <c r="A23" s="6"/>
      <c r="B23" s="6"/>
      <c r="C23" s="6"/>
      <c r="D23" s="6"/>
      <c r="E23" s="6"/>
      <c r="F23" s="6"/>
      <c r="G23" s="6"/>
      <c r="H23" s="6"/>
      <c r="I23" s="6"/>
      <c r="J23" s="6"/>
    </row>
    <row r="24" spans="1:15" x14ac:dyDescent="0.15">
      <c r="A24" s="6"/>
      <c r="B24" s="6"/>
      <c r="C24" s="6"/>
      <c r="D24" s="6"/>
      <c r="E24" s="6"/>
      <c r="F24" s="6"/>
      <c r="G24" s="6"/>
      <c r="H24" s="6"/>
      <c r="I24" s="6"/>
      <c r="J24" s="6"/>
    </row>
    <row r="25" spans="1:15" x14ac:dyDescent="0.15">
      <c r="A25" s="6"/>
      <c r="B25" s="6"/>
      <c r="C25" s="6"/>
      <c r="D25" s="6"/>
      <c r="E25" s="6"/>
      <c r="F25" s="6"/>
      <c r="G25" s="6"/>
      <c r="H25" s="6"/>
      <c r="I25" s="6"/>
      <c r="J25" s="6"/>
    </row>
    <row r="26" spans="1:15" x14ac:dyDescent="0.15">
      <c r="A26" s="6"/>
      <c r="B26" s="6"/>
      <c r="C26" s="6"/>
      <c r="D26" s="6"/>
      <c r="E26" s="6"/>
      <c r="F26" s="6"/>
      <c r="G26" s="6"/>
      <c r="H26" s="6"/>
      <c r="I26" s="6"/>
      <c r="J26" s="6"/>
    </row>
    <row r="27" spans="1:15" x14ac:dyDescent="0.15">
      <c r="A27" s="6"/>
      <c r="B27" s="6"/>
      <c r="C27" s="6"/>
      <c r="D27" s="6"/>
      <c r="E27" s="6"/>
      <c r="F27" s="6"/>
      <c r="G27" s="6"/>
      <c r="H27" s="6"/>
      <c r="I27" s="6"/>
      <c r="J27" s="6"/>
    </row>
    <row r="28" spans="1:15" x14ac:dyDescent="0.15">
      <c r="A28" s="6"/>
      <c r="B28" s="6"/>
      <c r="C28" s="6"/>
      <c r="D28" s="6"/>
      <c r="E28" s="6"/>
      <c r="F28" s="6"/>
      <c r="G28" s="6"/>
      <c r="H28" s="6"/>
      <c r="I28" s="6"/>
      <c r="J28" s="6"/>
    </row>
    <row r="29" spans="1:15" x14ac:dyDescent="0.15">
      <c r="A29" s="6"/>
      <c r="B29" s="6"/>
      <c r="C29" s="6"/>
      <c r="D29" s="6"/>
      <c r="E29" s="6"/>
      <c r="F29" s="6"/>
      <c r="G29" s="6"/>
      <c r="H29" s="6"/>
      <c r="I29" s="6"/>
      <c r="J29" s="6"/>
    </row>
    <row r="30" spans="1:15" x14ac:dyDescent="0.15">
      <c r="A30" s="6"/>
      <c r="B30" s="6"/>
      <c r="C30" s="6"/>
      <c r="D30" s="6"/>
      <c r="E30" s="6"/>
      <c r="F30" s="6"/>
      <c r="G30" s="6"/>
      <c r="H30" s="6"/>
      <c r="I30" s="6"/>
      <c r="J30" s="6"/>
    </row>
    <row r="31" spans="1:15" x14ac:dyDescent="0.15">
      <c r="A31" s="6"/>
      <c r="B31" s="6"/>
      <c r="C31" s="6"/>
      <c r="D31" s="6"/>
      <c r="E31" s="6"/>
      <c r="F31" s="6"/>
      <c r="G31" s="6"/>
      <c r="H31" s="6"/>
      <c r="I31" s="6"/>
      <c r="J31" s="6"/>
    </row>
    <row r="32" spans="1:15" x14ac:dyDescent="0.15">
      <c r="A32" s="6"/>
      <c r="B32" s="6"/>
      <c r="C32" s="6"/>
      <c r="D32" s="6"/>
      <c r="E32" s="6"/>
      <c r="F32" s="6"/>
      <c r="G32" s="6"/>
      <c r="H32" s="6"/>
      <c r="I32" s="6"/>
      <c r="J32" s="6"/>
    </row>
    <row r="33" spans="1:10" x14ac:dyDescent="0.15">
      <c r="A33" s="6"/>
      <c r="B33" s="6"/>
      <c r="C33" s="6"/>
      <c r="D33" s="6"/>
      <c r="E33" s="6"/>
      <c r="F33" s="6"/>
      <c r="G33" s="6"/>
      <c r="H33" s="6"/>
      <c r="I33" s="6"/>
      <c r="J33" s="6"/>
    </row>
  </sheetData>
  <mergeCells count="6">
    <mergeCell ref="C14:E14"/>
    <mergeCell ref="A2:J2"/>
    <mergeCell ref="A3:E3"/>
    <mergeCell ref="B5:C5"/>
    <mergeCell ref="D5:E5"/>
    <mergeCell ref="G5:H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3"/>
  <sheetViews>
    <sheetView zoomScaleNormal="100" workbookViewId="0">
      <selection activeCell="G5" sqref="G5:H5"/>
    </sheetView>
  </sheetViews>
  <sheetFormatPr defaultRowHeight="13.5" x14ac:dyDescent="0.15"/>
  <cols>
    <col min="1" max="1" width="21.625" style="99" customWidth="1"/>
    <col min="2" max="2" width="5.25" style="99" customWidth="1"/>
    <col min="3" max="3" width="4.875" style="99" customWidth="1"/>
    <col min="4" max="4" width="5.125" style="99" customWidth="1"/>
    <col min="5" max="5" width="4" style="99" customWidth="1"/>
    <col min="6" max="6" width="16.625" style="99" customWidth="1"/>
    <col min="7" max="7" width="24.75" style="99" customWidth="1"/>
    <col min="8" max="8" width="4" style="99" customWidth="1"/>
    <col min="9" max="9" width="32.25" style="99" customWidth="1"/>
    <col min="10" max="256" width="9" style="99"/>
    <col min="257" max="257" width="26.375" style="99" customWidth="1"/>
    <col min="258" max="258" width="15.5" style="99" customWidth="1"/>
    <col min="259" max="259" width="15.125" style="99" customWidth="1"/>
    <col min="260" max="260" width="26" style="99" customWidth="1"/>
    <col min="261" max="261" width="4.5" style="99" customWidth="1"/>
    <col min="262" max="262" width="33.125" style="99" bestFit="1" customWidth="1"/>
    <col min="263" max="263" width="11" style="99" customWidth="1"/>
    <col min="264" max="512" width="9" style="99"/>
    <col min="513" max="513" width="26.375" style="99" customWidth="1"/>
    <col min="514" max="514" width="15.5" style="99" customWidth="1"/>
    <col min="515" max="515" width="15.125" style="99" customWidth="1"/>
    <col min="516" max="516" width="26" style="99" customWidth="1"/>
    <col min="517" max="517" width="4.5" style="99" customWidth="1"/>
    <col min="518" max="518" width="33.125" style="99" bestFit="1" customWidth="1"/>
    <col min="519" max="519" width="11" style="99" customWidth="1"/>
    <col min="520" max="768" width="9" style="99"/>
    <col min="769" max="769" width="26.375" style="99" customWidth="1"/>
    <col min="770" max="770" width="15.5" style="99" customWidth="1"/>
    <col min="771" max="771" width="15.125" style="99" customWidth="1"/>
    <col min="772" max="772" width="26" style="99" customWidth="1"/>
    <col min="773" max="773" width="4.5" style="99" customWidth="1"/>
    <col min="774" max="774" width="33.125" style="99" bestFit="1" customWidth="1"/>
    <col min="775" max="775" width="11" style="99" customWidth="1"/>
    <col min="776" max="1024" width="9" style="99"/>
    <col min="1025" max="1025" width="26.375" style="99" customWidth="1"/>
    <col min="1026" max="1026" width="15.5" style="99" customWidth="1"/>
    <col min="1027" max="1027" width="15.125" style="99" customWidth="1"/>
    <col min="1028" max="1028" width="26" style="99" customWidth="1"/>
    <col min="1029" max="1029" width="4.5" style="99" customWidth="1"/>
    <col min="1030" max="1030" width="33.125" style="99" bestFit="1" customWidth="1"/>
    <col min="1031" max="1031" width="11" style="99" customWidth="1"/>
    <col min="1032" max="1280" width="9" style="99"/>
    <col min="1281" max="1281" width="26.375" style="99" customWidth="1"/>
    <col min="1282" max="1282" width="15.5" style="99" customWidth="1"/>
    <col min="1283" max="1283" width="15.125" style="99" customWidth="1"/>
    <col min="1284" max="1284" width="26" style="99" customWidth="1"/>
    <col min="1285" max="1285" width="4.5" style="99" customWidth="1"/>
    <col min="1286" max="1286" width="33.125" style="99" bestFit="1" customWidth="1"/>
    <col min="1287" max="1287" width="11" style="99" customWidth="1"/>
    <col min="1288" max="1536" width="9" style="99"/>
    <col min="1537" max="1537" width="26.375" style="99" customWidth="1"/>
    <col min="1538" max="1538" width="15.5" style="99" customWidth="1"/>
    <col min="1539" max="1539" width="15.125" style="99" customWidth="1"/>
    <col min="1540" max="1540" width="26" style="99" customWidth="1"/>
    <col min="1541" max="1541" width="4.5" style="99" customWidth="1"/>
    <col min="1542" max="1542" width="33.125" style="99" bestFit="1" customWidth="1"/>
    <col min="1543" max="1543" width="11" style="99" customWidth="1"/>
    <col min="1544" max="1792" width="9" style="99"/>
    <col min="1793" max="1793" width="26.375" style="99" customWidth="1"/>
    <col min="1794" max="1794" width="15.5" style="99" customWidth="1"/>
    <col min="1795" max="1795" width="15.125" style="99" customWidth="1"/>
    <col min="1796" max="1796" width="26" style="99" customWidth="1"/>
    <col min="1797" max="1797" width="4.5" style="99" customWidth="1"/>
    <col min="1798" max="1798" width="33.125" style="99" bestFit="1" customWidth="1"/>
    <col min="1799" max="1799" width="11" style="99" customWidth="1"/>
    <col min="1800" max="2048" width="9" style="99"/>
    <col min="2049" max="2049" width="26.375" style="99" customWidth="1"/>
    <col min="2050" max="2050" width="15.5" style="99" customWidth="1"/>
    <col min="2051" max="2051" width="15.125" style="99" customWidth="1"/>
    <col min="2052" max="2052" width="26" style="99" customWidth="1"/>
    <col min="2053" max="2053" width="4.5" style="99" customWidth="1"/>
    <col min="2054" max="2054" width="33.125" style="99" bestFit="1" customWidth="1"/>
    <col min="2055" max="2055" width="11" style="99" customWidth="1"/>
    <col min="2056" max="2304" width="9" style="99"/>
    <col min="2305" max="2305" width="26.375" style="99" customWidth="1"/>
    <col min="2306" max="2306" width="15.5" style="99" customWidth="1"/>
    <col min="2307" max="2307" width="15.125" style="99" customWidth="1"/>
    <col min="2308" max="2308" width="26" style="99" customWidth="1"/>
    <col min="2309" max="2309" width="4.5" style="99" customWidth="1"/>
    <col min="2310" max="2310" width="33.125" style="99" bestFit="1" customWidth="1"/>
    <col min="2311" max="2311" width="11" style="99" customWidth="1"/>
    <col min="2312" max="2560" width="9" style="99"/>
    <col min="2561" max="2561" width="26.375" style="99" customWidth="1"/>
    <col min="2562" max="2562" width="15.5" style="99" customWidth="1"/>
    <col min="2563" max="2563" width="15.125" style="99" customWidth="1"/>
    <col min="2564" max="2564" width="26" style="99" customWidth="1"/>
    <col min="2565" max="2565" width="4.5" style="99" customWidth="1"/>
    <col min="2566" max="2566" width="33.125" style="99" bestFit="1" customWidth="1"/>
    <col min="2567" max="2567" width="11" style="99" customWidth="1"/>
    <col min="2568" max="2816" width="9" style="99"/>
    <col min="2817" max="2817" width="26.375" style="99" customWidth="1"/>
    <col min="2818" max="2818" width="15.5" style="99" customWidth="1"/>
    <col min="2819" max="2819" width="15.125" style="99" customWidth="1"/>
    <col min="2820" max="2820" width="26" style="99" customWidth="1"/>
    <col min="2821" max="2821" width="4.5" style="99" customWidth="1"/>
    <col min="2822" max="2822" width="33.125" style="99" bestFit="1" customWidth="1"/>
    <col min="2823" max="2823" width="11" style="99" customWidth="1"/>
    <col min="2824" max="3072" width="9" style="99"/>
    <col min="3073" max="3073" width="26.375" style="99" customWidth="1"/>
    <col min="3074" max="3074" width="15.5" style="99" customWidth="1"/>
    <col min="3075" max="3075" width="15.125" style="99" customWidth="1"/>
    <col min="3076" max="3076" width="26" style="99" customWidth="1"/>
    <col min="3077" max="3077" width="4.5" style="99" customWidth="1"/>
    <col min="3078" max="3078" width="33.125" style="99" bestFit="1" customWidth="1"/>
    <col min="3079" max="3079" width="11" style="99" customWidth="1"/>
    <col min="3080" max="3328" width="9" style="99"/>
    <col min="3329" max="3329" width="26.375" style="99" customWidth="1"/>
    <col min="3330" max="3330" width="15.5" style="99" customWidth="1"/>
    <col min="3331" max="3331" width="15.125" style="99" customWidth="1"/>
    <col min="3332" max="3332" width="26" style="99" customWidth="1"/>
    <col min="3333" max="3333" width="4.5" style="99" customWidth="1"/>
    <col min="3334" max="3334" width="33.125" style="99" bestFit="1" customWidth="1"/>
    <col min="3335" max="3335" width="11" style="99" customWidth="1"/>
    <col min="3336" max="3584" width="9" style="99"/>
    <col min="3585" max="3585" width="26.375" style="99" customWidth="1"/>
    <col min="3586" max="3586" width="15.5" style="99" customWidth="1"/>
    <col min="3587" max="3587" width="15.125" style="99" customWidth="1"/>
    <col min="3588" max="3588" width="26" style="99" customWidth="1"/>
    <col min="3589" max="3589" width="4.5" style="99" customWidth="1"/>
    <col min="3590" max="3590" width="33.125" style="99" bestFit="1" customWidth="1"/>
    <col min="3591" max="3591" width="11" style="99" customWidth="1"/>
    <col min="3592" max="3840" width="9" style="99"/>
    <col min="3841" max="3841" width="26.375" style="99" customWidth="1"/>
    <col min="3842" max="3842" width="15.5" style="99" customWidth="1"/>
    <col min="3843" max="3843" width="15.125" style="99" customWidth="1"/>
    <col min="3844" max="3844" width="26" style="99" customWidth="1"/>
    <col min="3845" max="3845" width="4.5" style="99" customWidth="1"/>
    <col min="3846" max="3846" width="33.125" style="99" bestFit="1" customWidth="1"/>
    <col min="3847" max="3847" width="11" style="99" customWidth="1"/>
    <col min="3848" max="4096" width="9" style="99"/>
    <col min="4097" max="4097" width="26.375" style="99" customWidth="1"/>
    <col min="4098" max="4098" width="15.5" style="99" customWidth="1"/>
    <col min="4099" max="4099" width="15.125" style="99" customWidth="1"/>
    <col min="4100" max="4100" width="26" style="99" customWidth="1"/>
    <col min="4101" max="4101" width="4.5" style="99" customWidth="1"/>
    <col min="4102" max="4102" width="33.125" style="99" bestFit="1" customWidth="1"/>
    <col min="4103" max="4103" width="11" style="99" customWidth="1"/>
    <col min="4104" max="4352" width="9" style="99"/>
    <col min="4353" max="4353" width="26.375" style="99" customWidth="1"/>
    <col min="4354" max="4354" width="15.5" style="99" customWidth="1"/>
    <col min="4355" max="4355" width="15.125" style="99" customWidth="1"/>
    <col min="4356" max="4356" width="26" style="99" customWidth="1"/>
    <col min="4357" max="4357" width="4.5" style="99" customWidth="1"/>
    <col min="4358" max="4358" width="33.125" style="99" bestFit="1" customWidth="1"/>
    <col min="4359" max="4359" width="11" style="99" customWidth="1"/>
    <col min="4360" max="4608" width="9" style="99"/>
    <col min="4609" max="4609" width="26.375" style="99" customWidth="1"/>
    <col min="4610" max="4610" width="15.5" style="99" customWidth="1"/>
    <col min="4611" max="4611" width="15.125" style="99" customWidth="1"/>
    <col min="4612" max="4612" width="26" style="99" customWidth="1"/>
    <col min="4613" max="4613" width="4.5" style="99" customWidth="1"/>
    <col min="4614" max="4614" width="33.125" style="99" bestFit="1" customWidth="1"/>
    <col min="4615" max="4615" width="11" style="99" customWidth="1"/>
    <col min="4616" max="4864" width="9" style="99"/>
    <col min="4865" max="4865" width="26.375" style="99" customWidth="1"/>
    <col min="4866" max="4866" width="15.5" style="99" customWidth="1"/>
    <col min="4867" max="4867" width="15.125" style="99" customWidth="1"/>
    <col min="4868" max="4868" width="26" style="99" customWidth="1"/>
    <col min="4869" max="4869" width="4.5" style="99" customWidth="1"/>
    <col min="4870" max="4870" width="33.125" style="99" bestFit="1" customWidth="1"/>
    <col min="4871" max="4871" width="11" style="99" customWidth="1"/>
    <col min="4872" max="5120" width="9" style="99"/>
    <col min="5121" max="5121" width="26.375" style="99" customWidth="1"/>
    <col min="5122" max="5122" width="15.5" style="99" customWidth="1"/>
    <col min="5123" max="5123" width="15.125" style="99" customWidth="1"/>
    <col min="5124" max="5124" width="26" style="99" customWidth="1"/>
    <col min="5125" max="5125" width="4.5" style="99" customWidth="1"/>
    <col min="5126" max="5126" width="33.125" style="99" bestFit="1" customWidth="1"/>
    <col min="5127" max="5127" width="11" style="99" customWidth="1"/>
    <col min="5128" max="5376" width="9" style="99"/>
    <col min="5377" max="5377" width="26.375" style="99" customWidth="1"/>
    <col min="5378" max="5378" width="15.5" style="99" customWidth="1"/>
    <col min="5379" max="5379" width="15.125" style="99" customWidth="1"/>
    <col min="5380" max="5380" width="26" style="99" customWidth="1"/>
    <col min="5381" max="5381" width="4.5" style="99" customWidth="1"/>
    <col min="5382" max="5382" width="33.125" style="99" bestFit="1" customWidth="1"/>
    <col min="5383" max="5383" width="11" style="99" customWidth="1"/>
    <col min="5384" max="5632" width="9" style="99"/>
    <col min="5633" max="5633" width="26.375" style="99" customWidth="1"/>
    <col min="5634" max="5634" width="15.5" style="99" customWidth="1"/>
    <col min="5635" max="5635" width="15.125" style="99" customWidth="1"/>
    <col min="5636" max="5636" width="26" style="99" customWidth="1"/>
    <col min="5637" max="5637" width="4.5" style="99" customWidth="1"/>
    <col min="5638" max="5638" width="33.125" style="99" bestFit="1" customWidth="1"/>
    <col min="5639" max="5639" width="11" style="99" customWidth="1"/>
    <col min="5640" max="5888" width="9" style="99"/>
    <col min="5889" max="5889" width="26.375" style="99" customWidth="1"/>
    <col min="5890" max="5890" width="15.5" style="99" customWidth="1"/>
    <col min="5891" max="5891" width="15.125" style="99" customWidth="1"/>
    <col min="5892" max="5892" width="26" style="99" customWidth="1"/>
    <col min="5893" max="5893" width="4.5" style="99" customWidth="1"/>
    <col min="5894" max="5894" width="33.125" style="99" bestFit="1" customWidth="1"/>
    <col min="5895" max="5895" width="11" style="99" customWidth="1"/>
    <col min="5896" max="6144" width="9" style="99"/>
    <col min="6145" max="6145" width="26.375" style="99" customWidth="1"/>
    <col min="6146" max="6146" width="15.5" style="99" customWidth="1"/>
    <col min="6147" max="6147" width="15.125" style="99" customWidth="1"/>
    <col min="6148" max="6148" width="26" style="99" customWidth="1"/>
    <col min="6149" max="6149" width="4.5" style="99" customWidth="1"/>
    <col min="6150" max="6150" width="33.125" style="99" bestFit="1" customWidth="1"/>
    <col min="6151" max="6151" width="11" style="99" customWidth="1"/>
    <col min="6152" max="6400" width="9" style="99"/>
    <col min="6401" max="6401" width="26.375" style="99" customWidth="1"/>
    <col min="6402" max="6402" width="15.5" style="99" customWidth="1"/>
    <col min="6403" max="6403" width="15.125" style="99" customWidth="1"/>
    <col min="6404" max="6404" width="26" style="99" customWidth="1"/>
    <col min="6405" max="6405" width="4.5" style="99" customWidth="1"/>
    <col min="6406" max="6406" width="33.125" style="99" bestFit="1" customWidth="1"/>
    <col min="6407" max="6407" width="11" style="99" customWidth="1"/>
    <col min="6408" max="6656" width="9" style="99"/>
    <col min="6657" max="6657" width="26.375" style="99" customWidth="1"/>
    <col min="6658" max="6658" width="15.5" style="99" customWidth="1"/>
    <col min="6659" max="6659" width="15.125" style="99" customWidth="1"/>
    <col min="6660" max="6660" width="26" style="99" customWidth="1"/>
    <col min="6661" max="6661" width="4.5" style="99" customWidth="1"/>
    <col min="6662" max="6662" width="33.125" style="99" bestFit="1" customWidth="1"/>
    <col min="6663" max="6663" width="11" style="99" customWidth="1"/>
    <col min="6664" max="6912" width="9" style="99"/>
    <col min="6913" max="6913" width="26.375" style="99" customWidth="1"/>
    <col min="6914" max="6914" width="15.5" style="99" customWidth="1"/>
    <col min="6915" max="6915" width="15.125" style="99" customWidth="1"/>
    <col min="6916" max="6916" width="26" style="99" customWidth="1"/>
    <col min="6917" max="6917" width="4.5" style="99" customWidth="1"/>
    <col min="6918" max="6918" width="33.125" style="99" bestFit="1" customWidth="1"/>
    <col min="6919" max="6919" width="11" style="99" customWidth="1"/>
    <col min="6920" max="7168" width="9" style="99"/>
    <col min="7169" max="7169" width="26.375" style="99" customWidth="1"/>
    <col min="7170" max="7170" width="15.5" style="99" customWidth="1"/>
    <col min="7171" max="7171" width="15.125" style="99" customWidth="1"/>
    <col min="7172" max="7172" width="26" style="99" customWidth="1"/>
    <col min="7173" max="7173" width="4.5" style="99" customWidth="1"/>
    <col min="7174" max="7174" width="33.125" style="99" bestFit="1" customWidth="1"/>
    <col min="7175" max="7175" width="11" style="99" customWidth="1"/>
    <col min="7176" max="7424" width="9" style="99"/>
    <col min="7425" max="7425" width="26.375" style="99" customWidth="1"/>
    <col min="7426" max="7426" width="15.5" style="99" customWidth="1"/>
    <col min="7427" max="7427" width="15.125" style="99" customWidth="1"/>
    <col min="7428" max="7428" width="26" style="99" customWidth="1"/>
    <col min="7429" max="7429" width="4.5" style="99" customWidth="1"/>
    <col min="7430" max="7430" width="33.125" style="99" bestFit="1" customWidth="1"/>
    <col min="7431" max="7431" width="11" style="99" customWidth="1"/>
    <col min="7432" max="7680" width="9" style="99"/>
    <col min="7681" max="7681" width="26.375" style="99" customWidth="1"/>
    <col min="7682" max="7682" width="15.5" style="99" customWidth="1"/>
    <col min="7683" max="7683" width="15.125" style="99" customWidth="1"/>
    <col min="7684" max="7684" width="26" style="99" customWidth="1"/>
    <col min="7685" max="7685" width="4.5" style="99" customWidth="1"/>
    <col min="7686" max="7686" width="33.125" style="99" bestFit="1" customWidth="1"/>
    <col min="7687" max="7687" width="11" style="99" customWidth="1"/>
    <col min="7688" max="7936" width="9" style="99"/>
    <col min="7937" max="7937" width="26.375" style="99" customWidth="1"/>
    <col min="7938" max="7938" width="15.5" style="99" customWidth="1"/>
    <col min="7939" max="7939" width="15.125" style="99" customWidth="1"/>
    <col min="7940" max="7940" width="26" style="99" customWidth="1"/>
    <col min="7941" max="7941" width="4.5" style="99" customWidth="1"/>
    <col min="7942" max="7942" width="33.125" style="99" bestFit="1" customWidth="1"/>
    <col min="7943" max="7943" width="11" style="99" customWidth="1"/>
    <col min="7944" max="8192" width="9" style="99"/>
    <col min="8193" max="8193" width="26.375" style="99" customWidth="1"/>
    <col min="8194" max="8194" width="15.5" style="99" customWidth="1"/>
    <col min="8195" max="8195" width="15.125" style="99" customWidth="1"/>
    <col min="8196" max="8196" width="26" style="99" customWidth="1"/>
    <col min="8197" max="8197" width="4.5" style="99" customWidth="1"/>
    <col min="8198" max="8198" width="33.125" style="99" bestFit="1" customWidth="1"/>
    <col min="8199" max="8199" width="11" style="99" customWidth="1"/>
    <col min="8200" max="8448" width="9" style="99"/>
    <col min="8449" max="8449" width="26.375" style="99" customWidth="1"/>
    <col min="8450" max="8450" width="15.5" style="99" customWidth="1"/>
    <col min="8451" max="8451" width="15.125" style="99" customWidth="1"/>
    <col min="8452" max="8452" width="26" style="99" customWidth="1"/>
    <col min="8453" max="8453" width="4.5" style="99" customWidth="1"/>
    <col min="8454" max="8454" width="33.125" style="99" bestFit="1" customWidth="1"/>
    <col min="8455" max="8455" width="11" style="99" customWidth="1"/>
    <col min="8456" max="8704" width="9" style="99"/>
    <col min="8705" max="8705" width="26.375" style="99" customWidth="1"/>
    <col min="8706" max="8706" width="15.5" style="99" customWidth="1"/>
    <col min="8707" max="8707" width="15.125" style="99" customWidth="1"/>
    <col min="8708" max="8708" width="26" style="99" customWidth="1"/>
    <col min="8709" max="8709" width="4.5" style="99" customWidth="1"/>
    <col min="8710" max="8710" width="33.125" style="99" bestFit="1" customWidth="1"/>
    <col min="8711" max="8711" width="11" style="99" customWidth="1"/>
    <col min="8712" max="8960" width="9" style="99"/>
    <col min="8961" max="8961" width="26.375" style="99" customWidth="1"/>
    <col min="8962" max="8962" width="15.5" style="99" customWidth="1"/>
    <col min="8963" max="8963" width="15.125" style="99" customWidth="1"/>
    <col min="8964" max="8964" width="26" style="99" customWidth="1"/>
    <col min="8965" max="8965" width="4.5" style="99" customWidth="1"/>
    <col min="8966" max="8966" width="33.125" style="99" bestFit="1" customWidth="1"/>
    <col min="8967" max="8967" width="11" style="99" customWidth="1"/>
    <col min="8968" max="9216" width="9" style="99"/>
    <col min="9217" max="9217" width="26.375" style="99" customWidth="1"/>
    <col min="9218" max="9218" width="15.5" style="99" customWidth="1"/>
    <col min="9219" max="9219" width="15.125" style="99" customWidth="1"/>
    <col min="9220" max="9220" width="26" style="99" customWidth="1"/>
    <col min="9221" max="9221" width="4.5" style="99" customWidth="1"/>
    <col min="9222" max="9222" width="33.125" style="99" bestFit="1" customWidth="1"/>
    <col min="9223" max="9223" width="11" style="99" customWidth="1"/>
    <col min="9224" max="9472" width="9" style="99"/>
    <col min="9473" max="9473" width="26.375" style="99" customWidth="1"/>
    <col min="9474" max="9474" width="15.5" style="99" customWidth="1"/>
    <col min="9475" max="9475" width="15.125" style="99" customWidth="1"/>
    <col min="9476" max="9476" width="26" style="99" customWidth="1"/>
    <col min="9477" max="9477" width="4.5" style="99" customWidth="1"/>
    <col min="9478" max="9478" width="33.125" style="99" bestFit="1" customWidth="1"/>
    <col min="9479" max="9479" width="11" style="99" customWidth="1"/>
    <col min="9480" max="9728" width="9" style="99"/>
    <col min="9729" max="9729" width="26.375" style="99" customWidth="1"/>
    <col min="9730" max="9730" width="15.5" style="99" customWidth="1"/>
    <col min="9731" max="9731" width="15.125" style="99" customWidth="1"/>
    <col min="9732" max="9732" width="26" style="99" customWidth="1"/>
    <col min="9733" max="9733" width="4.5" style="99" customWidth="1"/>
    <col min="9734" max="9734" width="33.125" style="99" bestFit="1" customWidth="1"/>
    <col min="9735" max="9735" width="11" style="99" customWidth="1"/>
    <col min="9736" max="9984" width="9" style="99"/>
    <col min="9985" max="9985" width="26.375" style="99" customWidth="1"/>
    <col min="9986" max="9986" width="15.5" style="99" customWidth="1"/>
    <col min="9987" max="9987" width="15.125" style="99" customWidth="1"/>
    <col min="9988" max="9988" width="26" style="99" customWidth="1"/>
    <col min="9989" max="9989" width="4.5" style="99" customWidth="1"/>
    <col min="9990" max="9990" width="33.125" style="99" bestFit="1" customWidth="1"/>
    <col min="9991" max="9991" width="11" style="99" customWidth="1"/>
    <col min="9992" max="10240" width="9" style="99"/>
    <col min="10241" max="10241" width="26.375" style="99" customWidth="1"/>
    <col min="10242" max="10242" width="15.5" style="99" customWidth="1"/>
    <col min="10243" max="10243" width="15.125" style="99" customWidth="1"/>
    <col min="10244" max="10244" width="26" style="99" customWidth="1"/>
    <col min="10245" max="10245" width="4.5" style="99" customWidth="1"/>
    <col min="10246" max="10246" width="33.125" style="99" bestFit="1" customWidth="1"/>
    <col min="10247" max="10247" width="11" style="99" customWidth="1"/>
    <col min="10248" max="10496" width="9" style="99"/>
    <col min="10497" max="10497" width="26.375" style="99" customWidth="1"/>
    <col min="10498" max="10498" width="15.5" style="99" customWidth="1"/>
    <col min="10499" max="10499" width="15.125" style="99" customWidth="1"/>
    <col min="10500" max="10500" width="26" style="99" customWidth="1"/>
    <col min="10501" max="10501" width="4.5" style="99" customWidth="1"/>
    <col min="10502" max="10502" width="33.125" style="99" bestFit="1" customWidth="1"/>
    <col min="10503" max="10503" width="11" style="99" customWidth="1"/>
    <col min="10504" max="10752" width="9" style="99"/>
    <col min="10753" max="10753" width="26.375" style="99" customWidth="1"/>
    <col min="10754" max="10754" width="15.5" style="99" customWidth="1"/>
    <col min="10755" max="10755" width="15.125" style="99" customWidth="1"/>
    <col min="10756" max="10756" width="26" style="99" customWidth="1"/>
    <col min="10757" max="10757" width="4.5" style="99" customWidth="1"/>
    <col min="10758" max="10758" width="33.125" style="99" bestFit="1" customWidth="1"/>
    <col min="10759" max="10759" width="11" style="99" customWidth="1"/>
    <col min="10760" max="11008" width="9" style="99"/>
    <col min="11009" max="11009" width="26.375" style="99" customWidth="1"/>
    <col min="11010" max="11010" width="15.5" style="99" customWidth="1"/>
    <col min="11011" max="11011" width="15.125" style="99" customWidth="1"/>
    <col min="11012" max="11012" width="26" style="99" customWidth="1"/>
    <col min="11013" max="11013" width="4.5" style="99" customWidth="1"/>
    <col min="11014" max="11014" width="33.125" style="99" bestFit="1" customWidth="1"/>
    <col min="11015" max="11015" width="11" style="99" customWidth="1"/>
    <col min="11016" max="11264" width="9" style="99"/>
    <col min="11265" max="11265" width="26.375" style="99" customWidth="1"/>
    <col min="11266" max="11266" width="15.5" style="99" customWidth="1"/>
    <col min="11267" max="11267" width="15.125" style="99" customWidth="1"/>
    <col min="11268" max="11268" width="26" style="99" customWidth="1"/>
    <col min="11269" max="11269" width="4.5" style="99" customWidth="1"/>
    <col min="11270" max="11270" width="33.125" style="99" bestFit="1" customWidth="1"/>
    <col min="11271" max="11271" width="11" style="99" customWidth="1"/>
    <col min="11272" max="11520" width="9" style="99"/>
    <col min="11521" max="11521" width="26.375" style="99" customWidth="1"/>
    <col min="11522" max="11522" width="15.5" style="99" customWidth="1"/>
    <col min="11523" max="11523" width="15.125" style="99" customWidth="1"/>
    <col min="11524" max="11524" width="26" style="99" customWidth="1"/>
    <col min="11525" max="11525" width="4.5" style="99" customWidth="1"/>
    <col min="11526" max="11526" width="33.125" style="99" bestFit="1" customWidth="1"/>
    <col min="11527" max="11527" width="11" style="99" customWidth="1"/>
    <col min="11528" max="11776" width="9" style="99"/>
    <col min="11777" max="11777" width="26.375" style="99" customWidth="1"/>
    <col min="11778" max="11778" width="15.5" style="99" customWidth="1"/>
    <col min="11779" max="11779" width="15.125" style="99" customWidth="1"/>
    <col min="11780" max="11780" width="26" style="99" customWidth="1"/>
    <col min="11781" max="11781" width="4.5" style="99" customWidth="1"/>
    <col min="11782" max="11782" width="33.125" style="99" bestFit="1" customWidth="1"/>
    <col min="11783" max="11783" width="11" style="99" customWidth="1"/>
    <col min="11784" max="12032" width="9" style="99"/>
    <col min="12033" max="12033" width="26.375" style="99" customWidth="1"/>
    <col min="12034" max="12034" width="15.5" style="99" customWidth="1"/>
    <col min="12035" max="12035" width="15.125" style="99" customWidth="1"/>
    <col min="12036" max="12036" width="26" style="99" customWidth="1"/>
    <col min="12037" max="12037" width="4.5" style="99" customWidth="1"/>
    <col min="12038" max="12038" width="33.125" style="99" bestFit="1" customWidth="1"/>
    <col min="12039" max="12039" width="11" style="99" customWidth="1"/>
    <col min="12040" max="12288" width="9" style="99"/>
    <col min="12289" max="12289" width="26.375" style="99" customWidth="1"/>
    <col min="12290" max="12290" width="15.5" style="99" customWidth="1"/>
    <col min="12291" max="12291" width="15.125" style="99" customWidth="1"/>
    <col min="12292" max="12292" width="26" style="99" customWidth="1"/>
    <col min="12293" max="12293" width="4.5" style="99" customWidth="1"/>
    <col min="12294" max="12294" width="33.125" style="99" bestFit="1" customWidth="1"/>
    <col min="12295" max="12295" width="11" style="99" customWidth="1"/>
    <col min="12296" max="12544" width="9" style="99"/>
    <col min="12545" max="12545" width="26.375" style="99" customWidth="1"/>
    <col min="12546" max="12546" width="15.5" style="99" customWidth="1"/>
    <col min="12547" max="12547" width="15.125" style="99" customWidth="1"/>
    <col min="12548" max="12548" width="26" style="99" customWidth="1"/>
    <col min="12549" max="12549" width="4.5" style="99" customWidth="1"/>
    <col min="12550" max="12550" width="33.125" style="99" bestFit="1" customWidth="1"/>
    <col min="12551" max="12551" width="11" style="99" customWidth="1"/>
    <col min="12552" max="12800" width="9" style="99"/>
    <col min="12801" max="12801" width="26.375" style="99" customWidth="1"/>
    <col min="12802" max="12802" width="15.5" style="99" customWidth="1"/>
    <col min="12803" max="12803" width="15.125" style="99" customWidth="1"/>
    <col min="12804" max="12804" width="26" style="99" customWidth="1"/>
    <col min="12805" max="12805" width="4.5" style="99" customWidth="1"/>
    <col min="12806" max="12806" width="33.125" style="99" bestFit="1" customWidth="1"/>
    <col min="12807" max="12807" width="11" style="99" customWidth="1"/>
    <col min="12808" max="13056" width="9" style="99"/>
    <col min="13057" max="13057" width="26.375" style="99" customWidth="1"/>
    <col min="13058" max="13058" width="15.5" style="99" customWidth="1"/>
    <col min="13059" max="13059" width="15.125" style="99" customWidth="1"/>
    <col min="13060" max="13060" width="26" style="99" customWidth="1"/>
    <col min="13061" max="13061" width="4.5" style="99" customWidth="1"/>
    <col min="13062" max="13062" width="33.125" style="99" bestFit="1" customWidth="1"/>
    <col min="13063" max="13063" width="11" style="99" customWidth="1"/>
    <col min="13064" max="13312" width="9" style="99"/>
    <col min="13313" max="13313" width="26.375" style="99" customWidth="1"/>
    <col min="13314" max="13314" width="15.5" style="99" customWidth="1"/>
    <col min="13315" max="13315" width="15.125" style="99" customWidth="1"/>
    <col min="13316" max="13316" width="26" style="99" customWidth="1"/>
    <col min="13317" max="13317" width="4.5" style="99" customWidth="1"/>
    <col min="13318" max="13318" width="33.125" style="99" bestFit="1" customWidth="1"/>
    <col min="13319" max="13319" width="11" style="99" customWidth="1"/>
    <col min="13320" max="13568" width="9" style="99"/>
    <col min="13569" max="13569" width="26.375" style="99" customWidth="1"/>
    <col min="13570" max="13570" width="15.5" style="99" customWidth="1"/>
    <col min="13571" max="13571" width="15.125" style="99" customWidth="1"/>
    <col min="13572" max="13572" width="26" style="99" customWidth="1"/>
    <col min="13573" max="13573" width="4.5" style="99" customWidth="1"/>
    <col min="13574" max="13574" width="33.125" style="99" bestFit="1" customWidth="1"/>
    <col min="13575" max="13575" width="11" style="99" customWidth="1"/>
    <col min="13576" max="13824" width="9" style="99"/>
    <col min="13825" max="13825" width="26.375" style="99" customWidth="1"/>
    <col min="13826" max="13826" width="15.5" style="99" customWidth="1"/>
    <col min="13827" max="13827" width="15.125" style="99" customWidth="1"/>
    <col min="13828" max="13828" width="26" style="99" customWidth="1"/>
    <col min="13829" max="13829" width="4.5" style="99" customWidth="1"/>
    <col min="13830" max="13830" width="33.125" style="99" bestFit="1" customWidth="1"/>
    <col min="13831" max="13831" width="11" style="99" customWidth="1"/>
    <col min="13832" max="14080" width="9" style="99"/>
    <col min="14081" max="14081" width="26.375" style="99" customWidth="1"/>
    <col min="14082" max="14082" width="15.5" style="99" customWidth="1"/>
    <col min="14083" max="14083" width="15.125" style="99" customWidth="1"/>
    <col min="14084" max="14084" width="26" style="99" customWidth="1"/>
    <col min="14085" max="14085" width="4.5" style="99" customWidth="1"/>
    <col min="14086" max="14086" width="33.125" style="99" bestFit="1" customWidth="1"/>
    <col min="14087" max="14087" width="11" style="99" customWidth="1"/>
    <col min="14088" max="14336" width="9" style="99"/>
    <col min="14337" max="14337" width="26.375" style="99" customWidth="1"/>
    <col min="14338" max="14338" width="15.5" style="99" customWidth="1"/>
    <col min="14339" max="14339" width="15.125" style="99" customWidth="1"/>
    <col min="14340" max="14340" width="26" style="99" customWidth="1"/>
    <col min="14341" max="14341" width="4.5" style="99" customWidth="1"/>
    <col min="14342" max="14342" width="33.125" style="99" bestFit="1" customWidth="1"/>
    <col min="14343" max="14343" width="11" style="99" customWidth="1"/>
    <col min="14344" max="14592" width="9" style="99"/>
    <col min="14593" max="14593" width="26.375" style="99" customWidth="1"/>
    <col min="14594" max="14594" width="15.5" style="99" customWidth="1"/>
    <col min="14595" max="14595" width="15.125" style="99" customWidth="1"/>
    <col min="14596" max="14596" width="26" style="99" customWidth="1"/>
    <col min="14597" max="14597" width="4.5" style="99" customWidth="1"/>
    <col min="14598" max="14598" width="33.125" style="99" bestFit="1" customWidth="1"/>
    <col min="14599" max="14599" width="11" style="99" customWidth="1"/>
    <col min="14600" max="14848" width="9" style="99"/>
    <col min="14849" max="14849" width="26.375" style="99" customWidth="1"/>
    <col min="14850" max="14850" width="15.5" style="99" customWidth="1"/>
    <col min="14851" max="14851" width="15.125" style="99" customWidth="1"/>
    <col min="14852" max="14852" width="26" style="99" customWidth="1"/>
    <col min="14853" max="14853" width="4.5" style="99" customWidth="1"/>
    <col min="14854" max="14854" width="33.125" style="99" bestFit="1" customWidth="1"/>
    <col min="14855" max="14855" width="11" style="99" customWidth="1"/>
    <col min="14856" max="15104" width="9" style="99"/>
    <col min="15105" max="15105" width="26.375" style="99" customWidth="1"/>
    <col min="15106" max="15106" width="15.5" style="99" customWidth="1"/>
    <col min="15107" max="15107" width="15.125" style="99" customWidth="1"/>
    <col min="15108" max="15108" width="26" style="99" customWidth="1"/>
    <col min="15109" max="15109" width="4.5" style="99" customWidth="1"/>
    <col min="15110" max="15110" width="33.125" style="99" bestFit="1" customWidth="1"/>
    <col min="15111" max="15111" width="11" style="99" customWidth="1"/>
    <col min="15112" max="15360" width="9" style="99"/>
    <col min="15361" max="15361" width="26.375" style="99" customWidth="1"/>
    <col min="15362" max="15362" width="15.5" style="99" customWidth="1"/>
    <col min="15363" max="15363" width="15.125" style="99" customWidth="1"/>
    <col min="15364" max="15364" width="26" style="99" customWidth="1"/>
    <col min="15365" max="15365" width="4.5" style="99" customWidth="1"/>
    <col min="15366" max="15366" width="33.125" style="99" bestFit="1" customWidth="1"/>
    <col min="15367" max="15367" width="11" style="99" customWidth="1"/>
    <col min="15368" max="15616" width="9" style="99"/>
    <col min="15617" max="15617" width="26.375" style="99" customWidth="1"/>
    <col min="15618" max="15618" width="15.5" style="99" customWidth="1"/>
    <col min="15619" max="15619" width="15.125" style="99" customWidth="1"/>
    <col min="15620" max="15620" width="26" style="99" customWidth="1"/>
    <col min="15621" max="15621" width="4.5" style="99" customWidth="1"/>
    <col min="15622" max="15622" width="33.125" style="99" bestFit="1" customWidth="1"/>
    <col min="15623" max="15623" width="11" style="99" customWidth="1"/>
    <col min="15624" max="15872" width="9" style="99"/>
    <col min="15873" max="15873" width="26.375" style="99" customWidth="1"/>
    <col min="15874" max="15874" width="15.5" style="99" customWidth="1"/>
    <col min="15875" max="15875" width="15.125" style="99" customWidth="1"/>
    <col min="15876" max="15876" width="26" style="99" customWidth="1"/>
    <col min="15877" max="15877" width="4.5" style="99" customWidth="1"/>
    <col min="15878" max="15878" width="33.125" style="99" bestFit="1" customWidth="1"/>
    <col min="15879" max="15879" width="11" style="99" customWidth="1"/>
    <col min="15880" max="16128" width="9" style="99"/>
    <col min="16129" max="16129" width="26.375" style="99" customWidth="1"/>
    <col min="16130" max="16130" width="15.5" style="99" customWidth="1"/>
    <col min="16131" max="16131" width="15.125" style="99" customWidth="1"/>
    <col min="16132" max="16132" width="26" style="99" customWidth="1"/>
    <col min="16133" max="16133" width="4.5" style="99" customWidth="1"/>
    <col min="16134" max="16134" width="33.125" style="99" bestFit="1" customWidth="1"/>
    <col min="16135" max="16135" width="11" style="99" customWidth="1"/>
    <col min="16136" max="16384" width="9" style="99"/>
  </cols>
  <sheetData>
    <row r="1" spans="1:15" ht="18.75" customHeight="1" x14ac:dyDescent="0.15">
      <c r="A1" s="6" t="s">
        <v>111</v>
      </c>
      <c r="B1" s="188"/>
      <c r="C1" s="189"/>
      <c r="D1" s="188"/>
      <c r="E1" s="189"/>
      <c r="F1" s="6"/>
      <c r="G1" s="6"/>
      <c r="H1" s="6"/>
      <c r="I1" s="6"/>
      <c r="J1" s="6"/>
      <c r="K1" s="6"/>
      <c r="L1" s="6"/>
      <c r="M1" s="6"/>
      <c r="N1" s="6"/>
      <c r="O1" s="6"/>
    </row>
    <row r="2" spans="1:15" ht="21.75" customHeight="1" x14ac:dyDescent="0.15">
      <c r="A2" s="254" t="s">
        <v>109</v>
      </c>
      <c r="B2" s="254"/>
      <c r="C2" s="254"/>
      <c r="D2" s="254"/>
      <c r="E2" s="254"/>
      <c r="F2" s="254"/>
      <c r="G2" s="254"/>
      <c r="H2" s="254"/>
      <c r="I2" s="254"/>
      <c r="J2" s="254"/>
      <c r="K2" s="6"/>
      <c r="L2" s="6"/>
      <c r="M2" s="6"/>
      <c r="N2" s="6"/>
      <c r="O2" s="6"/>
    </row>
    <row r="3" spans="1:15" ht="33" customHeight="1" thickBot="1" x14ac:dyDescent="0.2">
      <c r="A3" s="255" t="s">
        <v>50</v>
      </c>
      <c r="B3" s="255"/>
      <c r="C3" s="255"/>
      <c r="D3" s="255"/>
      <c r="E3" s="255"/>
      <c r="F3" s="100"/>
      <c r="G3" s="100"/>
      <c r="H3" s="101"/>
      <c r="I3" s="101"/>
      <c r="J3" s="6"/>
      <c r="K3" s="6"/>
      <c r="L3" s="6"/>
      <c r="M3" s="6"/>
      <c r="N3" s="6"/>
      <c r="O3" s="6"/>
    </row>
    <row r="4" spans="1:15" ht="17.25" customHeight="1" x14ac:dyDescent="0.15">
      <c r="A4" s="6"/>
      <c r="B4" s="188"/>
      <c r="C4" s="189"/>
      <c r="D4" s="188"/>
      <c r="E4" s="189"/>
      <c r="F4" s="6"/>
      <c r="G4" s="6"/>
      <c r="H4" s="6"/>
      <c r="I4" s="6"/>
      <c r="J4" s="6"/>
      <c r="K4" s="6"/>
      <c r="L4" s="6"/>
      <c r="M4" s="6"/>
      <c r="N4" s="6"/>
      <c r="O4" s="6"/>
    </row>
    <row r="5" spans="1:15" ht="37.5" customHeight="1" x14ac:dyDescent="0.15">
      <c r="A5" s="187" t="s">
        <v>51</v>
      </c>
      <c r="B5" s="256" t="s">
        <v>113</v>
      </c>
      <c r="C5" s="257"/>
      <c r="D5" s="256" t="s">
        <v>114</v>
      </c>
      <c r="E5" s="257"/>
      <c r="F5" s="187" t="s">
        <v>120</v>
      </c>
      <c r="G5" s="258" t="s">
        <v>3</v>
      </c>
      <c r="H5" s="259"/>
      <c r="I5" s="186" t="s">
        <v>54</v>
      </c>
      <c r="J5" s="187" t="s">
        <v>55</v>
      </c>
      <c r="K5" s="6"/>
      <c r="L5" s="6"/>
      <c r="M5" s="6"/>
      <c r="N5" s="6"/>
      <c r="O5" s="6"/>
    </row>
    <row r="6" spans="1:15" ht="37.5" customHeight="1" x14ac:dyDescent="0.15">
      <c r="A6" s="102"/>
      <c r="B6" s="103"/>
      <c r="C6" s="190" t="s">
        <v>1</v>
      </c>
      <c r="D6" s="103"/>
      <c r="E6" s="190" t="s">
        <v>63</v>
      </c>
      <c r="F6" s="104"/>
      <c r="G6" s="105">
        <f>(B6*F6)+(D6*F6/60)</f>
        <v>0</v>
      </c>
      <c r="H6" s="106" t="s">
        <v>0</v>
      </c>
      <c r="I6" s="103" t="s">
        <v>56</v>
      </c>
      <c r="J6" s="107"/>
      <c r="K6" s="6"/>
      <c r="L6" s="6"/>
      <c r="M6" s="6"/>
      <c r="N6" s="6"/>
      <c r="O6" s="6"/>
    </row>
    <row r="7" spans="1:15" ht="37.5" customHeight="1" x14ac:dyDescent="0.15">
      <c r="A7" s="102"/>
      <c r="B7" s="103"/>
      <c r="C7" s="190" t="s">
        <v>115</v>
      </c>
      <c r="D7" s="103"/>
      <c r="E7" s="190" t="s">
        <v>116</v>
      </c>
      <c r="F7" s="104"/>
      <c r="G7" s="108">
        <f t="shared" ref="G7:G12" si="0">(B7*F7)+(D7*F7/60)</f>
        <v>0</v>
      </c>
      <c r="H7" s="106" t="s">
        <v>0</v>
      </c>
      <c r="I7" s="103" t="s">
        <v>56</v>
      </c>
      <c r="J7" s="107"/>
      <c r="K7" s="6"/>
      <c r="L7" s="6"/>
      <c r="M7" s="6"/>
      <c r="N7" s="6"/>
      <c r="O7" s="6"/>
    </row>
    <row r="8" spans="1:15" ht="37.5" customHeight="1" x14ac:dyDescent="0.15">
      <c r="A8" s="102"/>
      <c r="B8" s="103"/>
      <c r="C8" s="190" t="s">
        <v>115</v>
      </c>
      <c r="D8" s="103"/>
      <c r="E8" s="190" t="s">
        <v>116</v>
      </c>
      <c r="F8" s="104"/>
      <c r="G8" s="105">
        <f t="shared" si="0"/>
        <v>0</v>
      </c>
      <c r="H8" s="106" t="s">
        <v>0</v>
      </c>
      <c r="I8" s="103" t="s">
        <v>56</v>
      </c>
      <c r="J8" s="107"/>
      <c r="K8" s="6"/>
      <c r="L8" s="6"/>
      <c r="M8" s="6"/>
      <c r="N8" s="6"/>
      <c r="O8" s="6"/>
    </row>
    <row r="9" spans="1:15" ht="37.5" customHeight="1" x14ac:dyDescent="0.15">
      <c r="A9" s="102"/>
      <c r="B9" s="103"/>
      <c r="C9" s="190" t="s">
        <v>115</v>
      </c>
      <c r="D9" s="103"/>
      <c r="E9" s="190" t="s">
        <v>116</v>
      </c>
      <c r="F9" s="104"/>
      <c r="G9" s="105">
        <f t="shared" si="0"/>
        <v>0</v>
      </c>
      <c r="H9" s="106" t="s">
        <v>0</v>
      </c>
      <c r="I9" s="103" t="s">
        <v>56</v>
      </c>
      <c r="J9" s="107"/>
      <c r="K9" s="6"/>
      <c r="L9" s="6"/>
      <c r="M9" s="6"/>
      <c r="N9" s="6"/>
      <c r="O9" s="6"/>
    </row>
    <row r="10" spans="1:15" ht="37.5" customHeight="1" x14ac:dyDescent="0.15">
      <c r="A10" s="102"/>
      <c r="B10" s="103"/>
      <c r="C10" s="190" t="s">
        <v>115</v>
      </c>
      <c r="D10" s="103"/>
      <c r="E10" s="190" t="s">
        <v>116</v>
      </c>
      <c r="F10" s="104"/>
      <c r="G10" s="108">
        <f t="shared" si="0"/>
        <v>0</v>
      </c>
      <c r="H10" s="106" t="s">
        <v>0</v>
      </c>
      <c r="I10" s="103" t="s">
        <v>56</v>
      </c>
      <c r="J10" s="107"/>
      <c r="K10" s="6"/>
      <c r="L10" s="6"/>
      <c r="M10" s="6"/>
      <c r="N10" s="6"/>
      <c r="O10" s="6"/>
    </row>
    <row r="11" spans="1:15" ht="37.5" customHeight="1" x14ac:dyDescent="0.15">
      <c r="A11" s="102"/>
      <c r="B11" s="103"/>
      <c r="C11" s="190" t="s">
        <v>115</v>
      </c>
      <c r="D11" s="103"/>
      <c r="E11" s="190" t="s">
        <v>116</v>
      </c>
      <c r="F11" s="104"/>
      <c r="G11" s="105">
        <f t="shared" si="0"/>
        <v>0</v>
      </c>
      <c r="H11" s="106" t="s">
        <v>0</v>
      </c>
      <c r="I11" s="103" t="s">
        <v>56</v>
      </c>
      <c r="J11" s="107"/>
      <c r="K11" s="6"/>
      <c r="L11" s="6"/>
      <c r="M11" s="6"/>
      <c r="N11" s="6"/>
      <c r="O11" s="6"/>
    </row>
    <row r="12" spans="1:15" ht="37.5" customHeight="1" thickBot="1" x14ac:dyDescent="0.2">
      <c r="A12" s="102"/>
      <c r="B12" s="103"/>
      <c r="C12" s="190" t="s">
        <v>115</v>
      </c>
      <c r="D12" s="103"/>
      <c r="E12" s="190" t="s">
        <v>116</v>
      </c>
      <c r="F12" s="104"/>
      <c r="G12" s="109">
        <f t="shared" si="0"/>
        <v>0</v>
      </c>
      <c r="H12" s="110" t="s">
        <v>0</v>
      </c>
      <c r="I12" s="103" t="s">
        <v>56</v>
      </c>
      <c r="J12" s="107"/>
      <c r="K12" s="6"/>
      <c r="L12" s="6"/>
      <c r="M12" s="6"/>
      <c r="N12" s="6"/>
      <c r="O12" s="6"/>
    </row>
    <row r="13" spans="1:15" ht="37.5" customHeight="1" thickBot="1" x14ac:dyDescent="0.2">
      <c r="A13" s="187" t="s">
        <v>117</v>
      </c>
      <c r="B13" s="103">
        <f>SUM(B6:B12)</f>
        <v>0</v>
      </c>
      <c r="C13" s="190" t="s">
        <v>115</v>
      </c>
      <c r="D13" s="103">
        <f>SUM(D6:D12)</f>
        <v>0</v>
      </c>
      <c r="E13" s="190" t="s">
        <v>116</v>
      </c>
      <c r="F13" s="111"/>
      <c r="G13" s="112">
        <f>SUM(G6:G12)</f>
        <v>0</v>
      </c>
      <c r="H13" s="113" t="s">
        <v>0</v>
      </c>
      <c r="I13" s="114"/>
      <c r="J13" s="115"/>
      <c r="K13" s="6"/>
      <c r="L13" s="6"/>
      <c r="M13" s="6"/>
      <c r="N13" s="6"/>
      <c r="O13" s="6"/>
    </row>
    <row r="14" spans="1:15" ht="28.5" customHeight="1" x14ac:dyDescent="0.15">
      <c r="A14" s="187" t="s">
        <v>118</v>
      </c>
      <c r="B14" s="192">
        <f>B13+(D13/60)</f>
        <v>0</v>
      </c>
      <c r="C14" s="251" t="s">
        <v>1</v>
      </c>
      <c r="D14" s="252"/>
      <c r="E14" s="253"/>
      <c r="F14" s="191"/>
      <c r="G14" s="191"/>
      <c r="H14" s="100"/>
      <c r="I14" s="100"/>
      <c r="J14" s="100"/>
      <c r="K14" s="6"/>
      <c r="L14" s="6"/>
      <c r="M14" s="6"/>
      <c r="N14" s="6"/>
      <c r="O14" s="6"/>
    </row>
    <row r="15" spans="1:15" x14ac:dyDescent="0.15">
      <c r="A15" s="6"/>
      <c r="B15" s="188"/>
      <c r="C15" s="189"/>
      <c r="D15" s="188"/>
      <c r="E15" s="189"/>
      <c r="F15" s="6"/>
      <c r="G15" s="6"/>
      <c r="H15" s="6"/>
      <c r="I15" s="6"/>
      <c r="J15" s="6"/>
      <c r="K15" s="6"/>
      <c r="L15" s="6"/>
      <c r="M15" s="6"/>
      <c r="N15" s="6"/>
      <c r="O15" s="6"/>
    </row>
    <row r="16" spans="1:15" x14ac:dyDescent="0.15">
      <c r="A16" s="6" t="s">
        <v>57</v>
      </c>
      <c r="B16" s="188"/>
      <c r="C16" s="189"/>
      <c r="D16" s="188"/>
      <c r="E16" s="189"/>
      <c r="F16" s="6"/>
      <c r="G16" s="6"/>
      <c r="H16" s="6"/>
      <c r="I16" s="6"/>
      <c r="J16" s="6"/>
      <c r="K16" s="6"/>
      <c r="L16" s="6"/>
      <c r="M16" s="6"/>
      <c r="N16" s="6"/>
      <c r="O16" s="6"/>
    </row>
    <row r="17" spans="1:15" x14ac:dyDescent="0.15">
      <c r="A17" s="6"/>
      <c r="B17" s="6"/>
      <c r="C17" s="6"/>
      <c r="D17" s="6"/>
      <c r="E17" s="6"/>
      <c r="F17" s="6"/>
      <c r="G17" s="6"/>
      <c r="H17" s="6"/>
      <c r="I17" s="6"/>
      <c r="J17" s="6"/>
      <c r="K17" s="6"/>
      <c r="L17" s="6"/>
      <c r="M17" s="6"/>
      <c r="N17" s="6"/>
      <c r="O17" s="6"/>
    </row>
    <row r="18" spans="1:15" x14ac:dyDescent="0.15">
      <c r="A18" s="6"/>
      <c r="B18" s="6"/>
      <c r="C18" s="6"/>
      <c r="D18" s="6"/>
      <c r="E18" s="6"/>
      <c r="F18" s="6"/>
      <c r="G18" s="6"/>
      <c r="H18" s="6"/>
      <c r="I18" s="6"/>
      <c r="J18" s="6"/>
    </row>
    <row r="19" spans="1:15" x14ac:dyDescent="0.15">
      <c r="A19" s="6"/>
      <c r="B19" s="6"/>
      <c r="C19" s="6"/>
      <c r="D19" s="6"/>
      <c r="E19" s="6"/>
      <c r="F19" s="6"/>
      <c r="G19" s="6"/>
      <c r="H19" s="6"/>
      <c r="I19" s="6"/>
      <c r="J19" s="6"/>
    </row>
    <row r="20" spans="1:15" x14ac:dyDescent="0.15">
      <c r="A20" s="6"/>
      <c r="B20" s="6"/>
      <c r="C20" s="6"/>
      <c r="D20" s="6"/>
      <c r="E20" s="6"/>
      <c r="F20" s="6"/>
      <c r="G20" s="6"/>
      <c r="H20" s="6"/>
      <c r="I20" s="6"/>
      <c r="J20" s="6"/>
    </row>
    <row r="21" spans="1:15" x14ac:dyDescent="0.15">
      <c r="A21" s="6"/>
      <c r="B21" s="6"/>
      <c r="C21" s="6"/>
      <c r="D21" s="6"/>
      <c r="E21" s="6"/>
      <c r="F21" s="6"/>
      <c r="G21" s="6"/>
      <c r="H21" s="6"/>
      <c r="I21" s="6"/>
      <c r="J21" s="6"/>
    </row>
    <row r="22" spans="1:15" x14ac:dyDescent="0.15">
      <c r="A22" s="6"/>
      <c r="B22" s="6"/>
      <c r="C22" s="6"/>
      <c r="D22" s="6"/>
      <c r="E22" s="6"/>
      <c r="F22" s="6"/>
      <c r="G22" s="6"/>
      <c r="H22" s="6"/>
      <c r="I22" s="6"/>
      <c r="J22" s="6"/>
    </row>
    <row r="23" spans="1:15" x14ac:dyDescent="0.15">
      <c r="A23" s="6"/>
      <c r="B23" s="6"/>
      <c r="C23" s="6"/>
      <c r="D23" s="6"/>
      <c r="E23" s="6"/>
      <c r="F23" s="6"/>
      <c r="G23" s="6"/>
      <c r="H23" s="6"/>
      <c r="I23" s="6"/>
      <c r="J23" s="6"/>
    </row>
    <row r="24" spans="1:15" x14ac:dyDescent="0.15">
      <c r="A24" s="6"/>
      <c r="B24" s="6"/>
      <c r="C24" s="6"/>
      <c r="D24" s="6"/>
      <c r="E24" s="6"/>
      <c r="F24" s="6"/>
      <c r="G24" s="6"/>
      <c r="H24" s="6"/>
      <c r="I24" s="6"/>
      <c r="J24" s="6"/>
    </row>
    <row r="25" spans="1:15" x14ac:dyDescent="0.15">
      <c r="A25" s="6"/>
      <c r="B25" s="6"/>
      <c r="C25" s="6"/>
      <c r="D25" s="6"/>
      <c r="E25" s="6"/>
      <c r="F25" s="6"/>
      <c r="G25" s="6"/>
      <c r="H25" s="6"/>
      <c r="I25" s="6"/>
      <c r="J25" s="6"/>
    </row>
    <row r="26" spans="1:15" x14ac:dyDescent="0.15">
      <c r="A26" s="6"/>
      <c r="B26" s="6"/>
      <c r="C26" s="6"/>
      <c r="D26" s="6"/>
      <c r="E26" s="6"/>
      <c r="F26" s="6"/>
      <c r="G26" s="6"/>
      <c r="H26" s="6"/>
      <c r="I26" s="6"/>
      <c r="J26" s="6"/>
    </row>
    <row r="27" spans="1:15" x14ac:dyDescent="0.15">
      <c r="A27" s="6"/>
      <c r="B27" s="6"/>
      <c r="C27" s="6"/>
      <c r="D27" s="6"/>
      <c r="E27" s="6"/>
      <c r="F27" s="6"/>
      <c r="G27" s="6"/>
      <c r="H27" s="6"/>
      <c r="I27" s="6"/>
      <c r="J27" s="6"/>
    </row>
    <row r="28" spans="1:15" x14ac:dyDescent="0.15">
      <c r="A28" s="6"/>
      <c r="B28" s="6"/>
      <c r="C28" s="6"/>
      <c r="D28" s="6"/>
      <c r="E28" s="6"/>
      <c r="F28" s="6"/>
      <c r="G28" s="6"/>
      <c r="H28" s="6"/>
      <c r="I28" s="6"/>
      <c r="J28" s="6"/>
    </row>
    <row r="29" spans="1:15" x14ac:dyDescent="0.15">
      <c r="A29" s="6"/>
      <c r="B29" s="6"/>
      <c r="C29" s="6"/>
      <c r="D29" s="6"/>
      <c r="E29" s="6"/>
      <c r="F29" s="6"/>
      <c r="G29" s="6"/>
      <c r="H29" s="6"/>
      <c r="I29" s="6"/>
      <c r="J29" s="6"/>
    </row>
    <row r="30" spans="1:15" x14ac:dyDescent="0.15">
      <c r="A30" s="6"/>
      <c r="B30" s="6"/>
      <c r="C30" s="6"/>
      <c r="D30" s="6"/>
      <c r="E30" s="6"/>
      <c r="F30" s="6"/>
      <c r="G30" s="6"/>
      <c r="H30" s="6"/>
      <c r="I30" s="6"/>
      <c r="J30" s="6"/>
    </row>
    <row r="31" spans="1:15" x14ac:dyDescent="0.15">
      <c r="A31" s="6"/>
      <c r="B31" s="6"/>
      <c r="C31" s="6"/>
      <c r="D31" s="6"/>
      <c r="E31" s="6"/>
      <c r="F31" s="6"/>
      <c r="G31" s="6"/>
      <c r="H31" s="6"/>
      <c r="I31" s="6"/>
      <c r="J31" s="6"/>
    </row>
    <row r="32" spans="1:15" x14ac:dyDescent="0.15">
      <c r="A32" s="6"/>
      <c r="B32" s="6"/>
      <c r="C32" s="6"/>
      <c r="D32" s="6"/>
      <c r="E32" s="6"/>
      <c r="F32" s="6"/>
      <c r="G32" s="6"/>
      <c r="H32" s="6"/>
      <c r="I32" s="6"/>
      <c r="J32" s="6"/>
    </row>
    <row r="33" spans="1:10" x14ac:dyDescent="0.15">
      <c r="A33" s="6"/>
      <c r="B33" s="6"/>
      <c r="C33" s="6"/>
      <c r="D33" s="6"/>
      <c r="E33" s="6"/>
      <c r="F33" s="6"/>
      <c r="G33" s="6"/>
      <c r="H33" s="6"/>
      <c r="I33" s="6"/>
      <c r="J33" s="6"/>
    </row>
  </sheetData>
  <mergeCells count="6">
    <mergeCell ref="C14:E14"/>
    <mergeCell ref="A2:J2"/>
    <mergeCell ref="A3:E3"/>
    <mergeCell ref="B5:C5"/>
    <mergeCell ref="D5:E5"/>
    <mergeCell ref="G5:H5"/>
  </mergeCells>
  <phoneticPr fontId="3"/>
  <printOptions horizontalCentered="1"/>
  <pageMargins left="0.78740157480314965" right="0.78740157480314965" top="0.98425196850393704" bottom="0.98425196850393704" header="0.51181102362204722" footer="0.51181102362204722"/>
  <pageSetup paperSize="9"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6"/>
  <sheetViews>
    <sheetView tabSelected="1" zoomScale="75" zoomScaleNormal="75" zoomScaleSheetLayoutView="50" workbookViewId="0">
      <selection activeCell="M15" sqref="M15"/>
    </sheetView>
  </sheetViews>
  <sheetFormatPr defaultColWidth="11.375" defaultRowHeight="13.5" x14ac:dyDescent="0.1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279" t="s">
        <v>128</v>
      </c>
      <c r="D1" s="279"/>
      <c r="E1" s="279"/>
      <c r="F1" s="279"/>
      <c r="G1" s="279"/>
      <c r="H1" s="279"/>
      <c r="I1" s="279"/>
      <c r="J1" s="279"/>
      <c r="K1" s="279"/>
    </row>
    <row r="2" spans="1:15" ht="30" customHeight="1" x14ac:dyDescent="0.15">
      <c r="C2" s="279"/>
      <c r="D2" s="279"/>
      <c r="E2" s="279"/>
      <c r="F2" s="279"/>
      <c r="G2" s="279"/>
      <c r="H2" s="279"/>
      <c r="I2" s="279"/>
      <c r="J2" s="279"/>
      <c r="K2" s="279"/>
    </row>
    <row r="3" spans="1:15" ht="30" customHeight="1" x14ac:dyDescent="0.15">
      <c r="A3" s="5" t="s">
        <v>13</v>
      </c>
      <c r="B3" s="280" t="str">
        <f>〇〇太郎!D3</f>
        <v>株式会社×××</v>
      </c>
      <c r="C3" s="280"/>
      <c r="D3" s="280"/>
      <c r="E3" s="98"/>
      <c r="F3" s="98"/>
      <c r="G3" s="98"/>
      <c r="H3" s="98"/>
      <c r="I3" s="98"/>
      <c r="J3" s="98"/>
      <c r="K3" s="98"/>
    </row>
    <row r="4" spans="1:15" ht="30" customHeight="1" x14ac:dyDescent="0.15">
      <c r="A4" s="7" t="s">
        <v>2</v>
      </c>
      <c r="B4" s="280" t="str">
        <f ca="1">〇〇太郎!D4</f>
        <v>〇〇太郎</v>
      </c>
      <c r="C4" s="280"/>
      <c r="D4" s="280"/>
      <c r="E4" s="8"/>
      <c r="F4" s="8"/>
      <c r="G4" s="8"/>
    </row>
    <row r="5" spans="1:15" ht="30" customHeight="1" x14ac:dyDescent="0.15">
      <c r="A5" s="10" t="s">
        <v>58</v>
      </c>
      <c r="B5" s="281">
        <f>〇〇太郎!I6</f>
        <v>1890</v>
      </c>
      <c r="C5" s="281"/>
      <c r="D5" s="281"/>
      <c r="E5" s="8"/>
      <c r="F5" s="8"/>
      <c r="G5" s="8"/>
    </row>
    <row r="6" spans="1:15" ht="30" customHeight="1" x14ac:dyDescent="0.15">
      <c r="A6" s="10" t="s">
        <v>75</v>
      </c>
      <c r="B6" s="157">
        <v>15</v>
      </c>
      <c r="C6" s="157" t="s">
        <v>76</v>
      </c>
      <c r="D6" s="158"/>
      <c r="E6" s="8"/>
      <c r="F6" s="8"/>
      <c r="G6" s="8"/>
    </row>
    <row r="7" spans="1:15" ht="30" customHeight="1" thickBot="1" x14ac:dyDescent="0.2">
      <c r="A7" s="11" t="s">
        <v>59</v>
      </c>
    </row>
    <row r="8" spans="1:15" s="12" customFormat="1" ht="24" customHeight="1" x14ac:dyDescent="0.15">
      <c r="A8" s="282" t="s">
        <v>11</v>
      </c>
      <c r="B8" s="284" t="s">
        <v>10</v>
      </c>
      <c r="C8" s="284"/>
      <c r="D8" s="284"/>
      <c r="E8" s="286" t="s">
        <v>9</v>
      </c>
      <c r="F8" s="287"/>
      <c r="G8" s="287"/>
      <c r="H8" s="288"/>
      <c r="I8" s="286" t="s">
        <v>8</v>
      </c>
      <c r="J8" s="288"/>
      <c r="K8" s="128" t="s">
        <v>7</v>
      </c>
      <c r="L8" s="267" t="s">
        <v>49</v>
      </c>
      <c r="M8" s="260" t="s">
        <v>68</v>
      </c>
      <c r="N8" s="261" t="s">
        <v>71</v>
      </c>
      <c r="O8" s="262" t="s">
        <v>72</v>
      </c>
    </row>
    <row r="9" spans="1:15" s="12" customFormat="1" ht="24" customHeight="1" x14ac:dyDescent="0.15">
      <c r="A9" s="283"/>
      <c r="B9" s="285"/>
      <c r="C9" s="285"/>
      <c r="D9" s="285"/>
      <c r="E9" s="289"/>
      <c r="F9" s="290"/>
      <c r="G9" s="290"/>
      <c r="H9" s="291"/>
      <c r="I9" s="292"/>
      <c r="J9" s="293"/>
      <c r="K9" s="129" t="s">
        <v>60</v>
      </c>
      <c r="L9" s="268"/>
      <c r="M9" s="260"/>
      <c r="N9" s="261"/>
      <c r="O9" s="261"/>
    </row>
    <row r="10" spans="1:15" ht="46.5" customHeight="1" x14ac:dyDescent="0.15">
      <c r="A10" s="116" t="s">
        <v>78</v>
      </c>
      <c r="B10" s="117">
        <v>0.375</v>
      </c>
      <c r="C10" s="13" t="s">
        <v>61</v>
      </c>
      <c r="D10" s="118">
        <v>0.75</v>
      </c>
      <c r="E10" s="133">
        <f>IFERROR(HOUR(O10),"")</f>
        <v>8</v>
      </c>
      <c r="F10" s="120" t="s">
        <v>62</v>
      </c>
      <c r="G10" s="127">
        <f>IFERROR(MINUTE(O10),"")</f>
        <v>0</v>
      </c>
      <c r="H10" s="121" t="s">
        <v>63</v>
      </c>
      <c r="I10" s="134">
        <f>IFERROR((E10+G10/60)*$B$5,"")</f>
        <v>15120</v>
      </c>
      <c r="J10" s="14" t="s">
        <v>0</v>
      </c>
      <c r="K10" s="162" t="s">
        <v>98</v>
      </c>
      <c r="L10" s="130"/>
      <c r="M10" s="132">
        <v>4.1666666666666664E-2</v>
      </c>
      <c r="N10" s="97">
        <f>IFERROR(D10-B10-M10,"")</f>
        <v>0.33333333333333331</v>
      </c>
      <c r="O10" s="97">
        <f>IFERROR(IF(N10&gt;0,FLOOR(N10,"0:30"),""),"")</f>
        <v>0.33333333333333331</v>
      </c>
    </row>
    <row r="11" spans="1:15" ht="46.5" customHeight="1" x14ac:dyDescent="0.15">
      <c r="A11" s="116" t="s">
        <v>79</v>
      </c>
      <c r="B11" s="117">
        <v>0.375</v>
      </c>
      <c r="C11" s="13" t="s">
        <v>65</v>
      </c>
      <c r="D11" s="118">
        <v>0.71527777777777779</v>
      </c>
      <c r="E11" s="119">
        <f t="shared" ref="E11:E32" si="0">IFERROR(HOUR(O11),"")</f>
        <v>7</v>
      </c>
      <c r="F11" s="120" t="s">
        <v>66</v>
      </c>
      <c r="G11" s="127">
        <f t="shared" ref="G11:G32" si="1">IFERROR(MINUTE(O11),"")</f>
        <v>0</v>
      </c>
      <c r="H11" s="121" t="s">
        <v>63</v>
      </c>
      <c r="I11" s="134">
        <f t="shared" ref="I11:I32" si="2">IFERROR((E11+G11/60)*$B$5,"")</f>
        <v>13230</v>
      </c>
      <c r="J11" s="14" t="s">
        <v>0</v>
      </c>
      <c r="K11" s="162" t="s">
        <v>100</v>
      </c>
      <c r="L11" s="130"/>
      <c r="M11" s="132">
        <v>4.1666666666666664E-2</v>
      </c>
      <c r="N11" s="97">
        <f t="shared" ref="N11:N32" si="3">IFERROR(D11-B11-M11,"")</f>
        <v>0.2986111111111111</v>
      </c>
      <c r="O11" s="97">
        <f t="shared" ref="O11:O32" si="4">IFERROR(IF(N11&gt;0,FLOOR(N11,"0:30"),""),"")</f>
        <v>0.29166666666666663</v>
      </c>
    </row>
    <row r="12" spans="1:15" ht="46.5" customHeight="1" x14ac:dyDescent="0.15">
      <c r="A12" s="116" t="s">
        <v>80</v>
      </c>
      <c r="B12" s="117">
        <v>0.375</v>
      </c>
      <c r="C12" s="13" t="s">
        <v>65</v>
      </c>
      <c r="D12" s="118">
        <v>0.5</v>
      </c>
      <c r="E12" s="119">
        <f t="shared" si="0"/>
        <v>3</v>
      </c>
      <c r="F12" s="120" t="s">
        <v>66</v>
      </c>
      <c r="G12" s="127">
        <f t="shared" si="1"/>
        <v>0</v>
      </c>
      <c r="H12" s="121" t="s">
        <v>63</v>
      </c>
      <c r="I12" s="134">
        <f t="shared" si="2"/>
        <v>5670</v>
      </c>
      <c r="J12" s="14" t="s">
        <v>0</v>
      </c>
      <c r="K12" s="162" t="s">
        <v>99</v>
      </c>
      <c r="L12" s="130"/>
      <c r="M12" s="132">
        <v>0</v>
      </c>
      <c r="N12" s="97">
        <f t="shared" si="3"/>
        <v>0.125</v>
      </c>
      <c r="O12" s="97">
        <f t="shared" si="4"/>
        <v>0.125</v>
      </c>
    </row>
    <row r="13" spans="1:15" ht="46.5" customHeight="1" x14ac:dyDescent="0.15">
      <c r="A13" s="116" t="s">
        <v>81</v>
      </c>
      <c r="B13" s="117">
        <v>0.375</v>
      </c>
      <c r="C13" s="13" t="s">
        <v>65</v>
      </c>
      <c r="D13" s="118">
        <v>0.5</v>
      </c>
      <c r="E13" s="119">
        <f t="shared" si="0"/>
        <v>3</v>
      </c>
      <c r="F13" s="120" t="s">
        <v>66</v>
      </c>
      <c r="G13" s="127">
        <f t="shared" si="1"/>
        <v>0</v>
      </c>
      <c r="H13" s="121" t="s">
        <v>63</v>
      </c>
      <c r="I13" s="134">
        <f t="shared" si="2"/>
        <v>5670</v>
      </c>
      <c r="J13" s="14" t="s">
        <v>0</v>
      </c>
      <c r="K13" s="162" t="s">
        <v>104</v>
      </c>
      <c r="L13" s="130"/>
      <c r="M13" s="132">
        <v>0</v>
      </c>
      <c r="N13" s="97">
        <f t="shared" si="3"/>
        <v>0.125</v>
      </c>
      <c r="O13" s="97">
        <f t="shared" si="4"/>
        <v>0.125</v>
      </c>
    </row>
    <row r="14" spans="1:15" ht="46.5" customHeight="1" x14ac:dyDescent="0.15">
      <c r="A14" s="116" t="s">
        <v>82</v>
      </c>
      <c r="B14" s="117">
        <v>0.375</v>
      </c>
      <c r="C14" s="13" t="s">
        <v>65</v>
      </c>
      <c r="D14" s="118">
        <v>0.65625</v>
      </c>
      <c r="E14" s="119">
        <f t="shared" si="0"/>
        <v>5</v>
      </c>
      <c r="F14" s="120" t="s">
        <v>66</v>
      </c>
      <c r="G14" s="127">
        <f t="shared" si="1"/>
        <v>30</v>
      </c>
      <c r="H14" s="121" t="s">
        <v>63</v>
      </c>
      <c r="I14" s="134">
        <f t="shared" si="2"/>
        <v>10395</v>
      </c>
      <c r="J14" s="14" t="s">
        <v>0</v>
      </c>
      <c r="K14" s="160"/>
      <c r="L14" s="130"/>
      <c r="M14" s="132">
        <v>4.1666666666666664E-2</v>
      </c>
      <c r="N14" s="97">
        <f t="shared" si="3"/>
        <v>0.23958333333333334</v>
      </c>
      <c r="O14" s="97">
        <f t="shared" si="4"/>
        <v>0.22916666666666666</v>
      </c>
    </row>
    <row r="15" spans="1:15" ht="46.5" customHeight="1" x14ac:dyDescent="0.15">
      <c r="A15" s="116" t="s">
        <v>83</v>
      </c>
      <c r="B15" s="117" t="s">
        <v>64</v>
      </c>
      <c r="C15" s="13" t="s">
        <v>65</v>
      </c>
      <c r="D15" s="118" t="s">
        <v>64</v>
      </c>
      <c r="E15" s="119" t="str">
        <f t="shared" si="0"/>
        <v/>
      </c>
      <c r="F15" s="120" t="s">
        <v>66</v>
      </c>
      <c r="G15" s="127" t="str">
        <f t="shared" si="1"/>
        <v/>
      </c>
      <c r="H15" s="121" t="s">
        <v>63</v>
      </c>
      <c r="I15" s="134" t="str">
        <f t="shared" si="2"/>
        <v/>
      </c>
      <c r="J15" s="14" t="s">
        <v>0</v>
      </c>
      <c r="K15" s="160"/>
      <c r="L15" s="130"/>
      <c r="M15" s="132"/>
      <c r="N15" s="97" t="str">
        <f t="shared" si="3"/>
        <v/>
      </c>
      <c r="O15" s="97" t="str">
        <f t="shared" si="4"/>
        <v/>
      </c>
    </row>
    <row r="16" spans="1:15" ht="46.5" customHeight="1" x14ac:dyDescent="0.15">
      <c r="A16" s="116" t="s">
        <v>84</v>
      </c>
      <c r="B16" s="117" t="s">
        <v>64</v>
      </c>
      <c r="C16" s="13" t="s">
        <v>65</v>
      </c>
      <c r="D16" s="118" t="s">
        <v>64</v>
      </c>
      <c r="E16" s="119" t="str">
        <f t="shared" si="0"/>
        <v/>
      </c>
      <c r="F16" s="120" t="s">
        <v>66</v>
      </c>
      <c r="G16" s="127" t="str">
        <f t="shared" si="1"/>
        <v/>
      </c>
      <c r="H16" s="121" t="s">
        <v>63</v>
      </c>
      <c r="I16" s="134" t="str">
        <f t="shared" si="2"/>
        <v/>
      </c>
      <c r="J16" s="14" t="s">
        <v>0</v>
      </c>
      <c r="K16" s="163" t="s">
        <v>101</v>
      </c>
      <c r="L16" s="130"/>
      <c r="M16" s="132"/>
      <c r="N16" s="97" t="str">
        <f t="shared" si="3"/>
        <v/>
      </c>
      <c r="O16" s="97" t="str">
        <f t="shared" si="4"/>
        <v/>
      </c>
    </row>
    <row r="17" spans="1:15" ht="46.5" customHeight="1" x14ac:dyDescent="0.15">
      <c r="A17" s="116" t="s">
        <v>85</v>
      </c>
      <c r="B17" s="117" t="s">
        <v>64</v>
      </c>
      <c r="C17" s="13" t="s">
        <v>65</v>
      </c>
      <c r="D17" s="118" t="s">
        <v>64</v>
      </c>
      <c r="E17" s="119" t="str">
        <f t="shared" si="0"/>
        <v/>
      </c>
      <c r="F17" s="120" t="s">
        <v>66</v>
      </c>
      <c r="G17" s="127" t="str">
        <f t="shared" si="1"/>
        <v/>
      </c>
      <c r="H17" s="121" t="s">
        <v>63</v>
      </c>
      <c r="I17" s="134" t="str">
        <f t="shared" si="2"/>
        <v/>
      </c>
      <c r="J17" s="14" t="s">
        <v>0</v>
      </c>
      <c r="K17" s="163" t="s">
        <v>102</v>
      </c>
      <c r="L17" s="130"/>
      <c r="M17" s="132"/>
      <c r="N17" s="97" t="str">
        <f t="shared" si="3"/>
        <v/>
      </c>
      <c r="O17" s="97" t="str">
        <f t="shared" si="4"/>
        <v/>
      </c>
    </row>
    <row r="18" spans="1:15" ht="46.5" customHeight="1" x14ac:dyDescent="0.15">
      <c r="A18" s="116" t="s">
        <v>86</v>
      </c>
      <c r="B18" s="117" t="s">
        <v>70</v>
      </c>
      <c r="C18" s="13" t="s">
        <v>65</v>
      </c>
      <c r="D18" s="118" t="s">
        <v>69</v>
      </c>
      <c r="E18" s="119" t="str">
        <f t="shared" si="0"/>
        <v/>
      </c>
      <c r="F18" s="120" t="s">
        <v>66</v>
      </c>
      <c r="G18" s="127" t="str">
        <f t="shared" si="1"/>
        <v/>
      </c>
      <c r="H18" s="121" t="s">
        <v>63</v>
      </c>
      <c r="I18" s="134" t="str">
        <f t="shared" si="2"/>
        <v/>
      </c>
      <c r="J18" s="14" t="s">
        <v>0</v>
      </c>
      <c r="K18" s="163" t="s">
        <v>103</v>
      </c>
      <c r="L18" s="130"/>
      <c r="M18" s="132"/>
      <c r="N18" s="97" t="str">
        <f t="shared" si="3"/>
        <v/>
      </c>
      <c r="O18" s="97" t="str">
        <f t="shared" si="4"/>
        <v/>
      </c>
    </row>
    <row r="19" spans="1:15" ht="46.5" customHeight="1" x14ac:dyDescent="0.15">
      <c r="A19" s="116" t="s">
        <v>87</v>
      </c>
      <c r="B19" s="117" t="s">
        <v>64</v>
      </c>
      <c r="C19" s="13" t="s">
        <v>65</v>
      </c>
      <c r="D19" s="118" t="s">
        <v>64</v>
      </c>
      <c r="E19" s="119" t="str">
        <f t="shared" si="0"/>
        <v/>
      </c>
      <c r="F19" s="120" t="s">
        <v>66</v>
      </c>
      <c r="G19" s="127" t="str">
        <f t="shared" si="1"/>
        <v/>
      </c>
      <c r="H19" s="121" t="s">
        <v>63</v>
      </c>
      <c r="I19" s="134" t="str">
        <f t="shared" si="2"/>
        <v/>
      </c>
      <c r="J19" s="14" t="s">
        <v>0</v>
      </c>
      <c r="K19" s="160"/>
      <c r="L19" s="130"/>
      <c r="M19" s="132"/>
      <c r="N19" s="97" t="str">
        <f t="shared" si="3"/>
        <v/>
      </c>
      <c r="O19" s="97" t="str">
        <f t="shared" si="4"/>
        <v/>
      </c>
    </row>
    <row r="20" spans="1:15" ht="46.5" customHeight="1" x14ac:dyDescent="0.15">
      <c r="A20" s="116" t="s">
        <v>88</v>
      </c>
      <c r="B20" s="117" t="s">
        <v>64</v>
      </c>
      <c r="C20" s="13" t="s">
        <v>65</v>
      </c>
      <c r="D20" s="118" t="s">
        <v>64</v>
      </c>
      <c r="E20" s="119" t="str">
        <f t="shared" si="0"/>
        <v/>
      </c>
      <c r="F20" s="120" t="s">
        <v>66</v>
      </c>
      <c r="G20" s="127" t="str">
        <f t="shared" si="1"/>
        <v/>
      </c>
      <c r="H20" s="121" t="s">
        <v>63</v>
      </c>
      <c r="I20" s="134" t="str">
        <f t="shared" si="2"/>
        <v/>
      </c>
      <c r="J20" s="14" t="s">
        <v>0</v>
      </c>
      <c r="K20" s="160"/>
      <c r="L20" s="130"/>
      <c r="M20" s="132"/>
      <c r="N20" s="97" t="str">
        <f t="shared" si="3"/>
        <v/>
      </c>
      <c r="O20" s="97" t="str">
        <f t="shared" si="4"/>
        <v/>
      </c>
    </row>
    <row r="21" spans="1:15" ht="46.5" customHeight="1" x14ac:dyDescent="0.15">
      <c r="A21" s="116" t="s">
        <v>89</v>
      </c>
      <c r="B21" s="117" t="s">
        <v>64</v>
      </c>
      <c r="C21" s="13" t="s">
        <v>65</v>
      </c>
      <c r="D21" s="118" t="s">
        <v>64</v>
      </c>
      <c r="E21" s="119" t="str">
        <f t="shared" si="0"/>
        <v/>
      </c>
      <c r="F21" s="120" t="s">
        <v>66</v>
      </c>
      <c r="G21" s="127" t="str">
        <f t="shared" si="1"/>
        <v/>
      </c>
      <c r="H21" s="121" t="s">
        <v>63</v>
      </c>
      <c r="I21" s="134" t="str">
        <f t="shared" si="2"/>
        <v/>
      </c>
      <c r="J21" s="14" t="s">
        <v>0</v>
      </c>
      <c r="K21" s="160"/>
      <c r="L21" s="130"/>
      <c r="M21" s="132"/>
      <c r="N21" s="97" t="str">
        <f t="shared" si="3"/>
        <v/>
      </c>
      <c r="O21" s="97" t="str">
        <f t="shared" si="4"/>
        <v/>
      </c>
    </row>
    <row r="22" spans="1:15" ht="46.5" customHeight="1" x14ac:dyDescent="0.15">
      <c r="A22" s="116" t="s">
        <v>90</v>
      </c>
      <c r="B22" s="117" t="s">
        <v>64</v>
      </c>
      <c r="C22" s="13" t="s">
        <v>65</v>
      </c>
      <c r="D22" s="118" t="s">
        <v>64</v>
      </c>
      <c r="E22" s="119" t="str">
        <f t="shared" si="0"/>
        <v/>
      </c>
      <c r="F22" s="120" t="s">
        <v>66</v>
      </c>
      <c r="G22" s="127" t="str">
        <f t="shared" si="1"/>
        <v/>
      </c>
      <c r="H22" s="121" t="s">
        <v>63</v>
      </c>
      <c r="I22" s="134" t="str">
        <f t="shared" si="2"/>
        <v/>
      </c>
      <c r="J22" s="14" t="s">
        <v>0</v>
      </c>
      <c r="K22" s="160"/>
      <c r="L22" s="130"/>
      <c r="M22" s="132"/>
      <c r="N22" s="97" t="str">
        <f t="shared" si="3"/>
        <v/>
      </c>
      <c r="O22" s="97" t="str">
        <f t="shared" si="4"/>
        <v/>
      </c>
    </row>
    <row r="23" spans="1:15" ht="46.5" customHeight="1" x14ac:dyDescent="0.15">
      <c r="A23" s="116" t="s">
        <v>91</v>
      </c>
      <c r="B23" s="117" t="s">
        <v>64</v>
      </c>
      <c r="C23" s="13" t="s">
        <v>65</v>
      </c>
      <c r="D23" s="118" t="s">
        <v>64</v>
      </c>
      <c r="E23" s="119" t="str">
        <f t="shared" si="0"/>
        <v/>
      </c>
      <c r="F23" s="120" t="s">
        <v>66</v>
      </c>
      <c r="G23" s="127" t="str">
        <f t="shared" si="1"/>
        <v/>
      </c>
      <c r="H23" s="121" t="s">
        <v>63</v>
      </c>
      <c r="I23" s="134" t="str">
        <f t="shared" si="2"/>
        <v/>
      </c>
      <c r="J23" s="14" t="s">
        <v>0</v>
      </c>
      <c r="K23" s="160"/>
      <c r="L23" s="130"/>
      <c r="M23" s="132"/>
      <c r="N23" s="97" t="str">
        <f t="shared" si="3"/>
        <v/>
      </c>
      <c r="O23" s="97" t="str">
        <f t="shared" si="4"/>
        <v/>
      </c>
    </row>
    <row r="24" spans="1:15" ht="46.5" customHeight="1" x14ac:dyDescent="0.15">
      <c r="A24" s="116" t="s">
        <v>92</v>
      </c>
      <c r="B24" s="117" t="s">
        <v>64</v>
      </c>
      <c r="C24" s="13" t="s">
        <v>65</v>
      </c>
      <c r="D24" s="118" t="s">
        <v>64</v>
      </c>
      <c r="E24" s="119" t="str">
        <f t="shared" si="0"/>
        <v/>
      </c>
      <c r="F24" s="120" t="s">
        <v>66</v>
      </c>
      <c r="G24" s="127" t="str">
        <f t="shared" si="1"/>
        <v/>
      </c>
      <c r="H24" s="121" t="s">
        <v>63</v>
      </c>
      <c r="I24" s="134" t="str">
        <f t="shared" si="2"/>
        <v/>
      </c>
      <c r="J24" s="14" t="s">
        <v>0</v>
      </c>
      <c r="K24" s="160"/>
      <c r="L24" s="130"/>
      <c r="M24" s="132"/>
      <c r="N24" s="97" t="str">
        <f t="shared" si="3"/>
        <v/>
      </c>
      <c r="O24" s="97" t="str">
        <f t="shared" si="4"/>
        <v/>
      </c>
    </row>
    <row r="25" spans="1:15" ht="46.5" customHeight="1" x14ac:dyDescent="0.15">
      <c r="A25" s="116" t="s">
        <v>93</v>
      </c>
      <c r="B25" s="117" t="s">
        <v>64</v>
      </c>
      <c r="C25" s="13" t="s">
        <v>65</v>
      </c>
      <c r="D25" s="118" t="s">
        <v>64</v>
      </c>
      <c r="E25" s="119" t="str">
        <f t="shared" si="0"/>
        <v/>
      </c>
      <c r="F25" s="120" t="s">
        <v>66</v>
      </c>
      <c r="G25" s="127" t="str">
        <f t="shared" si="1"/>
        <v/>
      </c>
      <c r="H25" s="121" t="s">
        <v>63</v>
      </c>
      <c r="I25" s="134" t="str">
        <f t="shared" si="2"/>
        <v/>
      </c>
      <c r="J25" s="14" t="s">
        <v>0</v>
      </c>
      <c r="K25" s="160"/>
      <c r="L25" s="130"/>
      <c r="M25" s="132"/>
      <c r="N25" s="97" t="str">
        <f t="shared" si="3"/>
        <v/>
      </c>
      <c r="O25" s="97" t="str">
        <f t="shared" si="4"/>
        <v/>
      </c>
    </row>
    <row r="26" spans="1:15" ht="46.5" customHeight="1" x14ac:dyDescent="0.15">
      <c r="A26" s="116" t="s">
        <v>94</v>
      </c>
      <c r="B26" s="117" t="s">
        <v>64</v>
      </c>
      <c r="C26" s="13" t="s">
        <v>65</v>
      </c>
      <c r="D26" s="118" t="s">
        <v>64</v>
      </c>
      <c r="E26" s="119" t="str">
        <f t="shared" si="0"/>
        <v/>
      </c>
      <c r="F26" s="120" t="s">
        <v>66</v>
      </c>
      <c r="G26" s="127" t="str">
        <f t="shared" si="1"/>
        <v/>
      </c>
      <c r="H26" s="121" t="s">
        <v>63</v>
      </c>
      <c r="I26" s="134" t="str">
        <f t="shared" si="2"/>
        <v/>
      </c>
      <c r="J26" s="14" t="s">
        <v>0</v>
      </c>
      <c r="K26" s="160"/>
      <c r="L26" s="130"/>
      <c r="M26" s="132"/>
      <c r="N26" s="97" t="str">
        <f t="shared" si="3"/>
        <v/>
      </c>
      <c r="O26" s="97" t="str">
        <f t="shared" si="4"/>
        <v/>
      </c>
    </row>
    <row r="27" spans="1:15" ht="46.5" customHeight="1" x14ac:dyDescent="0.15">
      <c r="A27" s="116" t="s">
        <v>95</v>
      </c>
      <c r="B27" s="117" t="s">
        <v>64</v>
      </c>
      <c r="C27" s="13" t="s">
        <v>65</v>
      </c>
      <c r="D27" s="118" t="s">
        <v>64</v>
      </c>
      <c r="E27" s="119" t="str">
        <f t="shared" si="0"/>
        <v/>
      </c>
      <c r="F27" s="120" t="s">
        <v>66</v>
      </c>
      <c r="G27" s="127" t="str">
        <f t="shared" si="1"/>
        <v/>
      </c>
      <c r="H27" s="121" t="s">
        <v>63</v>
      </c>
      <c r="I27" s="134" t="str">
        <f t="shared" si="2"/>
        <v/>
      </c>
      <c r="J27" s="14" t="s">
        <v>0</v>
      </c>
      <c r="K27" s="160"/>
      <c r="L27" s="130"/>
      <c r="M27" s="132"/>
      <c r="N27" s="97" t="str">
        <f t="shared" si="3"/>
        <v/>
      </c>
      <c r="O27" s="97" t="str">
        <f t="shared" si="4"/>
        <v/>
      </c>
    </row>
    <row r="28" spans="1:15" ht="46.5" customHeight="1" x14ac:dyDescent="0.15">
      <c r="A28" s="116" t="s">
        <v>96</v>
      </c>
      <c r="B28" s="117" t="s">
        <v>64</v>
      </c>
      <c r="C28" s="13" t="s">
        <v>65</v>
      </c>
      <c r="D28" s="118" t="s">
        <v>64</v>
      </c>
      <c r="E28" s="119" t="str">
        <f t="shared" si="0"/>
        <v/>
      </c>
      <c r="F28" s="120" t="s">
        <v>66</v>
      </c>
      <c r="G28" s="127" t="str">
        <f t="shared" si="1"/>
        <v/>
      </c>
      <c r="H28" s="121" t="s">
        <v>63</v>
      </c>
      <c r="I28" s="134" t="str">
        <f t="shared" si="2"/>
        <v/>
      </c>
      <c r="J28" s="14" t="s">
        <v>0</v>
      </c>
      <c r="K28" s="160"/>
      <c r="L28" s="130"/>
      <c r="M28" s="132"/>
      <c r="N28" s="97" t="str">
        <f t="shared" si="3"/>
        <v/>
      </c>
      <c r="O28" s="97" t="str">
        <f t="shared" si="4"/>
        <v/>
      </c>
    </row>
    <row r="29" spans="1:15" ht="46.5" customHeight="1" x14ac:dyDescent="0.15">
      <c r="A29" s="116" t="s">
        <v>97</v>
      </c>
      <c r="B29" s="117" t="s">
        <v>64</v>
      </c>
      <c r="C29" s="13" t="s">
        <v>65</v>
      </c>
      <c r="D29" s="118" t="s">
        <v>64</v>
      </c>
      <c r="E29" s="119" t="str">
        <f t="shared" si="0"/>
        <v/>
      </c>
      <c r="F29" s="120" t="s">
        <v>66</v>
      </c>
      <c r="G29" s="127" t="str">
        <f t="shared" si="1"/>
        <v/>
      </c>
      <c r="H29" s="121" t="s">
        <v>63</v>
      </c>
      <c r="I29" s="134" t="str">
        <f t="shared" si="2"/>
        <v/>
      </c>
      <c r="J29" s="14" t="s">
        <v>0</v>
      </c>
      <c r="K29" s="160"/>
      <c r="L29" s="130"/>
      <c r="M29" s="132"/>
      <c r="N29" s="97" t="str">
        <f t="shared" si="3"/>
        <v/>
      </c>
      <c r="O29" s="97" t="str">
        <f t="shared" si="4"/>
        <v/>
      </c>
    </row>
    <row r="30" spans="1:15" ht="46.5" customHeight="1" x14ac:dyDescent="0.15">
      <c r="A30" s="116" t="s">
        <v>6</v>
      </c>
      <c r="B30" s="117" t="s">
        <v>64</v>
      </c>
      <c r="C30" s="13" t="s">
        <v>65</v>
      </c>
      <c r="D30" s="118" t="s">
        <v>64</v>
      </c>
      <c r="E30" s="119" t="str">
        <f t="shared" si="0"/>
        <v/>
      </c>
      <c r="F30" s="120" t="s">
        <v>66</v>
      </c>
      <c r="G30" s="127" t="str">
        <f t="shared" si="1"/>
        <v/>
      </c>
      <c r="H30" s="121" t="s">
        <v>63</v>
      </c>
      <c r="I30" s="134" t="str">
        <f t="shared" si="2"/>
        <v/>
      </c>
      <c r="J30" s="14" t="s">
        <v>0</v>
      </c>
      <c r="K30" s="160"/>
      <c r="L30" s="130"/>
      <c r="M30" s="132"/>
      <c r="N30" s="97" t="str">
        <f t="shared" si="3"/>
        <v/>
      </c>
      <c r="O30" s="97" t="str">
        <f t="shared" si="4"/>
        <v/>
      </c>
    </row>
    <row r="31" spans="1:15" ht="46.5" customHeight="1" x14ac:dyDescent="0.15">
      <c r="A31" s="116" t="s">
        <v>6</v>
      </c>
      <c r="B31" s="117" t="s">
        <v>64</v>
      </c>
      <c r="C31" s="13" t="s">
        <v>65</v>
      </c>
      <c r="D31" s="118" t="s">
        <v>64</v>
      </c>
      <c r="E31" s="119" t="str">
        <f t="shared" si="0"/>
        <v/>
      </c>
      <c r="F31" s="120" t="s">
        <v>66</v>
      </c>
      <c r="G31" s="127" t="str">
        <f t="shared" si="1"/>
        <v/>
      </c>
      <c r="H31" s="121" t="s">
        <v>63</v>
      </c>
      <c r="I31" s="134" t="str">
        <f t="shared" si="2"/>
        <v/>
      </c>
      <c r="J31" s="14" t="s">
        <v>0</v>
      </c>
      <c r="K31" s="160"/>
      <c r="L31" s="130"/>
      <c r="M31" s="132"/>
      <c r="N31" s="97" t="str">
        <f t="shared" si="3"/>
        <v/>
      </c>
      <c r="O31" s="97" t="str">
        <f t="shared" si="4"/>
        <v/>
      </c>
    </row>
    <row r="32" spans="1:15" ht="46.5" customHeight="1" thickBot="1" x14ac:dyDescent="0.2">
      <c r="A32" s="122" t="s">
        <v>6</v>
      </c>
      <c r="B32" s="123" t="s">
        <v>64</v>
      </c>
      <c r="C32" s="15" t="s">
        <v>65</v>
      </c>
      <c r="D32" s="124" t="s">
        <v>64</v>
      </c>
      <c r="E32" s="119" t="str">
        <f t="shared" si="0"/>
        <v/>
      </c>
      <c r="F32" s="120" t="s">
        <v>66</v>
      </c>
      <c r="G32" s="127" t="str">
        <f t="shared" si="1"/>
        <v/>
      </c>
      <c r="H32" s="121" t="s">
        <v>63</v>
      </c>
      <c r="I32" s="134" t="str">
        <f t="shared" si="2"/>
        <v/>
      </c>
      <c r="J32" s="14" t="s">
        <v>0</v>
      </c>
      <c r="K32" s="161"/>
      <c r="L32" s="131"/>
      <c r="M32" s="132"/>
      <c r="N32" s="97" t="str">
        <f t="shared" si="3"/>
        <v/>
      </c>
      <c r="O32" s="97" t="str">
        <f t="shared" si="4"/>
        <v/>
      </c>
    </row>
    <row r="33" spans="1:12" ht="46.5" customHeight="1" thickBot="1" x14ac:dyDescent="0.2">
      <c r="A33" s="125" t="s">
        <v>67</v>
      </c>
      <c r="B33" s="269"/>
      <c r="C33" s="270"/>
      <c r="D33" s="271"/>
      <c r="E33" s="272">
        <f>SUM(E10:E32)+SUM(G10:G32)/60</f>
        <v>26.5</v>
      </c>
      <c r="F33" s="273"/>
      <c r="G33" s="274" t="s">
        <v>1</v>
      </c>
      <c r="H33" s="275"/>
      <c r="I33" s="2">
        <f>SUM(I10:I32)</f>
        <v>50085</v>
      </c>
      <c r="J33" s="16" t="s">
        <v>0</v>
      </c>
      <c r="K33" s="276"/>
      <c r="L33" s="277"/>
    </row>
    <row r="34" spans="1:12" ht="19.5" customHeight="1" thickBot="1" x14ac:dyDescent="0.2">
      <c r="A34" s="17"/>
      <c r="B34" s="18"/>
      <c r="C34" s="18"/>
      <c r="D34" s="18"/>
      <c r="E34" s="4"/>
      <c r="F34" s="4"/>
      <c r="G34" s="18"/>
      <c r="H34" s="18"/>
      <c r="I34" s="3"/>
      <c r="J34" s="8"/>
      <c r="K34" s="19"/>
    </row>
    <row r="35" spans="1:12" ht="30" customHeight="1" thickBot="1" x14ac:dyDescent="0.2">
      <c r="E35" s="278" t="s">
        <v>4</v>
      </c>
      <c r="F35" s="263"/>
      <c r="G35" s="263"/>
      <c r="H35" s="264"/>
      <c r="I35" s="20" t="s">
        <v>3</v>
      </c>
      <c r="K35" s="98"/>
    </row>
    <row r="36" spans="1:12" ht="30" customHeight="1" thickBot="1" x14ac:dyDescent="0.2">
      <c r="A36" s="21" t="s">
        <v>2</v>
      </c>
      <c r="B36" s="263" t="str">
        <f ca="1">B4</f>
        <v>〇〇太郎</v>
      </c>
      <c r="C36" s="263"/>
      <c r="D36" s="264"/>
      <c r="E36" s="265">
        <f>SUM(E33)</f>
        <v>26.5</v>
      </c>
      <c r="F36" s="266"/>
      <c r="G36" s="263" t="s">
        <v>1</v>
      </c>
      <c r="H36" s="264"/>
      <c r="I36" s="1">
        <f>SUM(I33)</f>
        <v>50085</v>
      </c>
      <c r="K36" s="98"/>
    </row>
  </sheetData>
  <mergeCells count="20">
    <mergeCell ref="C1:K2"/>
    <mergeCell ref="B3:D3"/>
    <mergeCell ref="B4:D4"/>
    <mergeCell ref="B5:D5"/>
    <mergeCell ref="A8:A9"/>
    <mergeCell ref="B8:D9"/>
    <mergeCell ref="E8:H9"/>
    <mergeCell ref="I8:J9"/>
    <mergeCell ref="M8:M9"/>
    <mergeCell ref="N8:N9"/>
    <mergeCell ref="O8:O9"/>
    <mergeCell ref="B36:D36"/>
    <mergeCell ref="E36:F36"/>
    <mergeCell ref="G36:H36"/>
    <mergeCell ref="L8:L9"/>
    <mergeCell ref="B33:D33"/>
    <mergeCell ref="E33:F33"/>
    <mergeCell ref="G33:H33"/>
    <mergeCell ref="K33:L33"/>
    <mergeCell ref="E35:H35"/>
  </mergeCells>
  <phoneticPr fontId="3"/>
  <printOptions horizontalCentered="1"/>
  <pageMargins left="0.39370078740157483" right="0.39370078740157483" top="0.78740157480314965" bottom="0.78740157480314965" header="0.23622047244094491" footer="0.31496062992125984"/>
  <pageSetup paperSize="9" scale="55" orientation="portrait" cellComments="asDisplayed"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K13" sqref="K13"/>
    </sheetView>
  </sheetViews>
  <sheetFormatPr defaultColWidth="11.375" defaultRowHeight="13.5" x14ac:dyDescent="0.1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130</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26"/>
      <c r="F3" s="126"/>
      <c r="G3" s="126"/>
      <c r="H3" s="126"/>
      <c r="I3" s="126"/>
      <c r="J3" s="126"/>
      <c r="K3" s="126"/>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2"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2"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73</v>
      </c>
      <c r="C9" s="13" t="s">
        <v>5</v>
      </c>
      <c r="D9" s="142" t="s">
        <v>73</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70</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26"/>
    </row>
    <row r="35" spans="1:11" ht="30" customHeight="1" thickBot="1" x14ac:dyDescent="0.2">
      <c r="A35" s="21" t="s">
        <v>2</v>
      </c>
      <c r="B35" s="294" t="str">
        <f ca="1">B4</f>
        <v>〇〇太郎</v>
      </c>
      <c r="C35" s="294"/>
      <c r="D35" s="295"/>
      <c r="E35" s="296">
        <f>SUM(E32)</f>
        <v>0</v>
      </c>
      <c r="F35" s="297"/>
      <c r="G35" s="263" t="s">
        <v>1</v>
      </c>
      <c r="H35" s="264"/>
      <c r="I35" s="152">
        <f>SUM(I32)</f>
        <v>0</v>
      </c>
      <c r="K35" s="126"/>
    </row>
  </sheetData>
  <sheetProtection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K11" sqref="K11"/>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130</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74</v>
      </c>
      <c r="C9" s="13" t="s">
        <v>5</v>
      </c>
      <c r="D9" s="142" t="s">
        <v>74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74</v>
      </c>
      <c r="C10" s="13" t="s">
        <v>5</v>
      </c>
      <c r="D10" s="142" t="s">
        <v>74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C1" sqref="C1:K2"/>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129</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x14ac:dyDescent="0.15"/>
  <cols>
    <col min="1" max="1" width="16.75" style="6" customWidth="1"/>
    <col min="2" max="2" width="11.125" style="6" customWidth="1"/>
    <col min="3" max="3" width="3.75" style="136"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x14ac:dyDescent="0.15">
      <c r="A1" s="6" t="s">
        <v>112</v>
      </c>
      <c r="C1" s="300" t="s">
        <v>131</v>
      </c>
      <c r="D1" s="300"/>
      <c r="E1" s="300"/>
      <c r="F1" s="300"/>
      <c r="G1" s="300"/>
      <c r="H1" s="300"/>
      <c r="I1" s="300"/>
      <c r="J1" s="300"/>
      <c r="K1" s="300"/>
    </row>
    <row r="2" spans="1:15" ht="30" customHeight="1" x14ac:dyDescent="0.15">
      <c r="C2" s="300"/>
      <c r="D2" s="300"/>
      <c r="E2" s="300"/>
      <c r="F2" s="300"/>
      <c r="G2" s="300"/>
      <c r="H2" s="300"/>
      <c r="I2" s="300"/>
      <c r="J2" s="300"/>
      <c r="K2" s="300"/>
    </row>
    <row r="3" spans="1:15" ht="30" customHeight="1" x14ac:dyDescent="0.15">
      <c r="A3" s="5" t="s">
        <v>13</v>
      </c>
      <c r="B3" s="301" t="str">
        <f>〇〇太郎!D3</f>
        <v>株式会社×××</v>
      </c>
      <c r="C3" s="301"/>
      <c r="D3" s="301"/>
      <c r="E3" s="135"/>
      <c r="F3" s="135"/>
      <c r="G3" s="135"/>
      <c r="H3" s="135"/>
      <c r="I3" s="135"/>
      <c r="J3" s="135"/>
      <c r="K3" s="135"/>
    </row>
    <row r="4" spans="1:15" ht="30" customHeight="1" x14ac:dyDescent="0.15">
      <c r="A4" s="7" t="s">
        <v>2</v>
      </c>
      <c r="B4" s="301" t="str">
        <f ca="1">〇〇太郎!D4</f>
        <v>〇〇太郎</v>
      </c>
      <c r="C4" s="301"/>
      <c r="D4" s="301"/>
      <c r="E4" s="8"/>
      <c r="F4" s="8"/>
      <c r="G4" s="8"/>
    </row>
    <row r="5" spans="1:15" ht="30" customHeight="1" x14ac:dyDescent="0.15">
      <c r="A5" s="10" t="s">
        <v>12</v>
      </c>
      <c r="B5" s="302">
        <f>〇〇太郎!I6</f>
        <v>1890</v>
      </c>
      <c r="C5" s="302"/>
      <c r="D5" s="302"/>
      <c r="E5" s="8"/>
      <c r="F5" s="8"/>
      <c r="G5" s="8"/>
    </row>
    <row r="6" spans="1:15" ht="30" customHeight="1" thickBot="1" x14ac:dyDescent="0.2">
      <c r="A6" s="11" t="s">
        <v>14</v>
      </c>
    </row>
    <row r="7" spans="1:15" s="136" customFormat="1" ht="24" customHeight="1" x14ac:dyDescent="0.15">
      <c r="A7" s="282" t="s">
        <v>11</v>
      </c>
      <c r="B7" s="284" t="s">
        <v>10</v>
      </c>
      <c r="C7" s="284"/>
      <c r="D7" s="284"/>
      <c r="E7" s="286" t="s">
        <v>9</v>
      </c>
      <c r="F7" s="287"/>
      <c r="G7" s="287"/>
      <c r="H7" s="288"/>
      <c r="I7" s="286" t="s">
        <v>8</v>
      </c>
      <c r="J7" s="288"/>
      <c r="K7" s="128" t="s">
        <v>7</v>
      </c>
      <c r="L7" s="267" t="s">
        <v>49</v>
      </c>
      <c r="M7" s="260" t="s">
        <v>68</v>
      </c>
      <c r="N7" s="261" t="s">
        <v>71</v>
      </c>
      <c r="O7" s="262" t="s">
        <v>72</v>
      </c>
    </row>
    <row r="8" spans="1:15" s="136" customFormat="1" ht="24" customHeight="1" x14ac:dyDescent="0.15">
      <c r="A8" s="283"/>
      <c r="B8" s="285"/>
      <c r="C8" s="285"/>
      <c r="D8" s="285"/>
      <c r="E8" s="289"/>
      <c r="F8" s="290"/>
      <c r="G8" s="290"/>
      <c r="H8" s="291"/>
      <c r="I8" s="292"/>
      <c r="J8" s="293"/>
      <c r="K8" s="129" t="s">
        <v>60</v>
      </c>
      <c r="L8" s="268"/>
      <c r="M8" s="260"/>
      <c r="N8" s="261"/>
      <c r="O8" s="261"/>
    </row>
    <row r="9" spans="1:15" ht="46.5" customHeight="1" x14ac:dyDescent="0.15">
      <c r="A9" s="138" t="s">
        <v>6</v>
      </c>
      <c r="B9" s="140" t="s">
        <v>64</v>
      </c>
      <c r="C9" s="13" t="s">
        <v>5</v>
      </c>
      <c r="D9" s="142" t="s">
        <v>64</v>
      </c>
      <c r="E9" s="144" t="str">
        <f>IFERROR(HOUR(O9),"")</f>
        <v/>
      </c>
      <c r="F9" s="120" t="s">
        <v>62</v>
      </c>
      <c r="G9" s="146" t="str">
        <f>IFERROR(MINUTE(O9),"")</f>
        <v/>
      </c>
      <c r="H9" s="121" t="s">
        <v>63</v>
      </c>
      <c r="I9" s="137" t="str">
        <f>IFERROR((E9+G9/60)*$B$5,"")</f>
        <v/>
      </c>
      <c r="J9" s="14" t="s">
        <v>0</v>
      </c>
      <c r="K9" s="148"/>
      <c r="L9" s="150"/>
      <c r="M9" s="153"/>
      <c r="N9" s="97" t="str">
        <f>IFERROR(D9-B9-M9,"")</f>
        <v/>
      </c>
      <c r="O9" s="97" t="str">
        <f>IFERROR(IF(N9&gt;0,FLOOR(N9,"0:30"),""),"")</f>
        <v/>
      </c>
    </row>
    <row r="10" spans="1:15" ht="46.5" customHeight="1" x14ac:dyDescent="0.15">
      <c r="A10" s="138" t="s">
        <v>6</v>
      </c>
      <c r="B10" s="140" t="s">
        <v>64</v>
      </c>
      <c r="C10" s="13" t="s">
        <v>5</v>
      </c>
      <c r="D10" s="142" t="s">
        <v>64</v>
      </c>
      <c r="E10" s="145" t="str">
        <f t="shared" ref="E10:E30" si="0">IFERROR(HOUR(O10),"")</f>
        <v/>
      </c>
      <c r="F10" s="120" t="s">
        <v>62</v>
      </c>
      <c r="G10" s="146" t="str">
        <f t="shared" ref="G10:G31" si="1">IFERROR(MINUTE(O10),"")</f>
        <v/>
      </c>
      <c r="H10" s="121" t="s">
        <v>63</v>
      </c>
      <c r="I10" s="137" t="str">
        <f t="shared" ref="I10:I31" si="2">IFERROR((E10+G10/60)*$B$5,"")</f>
        <v/>
      </c>
      <c r="J10" s="14" t="s">
        <v>0</v>
      </c>
      <c r="K10" s="148"/>
      <c r="L10" s="150"/>
      <c r="M10" s="153"/>
      <c r="N10" s="97" t="str">
        <f t="shared" ref="N10:N31" si="3">IFERROR(D10-B10-M10,"")</f>
        <v/>
      </c>
      <c r="O10" s="97" t="str">
        <f t="shared" ref="O10:O31" si="4">IFERROR(IF(N10&gt;0,FLOOR(N10,"0:30"),""),"")</f>
        <v/>
      </c>
    </row>
    <row r="11" spans="1:15" ht="46.5" customHeight="1" x14ac:dyDescent="0.15">
      <c r="A11" s="138" t="s">
        <v>6</v>
      </c>
      <c r="B11" s="140" t="s">
        <v>64</v>
      </c>
      <c r="C11" s="13" t="s">
        <v>5</v>
      </c>
      <c r="D11" s="142" t="s">
        <v>64</v>
      </c>
      <c r="E11" s="145" t="str">
        <f t="shared" si="0"/>
        <v/>
      </c>
      <c r="F11" s="120" t="s">
        <v>62</v>
      </c>
      <c r="G11" s="146" t="str">
        <f t="shared" si="1"/>
        <v/>
      </c>
      <c r="H11" s="121" t="s">
        <v>63</v>
      </c>
      <c r="I11" s="137" t="str">
        <f t="shared" si="2"/>
        <v/>
      </c>
      <c r="J11" s="14" t="s">
        <v>0</v>
      </c>
      <c r="K11" s="148"/>
      <c r="L11" s="150"/>
      <c r="M11" s="153"/>
      <c r="N11" s="97" t="str">
        <f t="shared" si="3"/>
        <v/>
      </c>
      <c r="O11" s="97" t="str">
        <f t="shared" si="4"/>
        <v/>
      </c>
    </row>
    <row r="12" spans="1:15" ht="46.5" customHeight="1" x14ac:dyDescent="0.15">
      <c r="A12" s="138" t="s">
        <v>6</v>
      </c>
      <c r="B12" s="140" t="s">
        <v>64</v>
      </c>
      <c r="C12" s="13" t="s">
        <v>5</v>
      </c>
      <c r="D12" s="142" t="s">
        <v>64</v>
      </c>
      <c r="E12" s="145" t="str">
        <f t="shared" si="0"/>
        <v/>
      </c>
      <c r="F12" s="120" t="s">
        <v>62</v>
      </c>
      <c r="G12" s="146" t="str">
        <f t="shared" si="1"/>
        <v/>
      </c>
      <c r="H12" s="121" t="s">
        <v>63</v>
      </c>
      <c r="I12" s="137" t="str">
        <f t="shared" si="2"/>
        <v/>
      </c>
      <c r="J12" s="14" t="s">
        <v>0</v>
      </c>
      <c r="K12" s="148"/>
      <c r="L12" s="150"/>
      <c r="M12" s="153"/>
      <c r="N12" s="97" t="str">
        <f t="shared" si="3"/>
        <v/>
      </c>
      <c r="O12" s="97" t="str">
        <f t="shared" si="4"/>
        <v/>
      </c>
    </row>
    <row r="13" spans="1:15" ht="46.5" customHeight="1" x14ac:dyDescent="0.15">
      <c r="A13" s="138" t="s">
        <v>6</v>
      </c>
      <c r="B13" s="140" t="s">
        <v>64</v>
      </c>
      <c r="C13" s="13" t="s">
        <v>5</v>
      </c>
      <c r="D13" s="142" t="s">
        <v>64</v>
      </c>
      <c r="E13" s="145" t="str">
        <f t="shared" si="0"/>
        <v/>
      </c>
      <c r="F13" s="120" t="s">
        <v>62</v>
      </c>
      <c r="G13" s="146" t="str">
        <f t="shared" si="1"/>
        <v/>
      </c>
      <c r="H13" s="121" t="s">
        <v>63</v>
      </c>
      <c r="I13" s="137" t="str">
        <f t="shared" si="2"/>
        <v/>
      </c>
      <c r="J13" s="14" t="s">
        <v>0</v>
      </c>
      <c r="K13" s="148"/>
      <c r="L13" s="150"/>
      <c r="M13" s="153"/>
      <c r="N13" s="97" t="str">
        <f t="shared" si="3"/>
        <v/>
      </c>
      <c r="O13" s="97" t="str">
        <f t="shared" si="4"/>
        <v/>
      </c>
    </row>
    <row r="14" spans="1:15" ht="46.5" customHeight="1" x14ac:dyDescent="0.15">
      <c r="A14" s="138" t="s">
        <v>6</v>
      </c>
      <c r="B14" s="140" t="s">
        <v>64</v>
      </c>
      <c r="C14" s="13" t="s">
        <v>5</v>
      </c>
      <c r="D14" s="142" t="s">
        <v>64</v>
      </c>
      <c r="E14" s="145" t="str">
        <f t="shared" si="0"/>
        <v/>
      </c>
      <c r="F14" s="120" t="s">
        <v>62</v>
      </c>
      <c r="G14" s="146" t="str">
        <f t="shared" si="1"/>
        <v/>
      </c>
      <c r="H14" s="121" t="s">
        <v>63</v>
      </c>
      <c r="I14" s="137" t="str">
        <f t="shared" si="2"/>
        <v/>
      </c>
      <c r="J14" s="14" t="s">
        <v>0</v>
      </c>
      <c r="K14" s="148"/>
      <c r="L14" s="150"/>
      <c r="M14" s="153"/>
      <c r="N14" s="97" t="str">
        <f t="shared" si="3"/>
        <v/>
      </c>
      <c r="O14" s="97" t="str">
        <f t="shared" si="4"/>
        <v/>
      </c>
    </row>
    <row r="15" spans="1:15" ht="46.5" customHeight="1" x14ac:dyDescent="0.15">
      <c r="A15" s="138" t="s">
        <v>6</v>
      </c>
      <c r="B15" s="140" t="s">
        <v>64</v>
      </c>
      <c r="C15" s="13" t="s">
        <v>5</v>
      </c>
      <c r="D15" s="142" t="s">
        <v>64</v>
      </c>
      <c r="E15" s="145" t="str">
        <f t="shared" si="0"/>
        <v/>
      </c>
      <c r="F15" s="120" t="s">
        <v>62</v>
      </c>
      <c r="G15" s="146" t="str">
        <f t="shared" si="1"/>
        <v/>
      </c>
      <c r="H15" s="121" t="s">
        <v>63</v>
      </c>
      <c r="I15" s="137" t="str">
        <f t="shared" si="2"/>
        <v/>
      </c>
      <c r="J15" s="14" t="s">
        <v>0</v>
      </c>
      <c r="K15" s="148"/>
      <c r="L15" s="150"/>
      <c r="M15" s="153"/>
      <c r="N15" s="97" t="str">
        <f t="shared" si="3"/>
        <v/>
      </c>
      <c r="O15" s="97" t="str">
        <f t="shared" si="4"/>
        <v/>
      </c>
    </row>
    <row r="16" spans="1:15" ht="46.5" customHeight="1" x14ac:dyDescent="0.15">
      <c r="A16" s="138" t="s">
        <v>6</v>
      </c>
      <c r="B16" s="140" t="s">
        <v>64</v>
      </c>
      <c r="C16" s="13" t="s">
        <v>5</v>
      </c>
      <c r="D16" s="142" t="s">
        <v>64</v>
      </c>
      <c r="E16" s="145" t="str">
        <f t="shared" si="0"/>
        <v/>
      </c>
      <c r="F16" s="120" t="s">
        <v>62</v>
      </c>
      <c r="G16" s="146" t="str">
        <f t="shared" si="1"/>
        <v/>
      </c>
      <c r="H16" s="121" t="s">
        <v>63</v>
      </c>
      <c r="I16" s="137" t="str">
        <f t="shared" si="2"/>
        <v/>
      </c>
      <c r="J16" s="14" t="s">
        <v>0</v>
      </c>
      <c r="K16" s="148"/>
      <c r="L16" s="150"/>
      <c r="M16" s="153"/>
      <c r="N16" s="97" t="str">
        <f t="shared" si="3"/>
        <v/>
      </c>
      <c r="O16" s="97" t="str">
        <f t="shared" si="4"/>
        <v/>
      </c>
    </row>
    <row r="17" spans="1:15" ht="46.5" customHeight="1" x14ac:dyDescent="0.15">
      <c r="A17" s="138" t="s">
        <v>6</v>
      </c>
      <c r="B17" s="140" t="s">
        <v>69</v>
      </c>
      <c r="C17" s="13" t="s">
        <v>5</v>
      </c>
      <c r="D17" s="142" t="s">
        <v>69</v>
      </c>
      <c r="E17" s="145" t="str">
        <f t="shared" si="0"/>
        <v/>
      </c>
      <c r="F17" s="120" t="s">
        <v>62</v>
      </c>
      <c r="G17" s="146" t="str">
        <f t="shared" si="1"/>
        <v/>
      </c>
      <c r="H17" s="121" t="s">
        <v>63</v>
      </c>
      <c r="I17" s="137" t="str">
        <f t="shared" si="2"/>
        <v/>
      </c>
      <c r="J17" s="14" t="s">
        <v>0</v>
      </c>
      <c r="K17" s="148"/>
      <c r="L17" s="150"/>
      <c r="M17" s="153"/>
      <c r="N17" s="97" t="str">
        <f t="shared" si="3"/>
        <v/>
      </c>
      <c r="O17" s="97" t="str">
        <f t="shared" si="4"/>
        <v/>
      </c>
    </row>
    <row r="18" spans="1:15" ht="46.5" customHeight="1" x14ac:dyDescent="0.15">
      <c r="A18" s="138" t="s">
        <v>6</v>
      </c>
      <c r="B18" s="140" t="s">
        <v>64</v>
      </c>
      <c r="C18" s="13" t="s">
        <v>5</v>
      </c>
      <c r="D18" s="142" t="s">
        <v>64</v>
      </c>
      <c r="E18" s="145" t="str">
        <f t="shared" si="0"/>
        <v/>
      </c>
      <c r="F18" s="120" t="s">
        <v>62</v>
      </c>
      <c r="G18" s="146" t="str">
        <f t="shared" si="1"/>
        <v/>
      </c>
      <c r="H18" s="121" t="s">
        <v>63</v>
      </c>
      <c r="I18" s="137" t="str">
        <f t="shared" si="2"/>
        <v/>
      </c>
      <c r="J18" s="14" t="s">
        <v>0</v>
      </c>
      <c r="K18" s="148"/>
      <c r="L18" s="150"/>
      <c r="M18" s="153"/>
      <c r="N18" s="97" t="str">
        <f t="shared" si="3"/>
        <v/>
      </c>
      <c r="O18" s="97" t="str">
        <f t="shared" si="4"/>
        <v/>
      </c>
    </row>
    <row r="19" spans="1:15" ht="46.5" customHeight="1" x14ac:dyDescent="0.15">
      <c r="A19" s="138" t="s">
        <v>6</v>
      </c>
      <c r="B19" s="140" t="s">
        <v>64</v>
      </c>
      <c r="C19" s="13" t="s">
        <v>5</v>
      </c>
      <c r="D19" s="142" t="s">
        <v>64</v>
      </c>
      <c r="E19" s="145" t="str">
        <f t="shared" si="0"/>
        <v/>
      </c>
      <c r="F19" s="120" t="s">
        <v>62</v>
      </c>
      <c r="G19" s="146" t="str">
        <f t="shared" si="1"/>
        <v/>
      </c>
      <c r="H19" s="121" t="s">
        <v>63</v>
      </c>
      <c r="I19" s="137" t="str">
        <f t="shared" si="2"/>
        <v/>
      </c>
      <c r="J19" s="14" t="s">
        <v>0</v>
      </c>
      <c r="K19" s="148"/>
      <c r="L19" s="150"/>
      <c r="M19" s="153"/>
      <c r="N19" s="97" t="str">
        <f t="shared" si="3"/>
        <v/>
      </c>
      <c r="O19" s="97" t="str">
        <f t="shared" si="4"/>
        <v/>
      </c>
    </row>
    <row r="20" spans="1:15" ht="46.5" customHeight="1" x14ac:dyDescent="0.15">
      <c r="A20" s="138" t="s">
        <v>6</v>
      </c>
      <c r="B20" s="140" t="s">
        <v>64</v>
      </c>
      <c r="C20" s="13" t="s">
        <v>5</v>
      </c>
      <c r="D20" s="142" t="s">
        <v>64</v>
      </c>
      <c r="E20" s="145" t="str">
        <f t="shared" si="0"/>
        <v/>
      </c>
      <c r="F20" s="120" t="s">
        <v>62</v>
      </c>
      <c r="G20" s="146" t="str">
        <f t="shared" si="1"/>
        <v/>
      </c>
      <c r="H20" s="121" t="s">
        <v>63</v>
      </c>
      <c r="I20" s="137" t="str">
        <f t="shared" si="2"/>
        <v/>
      </c>
      <c r="J20" s="14" t="s">
        <v>0</v>
      </c>
      <c r="K20" s="148"/>
      <c r="L20" s="150"/>
      <c r="M20" s="153"/>
      <c r="N20" s="97" t="str">
        <f t="shared" si="3"/>
        <v/>
      </c>
      <c r="O20" s="97" t="str">
        <f t="shared" si="4"/>
        <v/>
      </c>
    </row>
    <row r="21" spans="1:15" ht="46.5" customHeight="1" x14ac:dyDescent="0.15">
      <c r="A21" s="138" t="s">
        <v>6</v>
      </c>
      <c r="B21" s="140" t="s">
        <v>64</v>
      </c>
      <c r="C21" s="13" t="s">
        <v>5</v>
      </c>
      <c r="D21" s="142" t="s">
        <v>64</v>
      </c>
      <c r="E21" s="145" t="str">
        <f t="shared" si="0"/>
        <v/>
      </c>
      <c r="F21" s="120" t="s">
        <v>62</v>
      </c>
      <c r="G21" s="146" t="str">
        <f t="shared" si="1"/>
        <v/>
      </c>
      <c r="H21" s="121" t="s">
        <v>63</v>
      </c>
      <c r="I21" s="137" t="str">
        <f t="shared" si="2"/>
        <v/>
      </c>
      <c r="J21" s="14" t="s">
        <v>0</v>
      </c>
      <c r="K21" s="148"/>
      <c r="L21" s="150"/>
      <c r="M21" s="153"/>
      <c r="N21" s="97" t="str">
        <f t="shared" si="3"/>
        <v/>
      </c>
      <c r="O21" s="97" t="str">
        <f t="shared" si="4"/>
        <v/>
      </c>
    </row>
    <row r="22" spans="1:15" ht="46.5" customHeight="1" x14ac:dyDescent="0.15">
      <c r="A22" s="138" t="s">
        <v>6</v>
      </c>
      <c r="B22" s="140" t="s">
        <v>64</v>
      </c>
      <c r="C22" s="13" t="s">
        <v>5</v>
      </c>
      <c r="D22" s="142" t="s">
        <v>64</v>
      </c>
      <c r="E22" s="145" t="str">
        <f t="shared" si="0"/>
        <v/>
      </c>
      <c r="F22" s="120" t="s">
        <v>62</v>
      </c>
      <c r="G22" s="146" t="str">
        <f t="shared" si="1"/>
        <v/>
      </c>
      <c r="H22" s="121" t="s">
        <v>63</v>
      </c>
      <c r="I22" s="137" t="str">
        <f t="shared" si="2"/>
        <v/>
      </c>
      <c r="J22" s="14" t="s">
        <v>0</v>
      </c>
      <c r="K22" s="148"/>
      <c r="L22" s="150"/>
      <c r="M22" s="153"/>
      <c r="N22" s="97" t="str">
        <f t="shared" si="3"/>
        <v/>
      </c>
      <c r="O22" s="97" t="str">
        <f t="shared" si="4"/>
        <v/>
      </c>
    </row>
    <row r="23" spans="1:15" ht="46.5" customHeight="1" x14ac:dyDescent="0.15">
      <c r="A23" s="138" t="s">
        <v>6</v>
      </c>
      <c r="B23" s="140" t="s">
        <v>64</v>
      </c>
      <c r="C23" s="13" t="s">
        <v>5</v>
      </c>
      <c r="D23" s="142" t="s">
        <v>64</v>
      </c>
      <c r="E23" s="145" t="str">
        <f t="shared" si="0"/>
        <v/>
      </c>
      <c r="F23" s="120" t="s">
        <v>62</v>
      </c>
      <c r="G23" s="146" t="str">
        <f t="shared" si="1"/>
        <v/>
      </c>
      <c r="H23" s="121" t="s">
        <v>63</v>
      </c>
      <c r="I23" s="137" t="str">
        <f t="shared" si="2"/>
        <v/>
      </c>
      <c r="J23" s="14" t="s">
        <v>0</v>
      </c>
      <c r="K23" s="148"/>
      <c r="L23" s="150"/>
      <c r="M23" s="153"/>
      <c r="N23" s="97" t="str">
        <f t="shared" si="3"/>
        <v/>
      </c>
      <c r="O23" s="97" t="str">
        <f t="shared" si="4"/>
        <v/>
      </c>
    </row>
    <row r="24" spans="1:15" ht="46.5" customHeight="1" x14ac:dyDescent="0.15">
      <c r="A24" s="138" t="s">
        <v>6</v>
      </c>
      <c r="B24" s="140" t="s">
        <v>64</v>
      </c>
      <c r="C24" s="13" t="s">
        <v>5</v>
      </c>
      <c r="D24" s="142" t="s">
        <v>64</v>
      </c>
      <c r="E24" s="145" t="str">
        <f t="shared" si="0"/>
        <v/>
      </c>
      <c r="F24" s="120" t="s">
        <v>62</v>
      </c>
      <c r="G24" s="146" t="str">
        <f t="shared" si="1"/>
        <v/>
      </c>
      <c r="H24" s="121" t="s">
        <v>63</v>
      </c>
      <c r="I24" s="137" t="str">
        <f t="shared" si="2"/>
        <v/>
      </c>
      <c r="J24" s="14" t="s">
        <v>0</v>
      </c>
      <c r="K24" s="148"/>
      <c r="L24" s="150"/>
      <c r="M24" s="153"/>
      <c r="N24" s="97" t="str">
        <f t="shared" si="3"/>
        <v/>
      </c>
      <c r="O24" s="97" t="str">
        <f t="shared" si="4"/>
        <v/>
      </c>
    </row>
    <row r="25" spans="1:15" ht="46.5" customHeight="1" x14ac:dyDescent="0.15">
      <c r="A25" s="138" t="s">
        <v>6</v>
      </c>
      <c r="B25" s="140" t="s">
        <v>64</v>
      </c>
      <c r="C25" s="13" t="s">
        <v>5</v>
      </c>
      <c r="D25" s="142" t="s">
        <v>64</v>
      </c>
      <c r="E25" s="145" t="str">
        <f t="shared" si="0"/>
        <v/>
      </c>
      <c r="F25" s="120" t="s">
        <v>62</v>
      </c>
      <c r="G25" s="146" t="str">
        <f t="shared" si="1"/>
        <v/>
      </c>
      <c r="H25" s="121" t="s">
        <v>63</v>
      </c>
      <c r="I25" s="137" t="str">
        <f t="shared" si="2"/>
        <v/>
      </c>
      <c r="J25" s="14" t="s">
        <v>0</v>
      </c>
      <c r="K25" s="148"/>
      <c r="L25" s="150"/>
      <c r="M25" s="153"/>
      <c r="N25" s="97" t="str">
        <f t="shared" si="3"/>
        <v/>
      </c>
      <c r="O25" s="97" t="str">
        <f t="shared" si="4"/>
        <v/>
      </c>
    </row>
    <row r="26" spans="1:15" ht="46.5" customHeight="1" x14ac:dyDescent="0.15">
      <c r="A26" s="138" t="s">
        <v>6</v>
      </c>
      <c r="B26" s="140" t="s">
        <v>64</v>
      </c>
      <c r="C26" s="13" t="s">
        <v>5</v>
      </c>
      <c r="D26" s="142" t="s">
        <v>64</v>
      </c>
      <c r="E26" s="145" t="str">
        <f t="shared" si="0"/>
        <v/>
      </c>
      <c r="F26" s="120" t="s">
        <v>62</v>
      </c>
      <c r="G26" s="146" t="str">
        <f t="shared" si="1"/>
        <v/>
      </c>
      <c r="H26" s="121" t="s">
        <v>63</v>
      </c>
      <c r="I26" s="137" t="str">
        <f t="shared" si="2"/>
        <v/>
      </c>
      <c r="J26" s="14" t="s">
        <v>0</v>
      </c>
      <c r="K26" s="148"/>
      <c r="L26" s="150"/>
      <c r="M26" s="153"/>
      <c r="N26" s="97" t="str">
        <f t="shared" si="3"/>
        <v/>
      </c>
      <c r="O26" s="97" t="str">
        <f t="shared" si="4"/>
        <v/>
      </c>
    </row>
    <row r="27" spans="1:15" ht="46.5" customHeight="1" x14ac:dyDescent="0.15">
      <c r="A27" s="138" t="s">
        <v>6</v>
      </c>
      <c r="B27" s="140" t="s">
        <v>64</v>
      </c>
      <c r="C27" s="13" t="s">
        <v>5</v>
      </c>
      <c r="D27" s="142" t="s">
        <v>64</v>
      </c>
      <c r="E27" s="145" t="str">
        <f t="shared" si="0"/>
        <v/>
      </c>
      <c r="F27" s="120" t="s">
        <v>62</v>
      </c>
      <c r="G27" s="146" t="str">
        <f t="shared" si="1"/>
        <v/>
      </c>
      <c r="H27" s="121" t="s">
        <v>63</v>
      </c>
      <c r="I27" s="137" t="str">
        <f t="shared" si="2"/>
        <v/>
      </c>
      <c r="J27" s="14" t="s">
        <v>0</v>
      </c>
      <c r="K27" s="148"/>
      <c r="L27" s="150"/>
      <c r="M27" s="153"/>
      <c r="N27" s="97" t="str">
        <f t="shared" si="3"/>
        <v/>
      </c>
      <c r="O27" s="97" t="str">
        <f t="shared" si="4"/>
        <v/>
      </c>
    </row>
    <row r="28" spans="1:15" ht="46.5" customHeight="1" x14ac:dyDescent="0.15">
      <c r="A28" s="138" t="s">
        <v>6</v>
      </c>
      <c r="B28" s="140" t="s">
        <v>64</v>
      </c>
      <c r="C28" s="13" t="s">
        <v>5</v>
      </c>
      <c r="D28" s="142" t="s">
        <v>64</v>
      </c>
      <c r="E28" s="145" t="str">
        <f t="shared" si="0"/>
        <v/>
      </c>
      <c r="F28" s="120" t="s">
        <v>62</v>
      </c>
      <c r="G28" s="146" t="str">
        <f t="shared" si="1"/>
        <v/>
      </c>
      <c r="H28" s="121" t="s">
        <v>63</v>
      </c>
      <c r="I28" s="137" t="str">
        <f t="shared" si="2"/>
        <v/>
      </c>
      <c r="J28" s="14" t="s">
        <v>0</v>
      </c>
      <c r="K28" s="148"/>
      <c r="L28" s="150"/>
      <c r="M28" s="153"/>
      <c r="N28" s="97" t="str">
        <f t="shared" si="3"/>
        <v/>
      </c>
      <c r="O28" s="97" t="str">
        <f t="shared" si="4"/>
        <v/>
      </c>
    </row>
    <row r="29" spans="1:15" ht="46.5" customHeight="1" x14ac:dyDescent="0.15">
      <c r="A29" s="138" t="s">
        <v>6</v>
      </c>
      <c r="B29" s="140" t="s">
        <v>64</v>
      </c>
      <c r="C29" s="13" t="s">
        <v>5</v>
      </c>
      <c r="D29" s="142" t="s">
        <v>64</v>
      </c>
      <c r="E29" s="145" t="str">
        <f t="shared" si="0"/>
        <v/>
      </c>
      <c r="F29" s="120" t="s">
        <v>62</v>
      </c>
      <c r="G29" s="146" t="str">
        <f t="shared" si="1"/>
        <v/>
      </c>
      <c r="H29" s="121" t="s">
        <v>63</v>
      </c>
      <c r="I29" s="137" t="str">
        <f t="shared" si="2"/>
        <v/>
      </c>
      <c r="J29" s="14" t="s">
        <v>0</v>
      </c>
      <c r="K29" s="148"/>
      <c r="L29" s="150"/>
      <c r="M29" s="153"/>
      <c r="N29" s="97" t="str">
        <f t="shared" si="3"/>
        <v/>
      </c>
      <c r="O29" s="97" t="str">
        <f t="shared" si="4"/>
        <v/>
      </c>
    </row>
    <row r="30" spans="1:15" ht="46.5" customHeight="1" x14ac:dyDescent="0.15">
      <c r="A30" s="138" t="s">
        <v>6</v>
      </c>
      <c r="B30" s="140" t="s">
        <v>64</v>
      </c>
      <c r="C30" s="13" t="s">
        <v>5</v>
      </c>
      <c r="D30" s="142" t="s">
        <v>64</v>
      </c>
      <c r="E30" s="145" t="str">
        <f t="shared" si="0"/>
        <v/>
      </c>
      <c r="F30" s="120" t="s">
        <v>62</v>
      </c>
      <c r="G30" s="146" t="str">
        <f t="shared" si="1"/>
        <v/>
      </c>
      <c r="H30" s="121" t="s">
        <v>63</v>
      </c>
      <c r="I30" s="137" t="str">
        <f t="shared" si="2"/>
        <v/>
      </c>
      <c r="J30" s="14" t="s">
        <v>0</v>
      </c>
      <c r="K30" s="148"/>
      <c r="L30" s="150"/>
      <c r="M30" s="153"/>
      <c r="N30" s="97" t="str">
        <f t="shared" si="3"/>
        <v/>
      </c>
      <c r="O30" s="97" t="str">
        <f t="shared" si="4"/>
        <v/>
      </c>
    </row>
    <row r="31" spans="1:15" ht="46.5" customHeight="1" thickBot="1" x14ac:dyDescent="0.2">
      <c r="A31" s="139" t="s">
        <v>6</v>
      </c>
      <c r="B31" s="141" t="s">
        <v>64</v>
      </c>
      <c r="C31" s="15" t="s">
        <v>5</v>
      </c>
      <c r="D31" s="143" t="s">
        <v>64</v>
      </c>
      <c r="E31" s="145" t="str">
        <f>IFERROR(HOUR(O31),"")</f>
        <v/>
      </c>
      <c r="F31" s="120" t="s">
        <v>62</v>
      </c>
      <c r="G31" s="146" t="str">
        <f t="shared" si="1"/>
        <v/>
      </c>
      <c r="H31" s="121" t="s">
        <v>63</v>
      </c>
      <c r="I31" s="137" t="str">
        <f t="shared" si="2"/>
        <v/>
      </c>
      <c r="J31" s="14" t="s">
        <v>0</v>
      </c>
      <c r="K31" s="149"/>
      <c r="L31" s="151"/>
      <c r="M31" s="153"/>
      <c r="N31" s="97" t="str">
        <f t="shared" si="3"/>
        <v/>
      </c>
      <c r="O31" s="97" t="str">
        <f t="shared" si="4"/>
        <v/>
      </c>
    </row>
    <row r="32" spans="1:15" ht="46.5" customHeight="1" thickBot="1" x14ac:dyDescent="0.2">
      <c r="A32" s="125" t="s">
        <v>67</v>
      </c>
      <c r="B32" s="269"/>
      <c r="C32" s="270"/>
      <c r="D32" s="271"/>
      <c r="E32" s="298">
        <f>SUM(E9:E31)+SUM(G9:G31)/60</f>
        <v>0</v>
      </c>
      <c r="F32" s="299"/>
      <c r="G32" s="274" t="s">
        <v>1</v>
      </c>
      <c r="H32" s="275"/>
      <c r="I32" s="147">
        <f>SUM(I9:I31)</f>
        <v>0</v>
      </c>
      <c r="J32" s="16" t="s">
        <v>0</v>
      </c>
      <c r="K32" s="276"/>
      <c r="L32" s="277"/>
    </row>
    <row r="33" spans="1:11" ht="19.5" customHeight="1" thickBot="1" x14ac:dyDescent="0.2">
      <c r="A33" s="17"/>
      <c r="B33" s="18"/>
      <c r="C33" s="18"/>
      <c r="D33" s="18"/>
      <c r="E33" s="4"/>
      <c r="F33" s="4"/>
      <c r="G33" s="18"/>
      <c r="H33" s="18"/>
      <c r="I33" s="3"/>
      <c r="J33" s="8"/>
      <c r="K33" s="19"/>
    </row>
    <row r="34" spans="1:11" ht="30" customHeight="1" thickBot="1" x14ac:dyDescent="0.2">
      <c r="E34" s="278" t="s">
        <v>4</v>
      </c>
      <c r="F34" s="263"/>
      <c r="G34" s="263"/>
      <c r="H34" s="264"/>
      <c r="I34" s="20" t="s">
        <v>3</v>
      </c>
      <c r="K34" s="135"/>
    </row>
    <row r="35" spans="1:11" ht="30" customHeight="1" thickBot="1" x14ac:dyDescent="0.2">
      <c r="A35" s="21" t="s">
        <v>2</v>
      </c>
      <c r="B35" s="294" t="str">
        <f ca="1">B4</f>
        <v>〇〇太郎</v>
      </c>
      <c r="C35" s="294"/>
      <c r="D35" s="295"/>
      <c r="E35" s="296">
        <f>SUM(E32)</f>
        <v>0</v>
      </c>
      <c r="F35" s="297"/>
      <c r="G35" s="263" t="s">
        <v>1</v>
      </c>
      <c r="H35" s="264"/>
      <c r="I35" s="152">
        <f>SUM(I32)</f>
        <v>0</v>
      </c>
      <c r="K35" s="135"/>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【記入例】人件費Sheet1</vt:lpstr>
      <vt:lpstr>〇〇太郎</vt:lpstr>
      <vt:lpstr>人件費総括表・前期・後期合計（別紙2-1）</vt:lpstr>
      <vt:lpstr>人件費総括表・後期（別紙2-2）</vt:lpstr>
      <vt:lpstr>【記入例】人件費個別明細表○月 </vt:lpstr>
      <vt:lpstr>人件費個別明細表2019年 10月</vt:lpstr>
      <vt:lpstr>2019年 11月</vt:lpstr>
      <vt:lpstr>2019年 12月</vt:lpstr>
      <vt:lpstr>2020年 1月</vt:lpstr>
      <vt:lpstr>2020年 2月</vt:lpstr>
      <vt:lpstr>2020年 3月</vt:lpstr>
      <vt:lpstr>2020年 4月</vt:lpstr>
      <vt:lpstr>2020年 5月</vt:lpstr>
      <vt:lpstr>2020年 6月</vt:lpstr>
      <vt:lpstr>2020年 7月</vt:lpstr>
      <vt:lpstr>2020年 8月</vt:lpstr>
      <vt:lpstr>2020年 9月</vt:lpstr>
      <vt:lpstr>2020年 10月</vt:lpstr>
      <vt:lpstr>2020年 11月</vt:lpstr>
      <vt:lpstr>Sheet1</vt:lpstr>
      <vt:lpstr>'【記入例】人件費個別明細表○月 '!Print_Area</vt:lpstr>
      <vt:lpstr>〇〇太郎!Print_Area</vt:lpstr>
      <vt:lpstr>'2019年 11月'!Print_Area</vt:lpstr>
      <vt:lpstr>'2019年 12月'!Print_Area</vt:lpstr>
      <vt:lpstr>'2020年 10月'!Print_Area</vt:lpstr>
      <vt:lpstr>'2020年 11月'!Print_Area</vt:lpstr>
      <vt:lpstr>'2020年 1月'!Print_Area</vt:lpstr>
      <vt:lpstr>'2020年 2月'!Print_Area</vt:lpstr>
      <vt:lpstr>'2020年 3月'!Print_Area</vt:lpstr>
      <vt:lpstr>'2020年 4月'!Print_Area</vt:lpstr>
      <vt:lpstr>'2020年 5月'!Print_Area</vt:lpstr>
      <vt:lpstr>'2020年 6月'!Print_Area</vt:lpstr>
      <vt:lpstr>'2020年 7月'!Print_Area</vt:lpstr>
      <vt:lpstr>'2020年 8月'!Print_Area</vt:lpstr>
      <vt:lpstr>'2020年 9月'!Print_Area</vt:lpstr>
      <vt:lpstr>'人件費個別明細表2019年 10月'!Print_Area</vt:lpstr>
      <vt:lpstr>【記入例】人件費Sheet1!Print_Titles</vt:lpstr>
      <vt:lpstr>〇〇太郎!Print_Titles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2019-10-11T07:55:42Z</dcterms:modified>
</cp:coreProperties>
</file>