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6975" tabRatio="896"/>
  </bookViews>
  <sheets>
    <sheet name="様式4_変更承認申請" sheetId="1" r:id="rId1"/>
    <sheet name="付表１_1_展示会①" sheetId="24" r:id="rId2"/>
    <sheet name="付表１_2_展示会②" sheetId="25" r:id="rId3"/>
    <sheet name="付表１_3_ECサイト・web" sheetId="26" r:id="rId4"/>
    <sheet name="付表１_4_印刷・動画・広告" sheetId="27" r:id="rId5"/>
    <sheet name="付表２(経費変更)" sheetId="19" r:id="rId6"/>
  </sheets>
  <externalReferences>
    <externalReference r:id="rId7"/>
  </externalReferences>
  <definedNames>
    <definedName name="_9．資金支出明細" localSheetId="1">#REF!</definedName>
    <definedName name="_9．資金支出明細" localSheetId="2">#REF!</definedName>
    <definedName name="_9．資金支出明細">#REF!</definedName>
    <definedName name="a" localSheetId="1">#REF!</definedName>
    <definedName name="a" localSheetId="2">#REF!</definedName>
    <definedName name="a">#REF!</definedName>
    <definedName name="ECサイト" localSheetId="1">付表１_1_展示会①!#REF!</definedName>
    <definedName name="ECサイト" localSheetId="2">付表１_2_展示会②!#REF!</definedName>
    <definedName name="_xlnm.Print_Area" localSheetId="1">付表１_1_展示会①!$A$1:$N$54</definedName>
    <definedName name="_xlnm.Print_Area" localSheetId="2">付表１_2_展示会②!$A$1:$N$58</definedName>
    <definedName name="_xlnm.Print_Area" localSheetId="3">付表１_3_ECサイト・web!$A$1:$L$26</definedName>
    <definedName name="_xlnm.Print_Area" localSheetId="4">付表１_4_印刷・動画・広告!$A$1:$K$42</definedName>
    <definedName name="_xlnm.Print_Area" localSheetId="5">'付表２(経費変更)'!$A$1:$J$24</definedName>
    <definedName name="_xlnm.Print_Area" localSheetId="0">様式4_変更承認申請!$A$1:$M$40</definedName>
    <definedName name="ｚ" localSheetId="1">#REF!</definedName>
    <definedName name="ｚ" localSheetId="2">#REF!</definedName>
    <definedName name="ｚ">#REF!</definedName>
    <definedName name="zz" localSheetId="1">#REF!</definedName>
    <definedName name="zz" localSheetId="2">#REF!</definedName>
    <definedName name="zz">#REF!</definedName>
    <definedName name="一時支援金_国" localSheetId="1">#REF!</definedName>
    <definedName name="一時支援金_国" localSheetId="2">#REF!</definedName>
    <definedName name="一時支援金_国">#REF!</definedName>
    <definedName name="一覧" localSheetId="1">#REF!</definedName>
    <definedName name="一覧" localSheetId="2">#REF!</definedName>
    <definedName name="一覧">#REF!</definedName>
    <definedName name="月次支援給付金_都" localSheetId="1">#REF!</definedName>
    <definedName name="月次支援給付金_都" localSheetId="2">#REF!</definedName>
    <definedName name="月次支援給付金_都">#REF!</definedName>
    <definedName name="月次支援金_国" localSheetId="1">#REF!</definedName>
    <definedName name="月次支援金_国" localSheetId="2">#REF!</definedName>
    <definedName name="月次支援金_国">#REF!</definedName>
    <definedName name="種類" localSheetId="1">#REF!</definedName>
    <definedName name="種類" localSheetId="2">#REF!</definedName>
    <definedName name="種類">#REF!</definedName>
    <definedName name="助成事業のフロー・スケジュール" localSheetId="1">#REF!</definedName>
    <definedName name="助成事業のフロー・スケジュール" localSheetId="2">#REF!</definedName>
    <definedName name="助成事業のフロー・スケジュール">#REF!</definedName>
    <definedName name="大分類">'[1]１申請者概要２申請状況'!$AG$5:$AG$24</definedName>
    <definedName name="表" localSheetId="1">#REF!</definedName>
    <definedName name="表" localSheetId="2">#REF!</definedName>
    <definedName name="表">#REF!</definedName>
    <definedName name="名称" localSheetId="1">#REF!</definedName>
    <definedName name="名称" localSheetId="2">#REF!</definedName>
    <definedName name="名称">#REF!</definedName>
  </definedNames>
  <calcPr calcId="162913"/>
</workbook>
</file>

<file path=xl/calcChain.xml><?xml version="1.0" encoding="utf-8"?>
<calcChain xmlns="http://schemas.openxmlformats.org/spreadsheetml/2006/main">
  <c r="L56" i="25" l="1"/>
  <c r="L53" i="25"/>
  <c r="L54" i="25"/>
  <c r="L55" i="25"/>
  <c r="I53" i="25"/>
  <c r="L52" i="25"/>
  <c r="I52" i="25"/>
  <c r="I54" i="25"/>
  <c r="I55" i="25"/>
  <c r="I56" i="25"/>
  <c r="L51" i="25" l="1"/>
  <c r="I51" i="25"/>
  <c r="L41" i="25"/>
  <c r="I41" i="25"/>
  <c r="L31" i="25"/>
  <c r="I31" i="25"/>
  <c r="L21" i="25"/>
  <c r="I21" i="25"/>
  <c r="L11" i="25"/>
  <c r="I11" i="25"/>
  <c r="L54" i="24" l="1"/>
  <c r="I54" i="24"/>
  <c r="L44" i="24"/>
  <c r="I44" i="24"/>
  <c r="L34" i="24"/>
  <c r="I34" i="24"/>
  <c r="L24" i="24"/>
  <c r="I24" i="24"/>
  <c r="J24" i="19" l="1"/>
  <c r="F30" i="1" s="1"/>
  <c r="H17" i="19"/>
  <c r="G17" i="19" l="1"/>
  <c r="F17" i="19"/>
  <c r="G10" i="19"/>
  <c r="H10" i="19" s="1"/>
  <c r="G11" i="19"/>
  <c r="H11" i="19" s="1"/>
  <c r="G12" i="19"/>
  <c r="H12" i="19" s="1"/>
  <c r="G13" i="19"/>
  <c r="H13" i="19" s="1"/>
  <c r="G9" i="19"/>
  <c r="H9" i="19" s="1"/>
  <c r="F10" i="19"/>
  <c r="F11" i="19"/>
  <c r="F12" i="19"/>
  <c r="F13" i="19"/>
  <c r="F9" i="19"/>
  <c r="H15" i="19" l="1"/>
  <c r="E24" i="19"/>
  <c r="D22" i="19"/>
  <c r="K24" i="19" l="1"/>
  <c r="F26" i="1"/>
  <c r="G15" i="19"/>
  <c r="D15" i="19"/>
  <c r="D24" i="19" s="1"/>
  <c r="K40" i="27"/>
  <c r="G20" i="19" s="1"/>
  <c r="H20" i="19" s="1"/>
  <c r="K39" i="27"/>
  <c r="F20" i="19" s="1"/>
  <c r="K27" i="27"/>
  <c r="G19" i="19" s="1"/>
  <c r="H19" i="19" s="1"/>
  <c r="K26" i="27"/>
  <c r="F19" i="19" s="1"/>
  <c r="K18" i="27"/>
  <c r="G18" i="19" s="1"/>
  <c r="H18" i="19" s="1"/>
  <c r="K17" i="27"/>
  <c r="F18" i="19" s="1"/>
  <c r="L26" i="26" l="1"/>
  <c r="L25" i="26"/>
  <c r="L16" i="26"/>
  <c r="L15" i="26"/>
  <c r="L57" i="25"/>
  <c r="I57" i="25"/>
  <c r="L14" i="24"/>
  <c r="I14" i="24"/>
  <c r="K42" i="27" l="1"/>
  <c r="G16" i="19"/>
  <c r="K41" i="27"/>
  <c r="F16" i="19"/>
  <c r="F22" i="19" s="1"/>
  <c r="F15" i="19"/>
  <c r="H16" i="19" l="1"/>
  <c r="H22" i="19" s="1"/>
  <c r="H24" i="19" s="1"/>
  <c r="G22" i="19"/>
  <c r="G24" i="19" s="1"/>
  <c r="F24" i="19"/>
</calcChain>
</file>

<file path=xl/sharedStrings.xml><?xml version="1.0" encoding="utf-8"?>
<sst xmlns="http://schemas.openxmlformats.org/spreadsheetml/2006/main" count="636" uniqueCount="213">
  <si>
    <t>電話番号</t>
    <rPh sb="0" eb="2">
      <t>デンワ</t>
    </rPh>
    <rPh sb="2" eb="4">
      <t>バンゴウ</t>
    </rPh>
    <phoneticPr fontId="3"/>
  </si>
  <si>
    <t>記</t>
    <rPh sb="0" eb="1">
      <t>キ</t>
    </rPh>
    <phoneticPr fontId="3"/>
  </si>
  <si>
    <t>実印</t>
    <rPh sb="0" eb="2">
      <t>ジツイン</t>
    </rPh>
    <phoneticPr fontId="3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</si>
  <si>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3"/>
  </si>
  <si>
    <t>円</t>
    <rPh sb="0" eb="1">
      <t>エン</t>
    </rPh>
    <phoneticPr fontId="3"/>
  </si>
  <si>
    <t>出展小間料</t>
    <rPh sb="0" eb="2">
      <t>シュッテン</t>
    </rPh>
    <rPh sb="2" eb="4">
      <t>コマ</t>
    </rPh>
    <rPh sb="4" eb="5">
      <t>リョウ</t>
    </rPh>
    <phoneticPr fontId="3"/>
  </si>
  <si>
    <t>資　材　費</t>
    <rPh sb="0" eb="1">
      <t>シ</t>
    </rPh>
    <rPh sb="2" eb="3">
      <t>ザイ</t>
    </rPh>
    <rPh sb="4" eb="5">
      <t>ヒ</t>
    </rPh>
    <phoneticPr fontId="3"/>
  </si>
  <si>
    <t>広　告　費</t>
    <rPh sb="0" eb="1">
      <t>ヒロ</t>
    </rPh>
    <rPh sb="2" eb="3">
      <t>コク</t>
    </rPh>
    <rPh sb="4" eb="5">
      <t>ヒ</t>
    </rPh>
    <phoneticPr fontId="3"/>
  </si>
  <si>
    <t>１　申請区分</t>
    <rPh sb="2" eb="4">
      <t>シンセイ</t>
    </rPh>
    <rPh sb="4" eb="5">
      <t>ク</t>
    </rPh>
    <rPh sb="5" eb="6">
      <t>ブン</t>
    </rPh>
    <phoneticPr fontId="3"/>
  </si>
  <si>
    <t>〔</t>
  </si>
  <si>
    <t>〔</t>
    <phoneticPr fontId="3"/>
  </si>
  <si>
    <t>（氏名）</t>
    <rPh sb="1" eb="3">
      <t>シメイ</t>
    </rPh>
    <phoneticPr fontId="3"/>
  </si>
  <si>
    <t>公益財団法人東京都中小企業振興公社</t>
    <rPh sb="0" eb="2">
      <t>コウエキ</t>
    </rPh>
    <rPh sb="2" eb="4">
      <t>ザイダン</t>
    </rPh>
    <rPh sb="4" eb="6">
      <t>ホウジン</t>
    </rPh>
    <rPh sb="6" eb="9">
      <t>トウキョウト</t>
    </rPh>
    <rPh sb="9" eb="11">
      <t>チュウショウ</t>
    </rPh>
    <rPh sb="11" eb="13">
      <t>キギョウ</t>
    </rPh>
    <rPh sb="13" eb="15">
      <t>シンコウ</t>
    </rPh>
    <rPh sb="15" eb="16">
      <t>コウ</t>
    </rPh>
    <rPh sb="16" eb="17">
      <t>シャ</t>
    </rPh>
    <phoneticPr fontId="3"/>
  </si>
  <si>
    <t>２　助成対象商品</t>
    <rPh sb="2" eb="4">
      <t>ジョセイ</t>
    </rPh>
    <rPh sb="4" eb="6">
      <t>タイショウ</t>
    </rPh>
    <rPh sb="6" eb="8">
      <t>ショウヒン</t>
    </rPh>
    <phoneticPr fontId="3"/>
  </si>
  <si>
    <t>変更内容：</t>
    <rPh sb="0" eb="2">
      <t>ヘンコウ</t>
    </rPh>
    <rPh sb="2" eb="4">
      <t>ナイヨウ</t>
    </rPh>
    <phoneticPr fontId="3"/>
  </si>
  <si>
    <t>変更理由：</t>
    <rPh sb="0" eb="2">
      <t>ヘンコウ</t>
    </rPh>
    <rPh sb="2" eb="4">
      <t>リユウ</t>
    </rPh>
    <phoneticPr fontId="3"/>
  </si>
  <si>
    <t>（役職）</t>
    <rPh sb="1" eb="3">
      <t>ヤクショク</t>
    </rPh>
    <phoneticPr fontId="3"/>
  </si>
  <si>
    <t>-</t>
    <phoneticPr fontId="3"/>
  </si>
  <si>
    <t>〒</t>
    <phoneticPr fontId="3"/>
  </si>
  <si>
    <t>〕　東京都支援製品の市場開拓助成</t>
    <rPh sb="2" eb="5">
      <t>トウキョウト</t>
    </rPh>
    <rPh sb="5" eb="7">
      <t>シエン</t>
    </rPh>
    <rPh sb="7" eb="9">
      <t>セイヒン</t>
    </rPh>
    <rPh sb="10" eb="12">
      <t>シジョウ</t>
    </rPh>
    <rPh sb="12" eb="14">
      <t>カイタク</t>
    </rPh>
    <rPh sb="14" eb="16">
      <t>ジョセイ</t>
    </rPh>
    <phoneticPr fontId="3"/>
  </si>
  <si>
    <t>〕　成長産業分野の市場開拓助成</t>
    <rPh sb="2" eb="4">
      <t>セイチョウ</t>
    </rPh>
    <rPh sb="4" eb="6">
      <t>サンギョウ</t>
    </rPh>
    <rPh sb="6" eb="8">
      <t>ブンヤ</t>
    </rPh>
    <rPh sb="9" eb="11">
      <t>シジョウ</t>
    </rPh>
    <rPh sb="11" eb="13">
      <t>カイタク</t>
    </rPh>
    <rPh sb="13" eb="15">
      <t>ジョセイ</t>
    </rPh>
    <phoneticPr fontId="3"/>
  </si>
  <si>
    <t>経　費　区　分</t>
    <rPh sb="0" eb="1">
      <t>ヘ</t>
    </rPh>
    <rPh sb="2" eb="3">
      <t>ヒ</t>
    </rPh>
    <rPh sb="4" eb="5">
      <t>ク</t>
    </rPh>
    <rPh sb="6" eb="7">
      <t>ブン</t>
    </rPh>
    <phoneticPr fontId="3"/>
  </si>
  <si>
    <t>販売促進費</t>
    <rPh sb="0" eb="2">
      <t>ハンバイ</t>
    </rPh>
    <rPh sb="2" eb="4">
      <t>ソクシン</t>
    </rPh>
    <rPh sb="4" eb="5">
      <t>ヒ</t>
    </rPh>
    <phoneticPr fontId="3"/>
  </si>
  <si>
    <t>合　　計</t>
    <rPh sb="0" eb="1">
      <t>ゴウ</t>
    </rPh>
    <rPh sb="3" eb="4">
      <t>ケイ</t>
    </rPh>
    <phoneticPr fontId="3"/>
  </si>
  <si>
    <t>費　用　名</t>
    <rPh sb="0" eb="1">
      <t>ヒ</t>
    </rPh>
    <rPh sb="2" eb="4">
      <t>ヨウナ</t>
    </rPh>
    <rPh sb="4" eb="5">
      <t>メイ</t>
    </rPh>
    <phoneticPr fontId="3"/>
  </si>
  <si>
    <t>②</t>
    <phoneticPr fontId="3"/>
  </si>
  <si>
    <t>様式第４号（付表２）</t>
    <rPh sb="0" eb="2">
      <t>ヨウシキ</t>
    </rPh>
    <rPh sb="2" eb="3">
      <t>ダイ</t>
    </rPh>
    <rPh sb="4" eb="5">
      <t>ゴウ</t>
    </rPh>
    <rPh sb="6" eb="7">
      <t>ヅケ</t>
    </rPh>
    <rPh sb="7" eb="8">
      <t>ヒョウ</t>
    </rPh>
    <phoneticPr fontId="3"/>
  </si>
  <si>
    <t>変更後</t>
    <rPh sb="0" eb="2">
      <t>ヘンコウ</t>
    </rPh>
    <rPh sb="2" eb="3">
      <t>ゴ</t>
    </rPh>
    <phoneticPr fontId="4"/>
  </si>
  <si>
    <t>助成予定額</t>
    <rPh sb="0" eb="2">
      <t>ジョセイ</t>
    </rPh>
    <rPh sb="2" eb="4">
      <t>ヨテイ</t>
    </rPh>
    <rPh sb="4" eb="5">
      <t>ガク</t>
    </rPh>
    <phoneticPr fontId="3"/>
  </si>
  <si>
    <t>輸　送　費</t>
    <phoneticPr fontId="4"/>
  </si>
  <si>
    <t>名　　称</t>
    <rPh sb="0" eb="1">
      <t>メイ</t>
    </rPh>
    <rPh sb="3" eb="4">
      <t>ショウ</t>
    </rPh>
    <phoneticPr fontId="3"/>
  </si>
  <si>
    <t>号をもって交付決定の通知があった助成事業の内容</t>
    <phoneticPr fontId="3"/>
  </si>
  <si>
    <t>について下記のとおり変更申請します。</t>
    <phoneticPr fontId="3"/>
  </si>
  <si>
    <t>通　訳　費</t>
    <rPh sb="0" eb="1">
      <t>ツウ</t>
    </rPh>
    <rPh sb="2" eb="3">
      <t>ワケ</t>
    </rPh>
    <rPh sb="4" eb="5">
      <t>ヒ</t>
    </rPh>
    <phoneticPr fontId="4"/>
  </si>
  <si>
    <t>オンライン出展基本料</t>
    <rPh sb="5" eb="7">
      <t>シュッテン</t>
    </rPh>
    <rPh sb="7" eb="10">
      <t>キホンリョウ</t>
    </rPh>
    <phoneticPr fontId="3"/>
  </si>
  <si>
    <t>ECサイト出店初期登録料</t>
    <rPh sb="5" eb="7">
      <t>シュッテン</t>
    </rPh>
    <rPh sb="7" eb="9">
      <t>ショキ</t>
    </rPh>
    <rPh sb="9" eb="11">
      <t>トウロク</t>
    </rPh>
    <rPh sb="11" eb="12">
      <t>リョウ</t>
    </rPh>
    <phoneticPr fontId="3"/>
  </si>
  <si>
    <t>経費区分：展示会等参加費</t>
    <rPh sb="0" eb="4">
      <t>ケイヒクブン</t>
    </rPh>
    <rPh sb="5" eb="12">
      <t>テンジカイトウサンカヒ</t>
    </rPh>
    <phoneticPr fontId="20"/>
  </si>
  <si>
    <t>展示会№１</t>
    <rPh sb="0" eb="3">
      <t>テンジカイ</t>
    </rPh>
    <phoneticPr fontId="20"/>
  </si>
  <si>
    <t>展示会名</t>
    <rPh sb="0" eb="3">
      <t>テンジカイ</t>
    </rPh>
    <rPh sb="3" eb="4">
      <t>メイ</t>
    </rPh>
    <phoneticPr fontId="20"/>
  </si>
  <si>
    <t>東京展示会　中小企業振興公社　春</t>
    <rPh sb="0" eb="2">
      <t>トウキョウ</t>
    </rPh>
    <rPh sb="2" eb="5">
      <t>テンジカイ</t>
    </rPh>
    <rPh sb="6" eb="10">
      <t>チュウショウキギョウ</t>
    </rPh>
    <rPh sb="10" eb="14">
      <t>シンコウコウシャ</t>
    </rPh>
    <rPh sb="15" eb="16">
      <t>ハル</t>
    </rPh>
    <phoneticPr fontId="20"/>
  </si>
  <si>
    <t>出展形態</t>
    <rPh sb="0" eb="2">
      <t>シュッテン</t>
    </rPh>
    <rPh sb="2" eb="4">
      <t>ケイタイ</t>
    </rPh>
    <phoneticPr fontId="20"/>
  </si>
  <si>
    <t>展示会HPのURL</t>
    <phoneticPr fontId="20"/>
  </si>
  <si>
    <t>https://www.tenji.com</t>
    <phoneticPr fontId="20"/>
  </si>
  <si>
    <t>会期</t>
    <rPh sb="0" eb="2">
      <t>カイキ</t>
    </rPh>
    <phoneticPr fontId="20"/>
  </si>
  <si>
    <t>リアル</t>
    <phoneticPr fontId="20"/>
  </si>
  <si>
    <t>～</t>
    <phoneticPr fontId="20"/>
  </si>
  <si>
    <t>展示会の特徴・
来場者層</t>
    <rPh sb="0" eb="3">
      <t>テンジカイ</t>
    </rPh>
    <rPh sb="4" eb="6">
      <t>トクチョウ</t>
    </rPh>
    <rPh sb="8" eb="11">
      <t>ライジョウシャ</t>
    </rPh>
    <rPh sb="11" eb="12">
      <t>ソウ</t>
    </rPh>
    <phoneticPr fontId="20"/>
  </si>
  <si>
    <t>ASEAN域内最大級のエンジニア向け展示会</t>
    <rPh sb="5" eb="7">
      <t>イキナイ</t>
    </rPh>
    <rPh sb="7" eb="9">
      <t>サイダイ</t>
    </rPh>
    <rPh sb="9" eb="10">
      <t>キュウ</t>
    </rPh>
    <rPh sb="16" eb="17">
      <t>ム</t>
    </rPh>
    <rPh sb="18" eb="21">
      <t>テンジカイ</t>
    </rPh>
    <phoneticPr fontId="20"/>
  </si>
  <si>
    <t>オンライン</t>
    <phoneticPr fontId="20"/>
  </si>
  <si>
    <t>出展契約予定日</t>
    <phoneticPr fontId="20"/>
  </si>
  <si>
    <t>支払完了予定日</t>
    <phoneticPr fontId="20"/>
  </si>
  <si>
    <t>展示会の
選定理由</t>
    <phoneticPr fontId="20"/>
  </si>
  <si>
    <t>当社のターゲットとする業界に親和性の高い来場者であり、新規顧客の獲得が望めるため</t>
    <rPh sb="0" eb="2">
      <t>トウシャ</t>
    </rPh>
    <rPh sb="11" eb="13">
      <t>ギョウカイ</t>
    </rPh>
    <rPh sb="14" eb="17">
      <t>シンワセイ</t>
    </rPh>
    <rPh sb="18" eb="19">
      <t>タカ</t>
    </rPh>
    <rPh sb="20" eb="23">
      <t>ライジョウシャ</t>
    </rPh>
    <rPh sb="27" eb="31">
      <t>シンキコキャク</t>
    </rPh>
    <rPh sb="32" eb="34">
      <t>カクトク</t>
    </rPh>
    <rPh sb="35" eb="36">
      <t>ノゾ</t>
    </rPh>
    <phoneticPr fontId="20"/>
  </si>
  <si>
    <t>出展小間料</t>
    <rPh sb="0" eb="5">
      <t>シュッテンコマリョウ</t>
    </rPh>
    <phoneticPr fontId="20"/>
  </si>
  <si>
    <t>助成事業に要す
る経費(税込)</t>
    <rPh sb="0" eb="4">
      <t>ジョセイジギョウ</t>
    </rPh>
    <rPh sb="5" eb="6">
      <t>ヨウ</t>
    </rPh>
    <rPh sb="9" eb="11">
      <t>ケイヒ</t>
    </rPh>
    <rPh sb="12" eb="13">
      <t>ゼイ</t>
    </rPh>
    <rPh sb="13" eb="14">
      <t>コミ</t>
    </rPh>
    <phoneticPr fontId="20"/>
  </si>
  <si>
    <t>助成対象経費
(税抜)</t>
    <rPh sb="0" eb="2">
      <t>ジョセイ</t>
    </rPh>
    <rPh sb="2" eb="4">
      <t>タイショウ</t>
    </rPh>
    <rPh sb="4" eb="6">
      <t>ケイヒ</t>
    </rPh>
    <rPh sb="8" eb="10">
      <t>ゼイヌ</t>
    </rPh>
    <phoneticPr fontId="20"/>
  </si>
  <si>
    <t>資材費</t>
    <rPh sb="0" eb="3">
      <t>シザイヒ</t>
    </rPh>
    <phoneticPr fontId="20"/>
  </si>
  <si>
    <t>輸送費</t>
    <rPh sb="0" eb="3">
      <t>ユソウヒ</t>
    </rPh>
    <phoneticPr fontId="20"/>
  </si>
  <si>
    <t>展示会会場(国名)</t>
    <phoneticPr fontId="20"/>
  </si>
  <si>
    <t>東京ビックサイト</t>
    <phoneticPr fontId="20"/>
  </si>
  <si>
    <t>通訳費</t>
    <rPh sb="0" eb="3">
      <t>ツウヤクヒ</t>
    </rPh>
    <phoneticPr fontId="20"/>
  </si>
  <si>
    <t>パビリオン・共同出展</t>
    <rPh sb="6" eb="10">
      <t>キョウドウシュッテン</t>
    </rPh>
    <phoneticPr fontId="20"/>
  </si>
  <si>
    <t>選択してください</t>
  </si>
  <si>
    <t>オンライン出展基本料</t>
    <rPh sb="5" eb="7">
      <t>シュッテン</t>
    </rPh>
    <rPh sb="7" eb="10">
      <t>キホンリョウ</t>
    </rPh>
    <phoneticPr fontId="20"/>
  </si>
  <si>
    <t>主催（契約先）</t>
    <rPh sb="0" eb="1">
      <t>シュ</t>
    </rPh>
    <rPh sb="1" eb="2">
      <t>サイ</t>
    </rPh>
    <rPh sb="3" eb="6">
      <t>ケイヤクサキ</t>
    </rPh>
    <phoneticPr fontId="20"/>
  </si>
  <si>
    <t>振興公社</t>
    <rPh sb="0" eb="4">
      <t>シンコウコウシャ</t>
    </rPh>
    <phoneticPr fontId="20"/>
  </si>
  <si>
    <t>合　計</t>
    <rPh sb="0" eb="1">
      <t>ゴウ</t>
    </rPh>
    <rPh sb="2" eb="3">
      <t>ケイ</t>
    </rPh>
    <phoneticPr fontId="20"/>
  </si>
  <si>
    <t>展示会№２</t>
    <rPh sb="0" eb="3">
      <t>テンジカイ</t>
    </rPh>
    <phoneticPr fontId="20"/>
  </si>
  <si>
    <t>展示会№３</t>
    <rPh sb="0" eb="3">
      <t>テンジカイ</t>
    </rPh>
    <phoneticPr fontId="20"/>
  </si>
  <si>
    <t>展示会№４</t>
    <rPh sb="0" eb="3">
      <t>テンジカイ</t>
    </rPh>
    <phoneticPr fontId="20"/>
  </si>
  <si>
    <t>展示会№５</t>
    <rPh sb="0" eb="3">
      <t>テンジカイ</t>
    </rPh>
    <phoneticPr fontId="20"/>
  </si>
  <si>
    <t>展示会№６</t>
    <rPh sb="0" eb="3">
      <t>テンジカイ</t>
    </rPh>
    <phoneticPr fontId="20"/>
  </si>
  <si>
    <t>展示会№７</t>
    <rPh sb="0" eb="3">
      <t>テンジカイ</t>
    </rPh>
    <phoneticPr fontId="20"/>
  </si>
  <si>
    <t>展示会№８</t>
    <rPh sb="0" eb="3">
      <t>テンジカイ</t>
    </rPh>
    <phoneticPr fontId="20"/>
  </si>
  <si>
    <t>展示会№９</t>
    <rPh sb="0" eb="3">
      <t>テンジカイ</t>
    </rPh>
    <phoneticPr fontId="20"/>
  </si>
  <si>
    <t>展示会№10</t>
    <rPh sb="0" eb="3">
      <t>テンジカイ</t>
    </rPh>
    <phoneticPr fontId="20"/>
  </si>
  <si>
    <t>展示会等参加費
計</t>
    <rPh sb="3" eb="7">
      <t>トウサンカヒ</t>
    </rPh>
    <rPh sb="8" eb="9">
      <t>ケイ</t>
    </rPh>
    <phoneticPr fontId="20"/>
  </si>
  <si>
    <t>出展小間料</t>
    <rPh sb="0" eb="2">
      <t>シュッテン</t>
    </rPh>
    <rPh sb="2" eb="4">
      <t>コマ</t>
    </rPh>
    <rPh sb="4" eb="5">
      <t>リョウ</t>
    </rPh>
    <phoneticPr fontId="20"/>
  </si>
  <si>
    <t>助成事業に要す
る経費(税込)</t>
    <rPh sb="0" eb="2">
      <t>ジョセイ</t>
    </rPh>
    <rPh sb="2" eb="4">
      <t>ジギョウ</t>
    </rPh>
    <rPh sb="5" eb="6">
      <t>ヨウ</t>
    </rPh>
    <rPh sb="9" eb="11">
      <t>ケイヒ</t>
    </rPh>
    <rPh sb="11" eb="15">
      <t>ゼイコミ</t>
    </rPh>
    <phoneticPr fontId="20"/>
  </si>
  <si>
    <t>助成対象経費
(税抜)</t>
    <rPh sb="0" eb="6">
      <t>ジョセイタイショウケイヒ</t>
    </rPh>
    <rPh sb="8" eb="10">
      <t>ゼイヌ</t>
    </rPh>
    <phoneticPr fontId="20"/>
  </si>
  <si>
    <t>計</t>
    <rPh sb="0" eb="1">
      <t>ケイ</t>
    </rPh>
    <phoneticPr fontId="20"/>
  </si>
  <si>
    <t>経費区分：販売促進費</t>
    <rPh sb="0" eb="2">
      <t>ケイヒ</t>
    </rPh>
    <rPh sb="2" eb="4">
      <t>クブン</t>
    </rPh>
    <rPh sb="5" eb="10">
      <t>ハンバイソクシンヒ</t>
    </rPh>
    <phoneticPr fontId="20"/>
  </si>
  <si>
    <t>〇　ECサイト出店初期登録料</t>
    <phoneticPr fontId="20"/>
  </si>
  <si>
    <t>№１</t>
    <phoneticPr fontId="20"/>
  </si>
  <si>
    <t>ECサイト名</t>
    <rPh sb="5" eb="6">
      <t>メイ</t>
    </rPh>
    <phoneticPr fontId="20"/>
  </si>
  <si>
    <t>楽天市場</t>
    <rPh sb="0" eb="4">
      <t>ラクテンシジョウ</t>
    </rPh>
    <phoneticPr fontId="20"/>
  </si>
  <si>
    <t>https://www.rakuten.co.jp/</t>
    <phoneticPr fontId="20"/>
  </si>
  <si>
    <t>助成事業に
要する経費(税込)</t>
    <rPh sb="0" eb="2">
      <t>ジョセイ</t>
    </rPh>
    <rPh sb="2" eb="4">
      <t>ジギョウ</t>
    </rPh>
    <rPh sb="6" eb="7">
      <t>ヨウ</t>
    </rPh>
    <rPh sb="9" eb="11">
      <t>ケイヒ</t>
    </rPh>
    <rPh sb="12" eb="14">
      <t>ゼイコミ</t>
    </rPh>
    <phoneticPr fontId="20"/>
  </si>
  <si>
    <t>運営者(契約先)</t>
    <rPh sb="0" eb="3">
      <t>ウンエイシャ</t>
    </rPh>
    <phoneticPr fontId="20"/>
  </si>
  <si>
    <t>楽天グループ株式会社</t>
    <phoneticPr fontId="20"/>
  </si>
  <si>
    <t>助成対象経費(税抜)</t>
    <rPh sb="7" eb="9">
      <t>ゼイヌキ</t>
    </rPh>
    <phoneticPr fontId="20"/>
  </si>
  <si>
    <t>№２</t>
    <phoneticPr fontId="20"/>
  </si>
  <si>
    <t>№３</t>
    <phoneticPr fontId="20"/>
  </si>
  <si>
    <t>ＥＣサイト出店初期登録料　計</t>
    <rPh sb="13" eb="14">
      <t>ケイ</t>
    </rPh>
    <phoneticPr fontId="20"/>
  </si>
  <si>
    <t>助成事業に要する経費(税込)</t>
    <rPh sb="0" eb="2">
      <t>ジョセイ</t>
    </rPh>
    <rPh sb="2" eb="4">
      <t>ジギョウ</t>
    </rPh>
    <rPh sb="5" eb="6">
      <t>ヨウ</t>
    </rPh>
    <rPh sb="8" eb="10">
      <t>ケイヒ</t>
    </rPh>
    <rPh sb="11" eb="13">
      <t>ゼイコミ</t>
    </rPh>
    <phoneticPr fontId="20"/>
  </si>
  <si>
    <t>新規・リニューアル</t>
    <rPh sb="0" eb="2">
      <t>シンキ</t>
    </rPh>
    <phoneticPr fontId="20"/>
  </si>
  <si>
    <t>既存HPのリニューアル</t>
  </si>
  <si>
    <t>webサイトのURL</t>
    <phoneticPr fontId="20"/>
  </si>
  <si>
    <t>https://www.tokyo-kosha.or.jp/support/josei/jigyo/shijo.html</t>
    <phoneticPr fontId="20"/>
  </si>
  <si>
    <t>契約内容</t>
    <rPh sb="0" eb="2">
      <t>ケイヤク</t>
    </rPh>
    <rPh sb="2" eb="4">
      <t>ナイヨウ</t>
    </rPh>
    <phoneticPr fontId="20"/>
  </si>
  <si>
    <t>デザイン委託</t>
    <rPh sb="4" eb="6">
      <t>イタク</t>
    </rPh>
    <phoneticPr fontId="20"/>
  </si>
  <si>
    <t>契約予定日</t>
    <phoneticPr fontId="20"/>
  </si>
  <si>
    <t>支払予定先</t>
    <rPh sb="0" eb="5">
      <t>シハライヨテイサキ</t>
    </rPh>
    <phoneticPr fontId="20"/>
  </si>
  <si>
    <t>株式会社〇〇デザイン</t>
    <rPh sb="0" eb="4">
      <t>カブシキガイシャ</t>
    </rPh>
    <phoneticPr fontId="20"/>
  </si>
  <si>
    <t>支払予定日</t>
    <rPh sb="0" eb="2">
      <t>シハライ</t>
    </rPh>
    <phoneticPr fontId="20"/>
  </si>
  <si>
    <t>№1</t>
    <phoneticPr fontId="20"/>
  </si>
  <si>
    <t>実施内容</t>
    <rPh sb="0" eb="2">
      <t>ジッシ</t>
    </rPh>
    <rPh sb="2" eb="4">
      <t>ナイヨウ</t>
    </rPh>
    <phoneticPr fontId="20"/>
  </si>
  <si>
    <t>自社チラシ作成委託</t>
    <rPh sb="0" eb="2">
      <t>ジシャ</t>
    </rPh>
    <rPh sb="5" eb="7">
      <t>サクセイ</t>
    </rPh>
    <rPh sb="7" eb="9">
      <t>イタク</t>
    </rPh>
    <phoneticPr fontId="20"/>
  </si>
  <si>
    <t>契約予定日</t>
    <rPh sb="0" eb="2">
      <t>ケイヤク</t>
    </rPh>
    <rPh sb="2" eb="5">
      <t>ヨテイビ</t>
    </rPh>
    <phoneticPr fontId="20"/>
  </si>
  <si>
    <t>助成事業に
要する経費(税込)</t>
    <phoneticPr fontId="20"/>
  </si>
  <si>
    <t>〇〇印刷株式会社</t>
    <rPh sb="2" eb="4">
      <t>インサツ</t>
    </rPh>
    <rPh sb="4" eb="8">
      <t>カブシキガイシャ</t>
    </rPh>
    <phoneticPr fontId="20"/>
  </si>
  <si>
    <t>支払予定日</t>
    <rPh sb="0" eb="5">
      <t>シハラヨテイビ</t>
    </rPh>
    <phoneticPr fontId="20"/>
  </si>
  <si>
    <t>助成対象経費(税抜)</t>
    <phoneticPr fontId="20"/>
  </si>
  <si>
    <t>№2</t>
    <phoneticPr fontId="20"/>
  </si>
  <si>
    <t>№3</t>
    <phoneticPr fontId="20"/>
  </si>
  <si>
    <t>№4</t>
    <phoneticPr fontId="20"/>
  </si>
  <si>
    <t>№5</t>
    <phoneticPr fontId="20"/>
  </si>
  <si>
    <t>№6</t>
    <phoneticPr fontId="20"/>
  </si>
  <si>
    <t>№7</t>
    <phoneticPr fontId="20"/>
  </si>
  <si>
    <t>助成事業に要する経費(税込)</t>
    <rPh sb="0" eb="2">
      <t>ジョセイ</t>
    </rPh>
    <rPh sb="2" eb="4">
      <t>ジギョウ</t>
    </rPh>
    <rPh sb="5" eb="6">
      <t>ヨウ</t>
    </rPh>
    <rPh sb="8" eb="10">
      <t>ケイヒ</t>
    </rPh>
    <rPh sb="10" eb="14">
      <t>ゼイコミ</t>
    </rPh>
    <phoneticPr fontId="20"/>
  </si>
  <si>
    <t>〇　ＰＲ動画制作費</t>
    <phoneticPr fontId="20"/>
  </si>
  <si>
    <t>自社動画作成委託</t>
    <rPh sb="0" eb="2">
      <t>ジシャ</t>
    </rPh>
    <rPh sb="2" eb="4">
      <t>ドウガ</t>
    </rPh>
    <rPh sb="4" eb="6">
      <t>サクセイ</t>
    </rPh>
    <rPh sb="6" eb="8">
      <t>イタク</t>
    </rPh>
    <phoneticPr fontId="20"/>
  </si>
  <si>
    <t>〇〇映像株式会社</t>
    <rPh sb="2" eb="4">
      <t>エイゾウ</t>
    </rPh>
    <rPh sb="4" eb="8">
      <t>カブシキガイシャ</t>
    </rPh>
    <phoneticPr fontId="20"/>
  </si>
  <si>
    <t>ＰＲ動画制作費　計</t>
    <rPh sb="2" eb="4">
      <t>ドウガ</t>
    </rPh>
    <rPh sb="4" eb="6">
      <t>セイサク</t>
    </rPh>
    <rPh sb="6" eb="7">
      <t>ヒ</t>
    </rPh>
    <rPh sb="8" eb="9">
      <t>ケイ</t>
    </rPh>
    <phoneticPr fontId="20"/>
  </si>
  <si>
    <t>〇〇新聞広告掲載</t>
    <rPh sb="2" eb="8">
      <t>シンブンコウコクケイサイ</t>
    </rPh>
    <phoneticPr fontId="20"/>
  </si>
  <si>
    <t>株式会社〇〇新聞社</t>
    <rPh sb="0" eb="4">
      <t>カブシキガイシャ</t>
    </rPh>
    <rPh sb="6" eb="9">
      <t>シンブンシャ</t>
    </rPh>
    <phoneticPr fontId="20"/>
  </si>
  <si>
    <t>№４</t>
    <phoneticPr fontId="20"/>
  </si>
  <si>
    <t>№５</t>
    <phoneticPr fontId="20"/>
  </si>
  <si>
    <t>販売促進費　計</t>
    <rPh sb="0" eb="5">
      <t>ハンバイソクシンヒ</t>
    </rPh>
    <rPh sb="6" eb="7">
      <t>ケイ</t>
    </rPh>
    <phoneticPr fontId="20"/>
  </si>
  <si>
    <t>助成事業に要する経費(税込)</t>
    <rPh sb="0" eb="2">
      <t>ジョセイ</t>
    </rPh>
    <phoneticPr fontId="20"/>
  </si>
  <si>
    <t>すでに出展したものも含め、今回の変更後の出展展示会をすべて記載してください。</t>
    <rPh sb="3" eb="5">
      <t>シュッテン</t>
    </rPh>
    <rPh sb="10" eb="11">
      <t>フク</t>
    </rPh>
    <rPh sb="13" eb="15">
      <t>コンカイ</t>
    </rPh>
    <rPh sb="16" eb="19">
      <t>ヘンコウゴ</t>
    </rPh>
    <rPh sb="20" eb="22">
      <t>シュッテン</t>
    </rPh>
    <rPh sb="22" eb="25">
      <t>テンジカイ</t>
    </rPh>
    <rPh sb="29" eb="31">
      <t>キサイ</t>
    </rPh>
    <phoneticPr fontId="3"/>
  </si>
  <si>
    <t>６　変更する内容及び理由（詳細は付表のとおり）</t>
    <rPh sb="2" eb="4">
      <t>ヘンコウ</t>
    </rPh>
    <rPh sb="6" eb="8">
      <t>ナイヨウ</t>
    </rPh>
    <rPh sb="8" eb="9">
      <t>オヨ</t>
    </rPh>
    <rPh sb="10" eb="12">
      <t>リユウ</t>
    </rPh>
    <rPh sb="13" eb="15">
      <t>ショウサイ</t>
    </rPh>
    <rPh sb="16" eb="18">
      <t>フヒョウ</t>
    </rPh>
    <phoneticPr fontId="3"/>
  </si>
  <si>
    <t>様式第４号（付表１―１）</t>
    <rPh sb="6" eb="8">
      <t>フヒョウ</t>
    </rPh>
    <phoneticPr fontId="20"/>
  </si>
  <si>
    <t>様式第４号（付表１―２）</t>
    <rPh sb="6" eb="8">
      <t>フヒョウ</t>
    </rPh>
    <phoneticPr fontId="20"/>
  </si>
  <si>
    <t>すでに実施したものも含め、今回の変更後の販売促進活動をすべて記載してください。</t>
    <rPh sb="3" eb="5">
      <t>ジッシ</t>
    </rPh>
    <rPh sb="10" eb="11">
      <t>フク</t>
    </rPh>
    <rPh sb="13" eb="15">
      <t>コンカイ</t>
    </rPh>
    <rPh sb="16" eb="19">
      <t>ヘンコウゴ</t>
    </rPh>
    <rPh sb="20" eb="26">
      <t>ハンバイソクシンカツドウ</t>
    </rPh>
    <rPh sb="30" eb="32">
      <t>キサイ</t>
    </rPh>
    <phoneticPr fontId="3"/>
  </si>
  <si>
    <t>「変更前」には交付決定時の額を、「変更後」には変更申請の額を記入してください。</t>
    <rPh sb="1" eb="3">
      <t>ヘンコウ</t>
    </rPh>
    <rPh sb="3" eb="4">
      <t>マエ</t>
    </rPh>
    <rPh sb="7" eb="9">
      <t>コウフ</t>
    </rPh>
    <rPh sb="9" eb="11">
      <t>ケッテイ</t>
    </rPh>
    <rPh sb="11" eb="12">
      <t>ジ</t>
    </rPh>
    <rPh sb="13" eb="14">
      <t>ガク</t>
    </rPh>
    <rPh sb="17" eb="19">
      <t>ヘンコウ</t>
    </rPh>
    <rPh sb="19" eb="20">
      <t>ゴ</t>
    </rPh>
    <rPh sb="23" eb="25">
      <t>ヘンコウ</t>
    </rPh>
    <rPh sb="25" eb="27">
      <t>シンセイ</t>
    </rPh>
    <rPh sb="28" eb="29">
      <t>ガク</t>
    </rPh>
    <rPh sb="30" eb="32">
      <t>キニュウ</t>
    </rPh>
    <phoneticPr fontId="3"/>
  </si>
  <si>
    <t>助成対象経費
(税抜)</t>
    <rPh sb="0" eb="2">
      <t>ジョセイ</t>
    </rPh>
    <rPh sb="2" eb="4">
      <t>タイショウ</t>
    </rPh>
    <rPh sb="4" eb="6">
      <t>ケイヒ</t>
    </rPh>
    <rPh sb="8" eb="10">
      <t>ゼイヌ</t>
    </rPh>
    <phoneticPr fontId="3"/>
  </si>
  <si>
    <t>助成事業に
要する経費(税込)</t>
    <rPh sb="0" eb="4">
      <t>ジョセイジギョウ</t>
    </rPh>
    <rPh sb="6" eb="7">
      <t>ヨウ</t>
    </rPh>
    <rPh sb="9" eb="11">
      <t>ケイヒ</t>
    </rPh>
    <rPh sb="13" eb="14">
      <t>コミ</t>
    </rPh>
    <phoneticPr fontId="3"/>
  </si>
  <si>
    <r>
      <rPr>
        <sz val="8"/>
        <color theme="1"/>
        <rFont val="游明朝"/>
        <family val="1"/>
        <charset val="128"/>
      </rPr>
      <t>①</t>
    </r>
    <phoneticPr fontId="3"/>
  </si>
  <si>
    <r>
      <rPr>
        <sz val="8"/>
        <color theme="1"/>
        <rFont val="游明朝"/>
        <family val="1"/>
        <charset val="128"/>
      </rPr>
      <t>Ⓐ</t>
    </r>
    <phoneticPr fontId="4"/>
  </si>
  <si>
    <t>助成対象経費の
1/2又は
経費別限度額</t>
    <rPh sb="0" eb="2">
      <t>ジョセイ</t>
    </rPh>
    <rPh sb="2" eb="4">
      <t>タイショウ</t>
    </rPh>
    <rPh sb="4" eb="6">
      <t>ケイヒ</t>
    </rPh>
    <rPh sb="11" eb="12">
      <t>マタ</t>
    </rPh>
    <rPh sb="14" eb="16">
      <t>ケイヒ</t>
    </rPh>
    <rPh sb="16" eb="17">
      <t>ベツ</t>
    </rPh>
    <rPh sb="17" eb="19">
      <t>ゲンド</t>
    </rPh>
    <rPh sb="19" eb="20">
      <t>ガク</t>
    </rPh>
    <phoneticPr fontId="3"/>
  </si>
  <si>
    <t>≧</t>
  </si>
  <si>
    <t>経費区分　計</t>
    <rPh sb="0" eb="4">
      <t>ケイヒクブン</t>
    </rPh>
    <rPh sb="5" eb="6">
      <t>ケイ</t>
    </rPh>
    <phoneticPr fontId="3"/>
  </si>
  <si>
    <t>経費区分　計</t>
    <rPh sb="0" eb="2">
      <t>ケイヒ</t>
    </rPh>
    <rPh sb="2" eb="4">
      <t>クブン</t>
    </rPh>
    <rPh sb="5" eb="6">
      <t>ケイ</t>
    </rPh>
    <phoneticPr fontId="3"/>
  </si>
  <si>
    <t>展示会等参加費</t>
    <phoneticPr fontId="3"/>
  </si>
  <si>
    <t>経　費　配　分　の　変　更　内　容</t>
    <phoneticPr fontId="4"/>
  </si>
  <si>
    <t>（単位：円）</t>
    <rPh sb="1" eb="3">
      <t>タンイ</t>
    </rPh>
    <rPh sb="4" eb="5">
      <t>エン</t>
    </rPh>
    <phoneticPr fontId="3"/>
  </si>
  <si>
    <t>３　助成予定額　</t>
    <rPh sb="2" eb="4">
      <t>ジョセイ</t>
    </rPh>
    <rPh sb="4" eb="6">
      <t>ヨテイ</t>
    </rPh>
    <rPh sb="6" eb="7">
      <t>ガク</t>
    </rPh>
    <phoneticPr fontId="3"/>
  </si>
  <si>
    <t>４　助成予定額の変更の有無</t>
    <rPh sb="2" eb="4">
      <t>ジョセイ</t>
    </rPh>
    <rPh sb="4" eb="6">
      <t>ヨテイ</t>
    </rPh>
    <rPh sb="6" eb="7">
      <t>ガク</t>
    </rPh>
    <rPh sb="8" eb="10">
      <t>ヘンコウ</t>
    </rPh>
    <rPh sb="11" eb="13">
      <t>ウム</t>
    </rPh>
    <phoneticPr fontId="3"/>
  </si>
  <si>
    <t>５　変更後の助成予定額</t>
    <rPh sb="2" eb="4">
      <t>ヘンコウ</t>
    </rPh>
    <rPh sb="4" eb="5">
      <t>ゴ</t>
    </rPh>
    <rPh sb="6" eb="8">
      <t>ジョセイ</t>
    </rPh>
    <rPh sb="8" eb="10">
      <t>ヨテイ</t>
    </rPh>
    <rPh sb="10" eb="11">
      <t>ガク</t>
    </rPh>
    <phoneticPr fontId="3"/>
  </si>
  <si>
    <t>変更前</t>
    <rPh sb="0" eb="3">
      <t>ヘンコウマエ</t>
    </rPh>
    <phoneticPr fontId="3"/>
  </si>
  <si>
    <t>助成予定額
(千円未満切り捨て)</t>
    <rPh sb="0" eb="2">
      <t>ジョセイ</t>
    </rPh>
    <rPh sb="2" eb="4">
      <t>ヨテイ</t>
    </rPh>
    <rPh sb="4" eb="5">
      <t>ガク</t>
    </rPh>
    <phoneticPr fontId="3"/>
  </si>
  <si>
    <t>助成対象経費</t>
    <rPh sb="0" eb="2">
      <t>ジョセイ</t>
    </rPh>
    <rPh sb="2" eb="4">
      <t>タイショウ</t>
    </rPh>
    <rPh sb="4" eb="6">
      <t>ケイヒ</t>
    </rPh>
    <phoneticPr fontId="3"/>
  </si>
  <si>
    <t>①＋②（※Ⓐが上限）</t>
    <rPh sb="7" eb="8">
      <t>テイガク</t>
    </rPh>
    <phoneticPr fontId="3"/>
  </si>
  <si>
    <t>有り</t>
  </si>
  <si>
    <t>様式第４号（付表１―３）</t>
    <rPh sb="6" eb="8">
      <t>フヒョウ</t>
    </rPh>
    <phoneticPr fontId="20"/>
  </si>
  <si>
    <t>様式第４号（付表１―４）</t>
    <rPh sb="6" eb="8">
      <t>フヒョウ</t>
    </rPh>
    <phoneticPr fontId="20"/>
  </si>
  <si>
    <t>本店所在地</t>
    <rPh sb="0" eb="2">
      <t>ホンテン</t>
    </rPh>
    <rPh sb="2" eb="3">
      <t>トコロ</t>
    </rPh>
    <rPh sb="3" eb="4">
      <t>ザイ</t>
    </rPh>
    <rPh sb="4" eb="5">
      <t>チ</t>
    </rPh>
    <phoneticPr fontId="3"/>
  </si>
  <si>
    <t>東京都〇〇区□□町☆－☆☆</t>
    <phoneticPr fontId="3"/>
  </si>
  <si>
    <t>〇〇株式会社</t>
    <phoneticPr fontId="3"/>
  </si>
  <si>
    <t>代表取締役</t>
    <phoneticPr fontId="3"/>
  </si>
  <si>
    <t>東京　太郎</t>
    <phoneticPr fontId="3"/>
  </si>
  <si>
    <t>エネルギー◇◇◇管理システム</t>
    <phoneticPr fontId="3"/>
  </si>
  <si>
    <t>○</t>
  </si>
  <si>
    <t>代表者</t>
    <rPh sb="0" eb="3">
      <t>ダイヒョウシャ</t>
    </rPh>
    <phoneticPr fontId="3"/>
  </si>
  <si>
    <t>様式第４号 (第10条関係）</t>
    <rPh sb="0" eb="2">
      <t>ヨウシキ</t>
    </rPh>
    <rPh sb="2" eb="3">
      <t>ダイ</t>
    </rPh>
    <rPh sb="4" eb="5">
      <t>ゴウ</t>
    </rPh>
    <rPh sb="7" eb="8">
      <t>ダイ</t>
    </rPh>
    <rPh sb="10" eb="11">
      <t>ジョウ</t>
    </rPh>
    <rPh sb="11" eb="13">
      <t>カンケイ</t>
    </rPh>
    <phoneticPr fontId="3"/>
  </si>
  <si>
    <t>〇　印刷物制作費</t>
    <rPh sb="5" eb="6">
      <t>セイ</t>
    </rPh>
    <phoneticPr fontId="20"/>
  </si>
  <si>
    <t>印刷物制作費</t>
    <rPh sb="0" eb="3">
      <t>インサツブツ</t>
    </rPh>
    <rPh sb="3" eb="5">
      <t>セイサク</t>
    </rPh>
    <rPh sb="5" eb="6">
      <t>ヒ</t>
    </rPh>
    <phoneticPr fontId="3"/>
  </si>
  <si>
    <t>PR動画制作費</t>
    <rPh sb="2" eb="4">
      <t>ドウガ</t>
    </rPh>
    <rPh sb="4" eb="6">
      <t>セイサク</t>
    </rPh>
    <rPh sb="6" eb="7">
      <t>ヒ</t>
    </rPh>
    <phoneticPr fontId="3"/>
  </si>
  <si>
    <t>印刷物制作費　計</t>
    <rPh sb="0" eb="3">
      <t>インサツブツ</t>
    </rPh>
    <rPh sb="3" eb="5">
      <t>セイサク</t>
    </rPh>
    <rPh sb="5" eb="6">
      <t>ヒ</t>
    </rPh>
    <rPh sb="7" eb="8">
      <t>ケイ</t>
    </rPh>
    <phoneticPr fontId="20"/>
  </si>
  <si>
    <t>〇　自社webサイト制作・改修費</t>
    <rPh sb="13" eb="16">
      <t>カイシュウヒ</t>
    </rPh>
    <phoneticPr fontId="20"/>
  </si>
  <si>
    <t>自社webサイト制作・改修費　計</t>
    <rPh sb="11" eb="14">
      <t>カイシュウヒ</t>
    </rPh>
    <rPh sb="15" eb="16">
      <t>ケイ</t>
    </rPh>
    <phoneticPr fontId="20"/>
  </si>
  <si>
    <t>自社webサイト制作・改修費</t>
    <rPh sb="0" eb="2">
      <t>ジシャ</t>
    </rPh>
    <rPh sb="8" eb="10">
      <t>セイサク</t>
    </rPh>
    <rPh sb="11" eb="14">
      <t>カイシュウヒ</t>
    </rPh>
    <phoneticPr fontId="3"/>
  </si>
  <si>
    <t>広告費　計</t>
    <rPh sb="0" eb="3">
      <t>コウコクヒ</t>
    </rPh>
    <rPh sb="4" eb="5">
      <t>ケイ</t>
    </rPh>
    <phoneticPr fontId="20"/>
  </si>
  <si>
    <t>〇　広告費</t>
    <phoneticPr fontId="20"/>
  </si>
  <si>
    <t>サイト運営者のURL</t>
    <rPh sb="3" eb="6">
      <t>ウンエイシャ</t>
    </rPh>
    <phoneticPr fontId="20"/>
  </si>
  <si>
    <t>契約(登録)予定日</t>
    <phoneticPr fontId="20"/>
  </si>
  <si>
    <t>支払予定日</t>
    <rPh sb="0" eb="5">
      <t>シハライヨテイビ</t>
    </rPh>
    <phoneticPr fontId="20"/>
  </si>
  <si>
    <t>小間数</t>
    <rPh sb="0" eb="3">
      <t>コマスウ</t>
    </rPh>
    <phoneticPr fontId="20"/>
  </si>
  <si>
    <t>（１）変更後の展示会等の詳細</t>
    <rPh sb="3" eb="5">
      <t>ヘンコウ</t>
    </rPh>
    <rPh sb="5" eb="6">
      <t>ゴ</t>
    </rPh>
    <rPh sb="7" eb="10">
      <t>テンジカイ</t>
    </rPh>
    <rPh sb="10" eb="11">
      <t>トウ</t>
    </rPh>
    <rPh sb="12" eb="14">
      <t>ショウサイ</t>
    </rPh>
    <phoneticPr fontId="3"/>
  </si>
  <si>
    <t>（２）変更後の販売促進活動の詳細</t>
    <rPh sb="3" eb="5">
      <t>ヘンコウ</t>
    </rPh>
    <rPh sb="5" eb="6">
      <t>ゴ</t>
    </rPh>
    <rPh sb="7" eb="9">
      <t>ハンバイ</t>
    </rPh>
    <rPh sb="9" eb="11">
      <t>ソクシン</t>
    </rPh>
    <rPh sb="11" eb="13">
      <t>カツドウ</t>
    </rPh>
    <rPh sb="14" eb="16">
      <t>ショウサイ</t>
    </rPh>
    <phoneticPr fontId="20"/>
  </si>
  <si>
    <r>
      <t>令和x　</t>
    </r>
    <r>
      <rPr>
        <sz val="11"/>
        <rFont val="游明朝"/>
        <family val="1"/>
        <charset val="128"/>
      </rPr>
      <t>年</t>
    </r>
    <r>
      <rPr>
        <sz val="11"/>
        <color rgb="FFFF0000"/>
        <rFont val="游明朝"/>
        <family val="1"/>
        <charset val="128"/>
      </rPr>
      <t>　xx</t>
    </r>
    <r>
      <rPr>
        <sz val="11"/>
        <rFont val="游明朝"/>
        <family val="1"/>
        <charset val="128"/>
      </rPr>
      <t>月</t>
    </r>
    <r>
      <rPr>
        <sz val="11"/>
        <color rgb="FFFF0000"/>
        <rFont val="游明朝"/>
        <family val="1"/>
        <charset val="128"/>
      </rPr>
      <t>　xx</t>
    </r>
    <r>
      <rPr>
        <sz val="11"/>
        <rFont val="游明朝"/>
        <family val="1"/>
        <charset val="128"/>
      </rPr>
      <t>日</t>
    </r>
    <rPh sb="0" eb="2">
      <t>レイワ</t>
    </rPh>
    <rPh sb="4" eb="5">
      <t>ネン</t>
    </rPh>
    <rPh sb="8" eb="9">
      <t>ツキ</t>
    </rPh>
    <rPh sb="12" eb="13">
      <t>ヒ</t>
    </rPh>
    <phoneticPr fontId="3"/>
  </si>
  <si>
    <t>例１：米国での展示会出展を中止し、国内展示会（○○フェア）を追加する。</t>
    <phoneticPr fontId="3"/>
  </si>
  <si>
    <t>例１：米国での展示会が開催中止になったため、同時期に開催される国内展示会に</t>
    <phoneticPr fontId="3"/>
  </si>
  <si>
    <t>出展し、国内市場におけるＰＲを図る。また、国内市場用の販促物を作成する。</t>
    <phoneticPr fontId="3"/>
  </si>
  <si>
    <t>03-0000-0000</t>
    <phoneticPr fontId="3"/>
  </si>
  <si>
    <t>リアルのみ</t>
  </si>
  <si>
    <t>オンラインのみ</t>
  </si>
  <si>
    <t>リアル + オンライン</t>
  </si>
  <si>
    <t>国内最大級のエンジニア向け展示会</t>
    <rPh sb="0" eb="2">
      <t>コクナイ</t>
    </rPh>
    <rPh sb="2" eb="4">
      <t>サイダイ</t>
    </rPh>
    <rPh sb="4" eb="5">
      <t>キュウ</t>
    </rPh>
    <rPh sb="11" eb="12">
      <t>ム</t>
    </rPh>
    <rPh sb="13" eb="16">
      <t>テンジカイ</t>
    </rPh>
    <phoneticPr fontId="20"/>
  </si>
  <si>
    <t>ASEAN展示会</t>
    <rPh sb="5" eb="8">
      <t>テンジカイ</t>
    </rPh>
    <phoneticPr fontId="20"/>
  </si>
  <si>
    <t>当社のターゲットとするASEANの業界に親和性の高い来場者であり、新規顧客の獲得が望めるため</t>
    <rPh sb="0" eb="2">
      <t>トウシャ</t>
    </rPh>
    <rPh sb="17" eb="19">
      <t>ギョウカイ</t>
    </rPh>
    <rPh sb="20" eb="23">
      <t>シンワセイ</t>
    </rPh>
    <rPh sb="24" eb="25">
      <t>タカ</t>
    </rPh>
    <rPh sb="26" eb="29">
      <t>ライジョウシャ</t>
    </rPh>
    <rPh sb="33" eb="37">
      <t>シンキコキャク</t>
    </rPh>
    <rPh sb="38" eb="40">
      <t>カクトク</t>
    </rPh>
    <rPh sb="41" eb="42">
      <t>ノゾ</t>
    </rPh>
    <phoneticPr fontId="20"/>
  </si>
  <si>
    <t>国内の業界に親和性の高い来場者であり、新規顧客の獲得が望めるため</t>
    <rPh sb="0" eb="2">
      <t>コクナイ</t>
    </rPh>
    <rPh sb="3" eb="5">
      <t>ギョウカイ</t>
    </rPh>
    <rPh sb="6" eb="9">
      <t>シンワセイ</t>
    </rPh>
    <rPh sb="10" eb="11">
      <t>タカ</t>
    </rPh>
    <rPh sb="12" eb="15">
      <t>ライジョウシャ</t>
    </rPh>
    <rPh sb="19" eb="23">
      <t>シンキコキャク</t>
    </rPh>
    <rPh sb="24" eb="26">
      <t>カクトク</t>
    </rPh>
    <rPh sb="27" eb="28">
      <t>ノゾ</t>
    </rPh>
    <phoneticPr fontId="20"/>
  </si>
  <si>
    <t>エンジニア向け展示会</t>
    <rPh sb="5" eb="6">
      <t>ム</t>
    </rPh>
    <rPh sb="7" eb="10">
      <t>テンジカイ</t>
    </rPh>
    <phoneticPr fontId="20"/>
  </si>
  <si>
    <t>展示会A</t>
    <rPh sb="0" eb="3">
      <t>テンジカイ</t>
    </rPh>
    <phoneticPr fontId="20"/>
  </si>
  <si>
    <t>展示会Ｂ</t>
    <rPh sb="0" eb="3">
      <t>テンジカイ</t>
    </rPh>
    <phoneticPr fontId="20"/>
  </si>
  <si>
    <t>展示会Ｃ</t>
    <rPh sb="0" eb="3">
      <t>テンジカイ</t>
    </rPh>
    <phoneticPr fontId="20"/>
  </si>
  <si>
    <t>展示会Ｄ</t>
    <rPh sb="0" eb="3">
      <t>テンジカイ</t>
    </rPh>
    <phoneticPr fontId="20"/>
  </si>
  <si>
    <t>展示会E</t>
    <rPh sb="0" eb="3">
      <t>テンジカイ</t>
    </rPh>
    <phoneticPr fontId="20"/>
  </si>
  <si>
    <t>展示会Ｆ</t>
    <rPh sb="0" eb="3">
      <t>テンジカイ</t>
    </rPh>
    <phoneticPr fontId="20"/>
  </si>
  <si>
    <t>展示会Ｇ</t>
    <rPh sb="0" eb="3">
      <t>テンジカイ</t>
    </rPh>
    <phoneticPr fontId="20"/>
  </si>
  <si>
    <t>展示会Ｈ</t>
    <rPh sb="0" eb="3">
      <t>テンジカイ</t>
    </rPh>
    <phoneticPr fontId="20"/>
  </si>
  <si>
    <t>国内向け展示会</t>
    <rPh sb="0" eb="2">
      <t>コクナイ</t>
    </rPh>
    <rPh sb="2" eb="3">
      <t>ム</t>
    </rPh>
    <rPh sb="4" eb="7">
      <t>テンジカイ</t>
    </rPh>
    <phoneticPr fontId="20"/>
  </si>
  <si>
    <t>国内地域向け展示会</t>
    <rPh sb="0" eb="2">
      <t>コクナイ</t>
    </rPh>
    <rPh sb="2" eb="4">
      <t>チイキ</t>
    </rPh>
    <rPh sb="4" eb="5">
      <t>ム</t>
    </rPh>
    <rPh sb="6" eb="9">
      <t>テンジカイ</t>
    </rPh>
    <phoneticPr fontId="20"/>
  </si>
  <si>
    <t>業界最大級の市場展示会</t>
    <rPh sb="0" eb="2">
      <t>ギョウカイ</t>
    </rPh>
    <rPh sb="2" eb="4">
      <t>サイダイ</t>
    </rPh>
    <rPh sb="4" eb="5">
      <t>キュウ</t>
    </rPh>
    <rPh sb="6" eb="8">
      <t>シジョウ</t>
    </rPh>
    <rPh sb="8" eb="11">
      <t>テンジカイ</t>
    </rPh>
    <phoneticPr fontId="20"/>
  </si>
  <si>
    <t>東日本最大級の展示会</t>
    <rPh sb="0" eb="3">
      <t>ヒガシニホン</t>
    </rPh>
    <rPh sb="3" eb="5">
      <t>サイダイ</t>
    </rPh>
    <rPh sb="5" eb="6">
      <t>キュウ</t>
    </rPh>
    <rPh sb="7" eb="10">
      <t>テンジカイ</t>
    </rPh>
    <phoneticPr fontId="20"/>
  </si>
  <si>
    <t>例２：広告、印刷数を減らし、国内展示会への参加数を増やす。</t>
    <rPh sb="6" eb="8">
      <t>インサツ</t>
    </rPh>
    <rPh sb="8" eb="9">
      <t>スウ</t>
    </rPh>
    <rPh sb="10" eb="11">
      <t>ヘ</t>
    </rPh>
    <rPh sb="21" eb="23">
      <t>サンカ</t>
    </rPh>
    <rPh sb="23" eb="24">
      <t>スウ</t>
    </rPh>
    <rPh sb="25" eb="26">
      <t>フ</t>
    </rPh>
    <phoneticPr fontId="3"/>
  </si>
  <si>
    <t>例２：展示会への出展が、より効果が見込まれるため。</t>
    <rPh sb="3" eb="6">
      <t>テンジカイ</t>
    </rPh>
    <rPh sb="8" eb="10">
      <t>シュッテン</t>
    </rPh>
    <phoneticPr fontId="3"/>
  </si>
  <si>
    <t>タイ展示場</t>
    <rPh sb="2" eb="5">
      <t>テンジジョウ</t>
    </rPh>
    <phoneticPr fontId="20"/>
  </si>
  <si>
    <t>a社</t>
    <rPh sb="1" eb="2">
      <t>シャ</t>
    </rPh>
    <phoneticPr fontId="20"/>
  </si>
  <si>
    <t>令和４年度市場開拓助成事業変更承認申請書</t>
    <rPh sb="0" eb="2">
      <t>レイワ</t>
    </rPh>
    <rPh sb="3" eb="5">
      <t>ネンド</t>
    </rPh>
    <rPh sb="5" eb="7">
      <t>シジョウ</t>
    </rPh>
    <rPh sb="7" eb="9">
      <t>カイタク</t>
    </rPh>
    <rPh sb="9" eb="11">
      <t>ジョセイ</t>
    </rPh>
    <rPh sb="11" eb="13">
      <t>ジギョウ</t>
    </rPh>
    <rPh sb="13" eb="15">
      <t>ヘンコウ</t>
    </rPh>
    <rPh sb="15" eb="17">
      <t>ショウニン</t>
    </rPh>
    <rPh sb="17" eb="19">
      <t>シンセイ</t>
    </rPh>
    <rPh sb="19" eb="20">
      <t>ショ</t>
    </rPh>
    <phoneticPr fontId="3"/>
  </si>
  <si>
    <t>令和４年９月26日付</t>
    <rPh sb="0" eb="2">
      <t>レイワ</t>
    </rPh>
    <rPh sb="3" eb="4">
      <t>ネン</t>
    </rPh>
    <rPh sb="5" eb="6">
      <t>ガツ</t>
    </rPh>
    <rPh sb="8" eb="9">
      <t>ニチ</t>
    </rPh>
    <rPh sb="9" eb="10">
      <t>ヅケ</t>
    </rPh>
    <phoneticPr fontId="3"/>
  </si>
  <si>
    <t>東中企助第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</si>
</sst>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_ "/>
    <numFmt numFmtId="177" formatCode="[$-411]ggge&quot;年&quot;m&quot;月&quot;d&quot;日付&quot;"/>
    <numFmt numFmtId="178" formatCode="[$-F800]dddd\,\ mmmm\ dd\,\ yyyy"/>
    <numFmt numFmtId="179" formatCode="[$-411]ge\.m\.d;@"/>
    <numFmt numFmtId="180" formatCode="&quot;¥&quot;#,##0_);[Red]\(&quot;¥&quot;#,##0\)"/>
    <numFmt numFmtId="181" formatCode="&quot;¥&quot;#,##0;[Red]&quot;¥&quot;#,##0"/>
    <numFmt numFmtId="182" formatCode="000"/>
    <numFmt numFmtId="183" formatCode="0000"/>
  </numFmts>
  <fonts count="71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0.5"/>
      <name val="游明朝"/>
      <family val="1"/>
      <charset val="128"/>
    </font>
    <font>
      <sz val="11"/>
      <name val="游明朝"/>
      <family val="1"/>
      <charset val="128"/>
    </font>
    <font>
      <b/>
      <sz val="11"/>
      <name val="游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.5"/>
      <color theme="1"/>
      <name val="游明朝"/>
      <family val="1"/>
      <charset val="128"/>
    </font>
    <font>
      <sz val="11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sz val="9"/>
      <color theme="1"/>
      <name val="游ゴシック"/>
      <family val="3"/>
      <charset val="128"/>
    </font>
    <font>
      <sz val="14"/>
      <color theme="1"/>
      <name val="游明朝"/>
      <family val="1"/>
      <charset val="128"/>
    </font>
    <font>
      <b/>
      <sz val="14"/>
      <color theme="1"/>
      <name val="游明朝"/>
      <family val="1"/>
      <charset val="128"/>
    </font>
    <font>
      <sz val="8"/>
      <color theme="1"/>
      <name val="游明朝"/>
      <family val="1"/>
      <charset val="128"/>
    </font>
    <font>
      <sz val="11"/>
      <color rgb="FFFF0000"/>
      <name val="游明朝"/>
      <family val="1"/>
      <charset val="128"/>
    </font>
    <font>
      <b/>
      <sz val="10"/>
      <color rgb="FFFF0000"/>
      <name val="游明朝"/>
      <family val="1"/>
      <charset val="128"/>
    </font>
    <font>
      <sz val="9"/>
      <color theme="1"/>
      <name val="游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0.5"/>
      <color rgb="FF262626"/>
      <name val="游明朝"/>
      <family val="1"/>
      <charset val="128"/>
    </font>
    <font>
      <b/>
      <sz val="10.5"/>
      <color rgb="FFFF0000"/>
      <name val="游明朝"/>
      <family val="1"/>
      <charset val="128"/>
    </font>
    <font>
      <u/>
      <sz val="11"/>
      <color theme="10"/>
      <name val="ＭＳ Ｐゴシック"/>
      <family val="2"/>
      <charset val="128"/>
      <scheme val="minor"/>
    </font>
    <font>
      <sz val="10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b/>
      <sz val="10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b/>
      <sz val="8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b/>
      <sz val="9"/>
      <color theme="1"/>
      <name val="游ゴシック"/>
      <family val="3"/>
      <charset val="128"/>
    </font>
    <font>
      <b/>
      <sz val="11"/>
      <color theme="1"/>
      <name val="游明朝"/>
      <family val="1"/>
      <charset val="128"/>
    </font>
    <font>
      <b/>
      <sz val="10"/>
      <name val="游明朝"/>
      <family val="1"/>
      <charset val="128"/>
    </font>
    <font>
      <b/>
      <sz val="11"/>
      <color rgb="FFFF0000"/>
      <name val="游明朝"/>
      <family val="1"/>
      <charset val="128"/>
    </font>
    <font>
      <b/>
      <sz val="6"/>
      <color theme="1"/>
      <name val="游ゴシック"/>
      <family val="3"/>
      <charset val="128"/>
    </font>
    <font>
      <sz val="9"/>
      <name val="游ゴシック"/>
      <family val="3"/>
      <charset val="128"/>
    </font>
    <font>
      <sz val="9"/>
      <name val="游ゴシック Medium"/>
      <family val="3"/>
      <charset val="128"/>
    </font>
    <font>
      <b/>
      <sz val="11"/>
      <color theme="1"/>
      <name val="游ゴシック Medium"/>
      <family val="3"/>
      <charset val="128"/>
    </font>
    <font>
      <sz val="11"/>
      <color theme="1"/>
      <name val="游ゴシック Medium"/>
      <family val="3"/>
      <charset val="128"/>
    </font>
    <font>
      <sz val="10"/>
      <color theme="1"/>
      <name val="游ゴシック Medium"/>
      <family val="3"/>
      <charset val="128"/>
    </font>
    <font>
      <sz val="10.5"/>
      <color theme="1"/>
      <name val="游ゴシック Medium"/>
      <family val="3"/>
      <charset val="128"/>
    </font>
    <font>
      <sz val="9"/>
      <color theme="1"/>
      <name val="游ゴシック Medium"/>
      <family val="3"/>
      <charset val="128"/>
    </font>
    <font>
      <sz val="10.5"/>
      <color theme="1"/>
      <name val="Verdana"/>
      <family val="2"/>
    </font>
    <font>
      <sz val="8"/>
      <color theme="1"/>
      <name val="Verdana"/>
      <family val="2"/>
    </font>
    <font>
      <b/>
      <sz val="10.5"/>
      <color theme="1"/>
      <name val="游ゴシック Medium"/>
      <family val="3"/>
      <charset val="128"/>
    </font>
    <font>
      <sz val="14"/>
      <color theme="1"/>
      <name val="Verdana"/>
      <family val="2"/>
    </font>
    <font>
      <sz val="12"/>
      <color theme="1"/>
      <name val="游ゴシック Medium"/>
      <family val="3"/>
      <charset val="128"/>
    </font>
    <font>
      <b/>
      <sz val="10.5"/>
      <color theme="1"/>
      <name val="游ゴシック"/>
      <family val="3"/>
      <charset val="128"/>
    </font>
    <font>
      <sz val="12"/>
      <name val="游ゴシック Medium"/>
      <family val="3"/>
      <charset val="128"/>
    </font>
    <font>
      <sz val="11"/>
      <name val="游ゴシック Medium"/>
      <family val="3"/>
      <charset val="128"/>
    </font>
    <font>
      <b/>
      <sz val="8"/>
      <color theme="1"/>
      <name val="Verdana"/>
      <family val="2"/>
    </font>
    <font>
      <b/>
      <sz val="10.5"/>
      <color theme="1"/>
      <name val="Verdana"/>
      <family val="2"/>
    </font>
    <font>
      <sz val="8"/>
      <color theme="1"/>
      <name val="游ゴシック Medium"/>
      <family val="3"/>
      <charset val="128"/>
    </font>
    <font>
      <b/>
      <sz val="14"/>
      <color rgb="FFFF0000"/>
      <name val="Verdana"/>
      <family val="2"/>
    </font>
    <font>
      <sz val="10"/>
      <color rgb="FFFF0000"/>
      <name val="游明朝"/>
      <family val="1"/>
      <charset val="128"/>
    </font>
    <font>
      <b/>
      <sz val="9"/>
      <color rgb="FFFF0000"/>
      <name val="游明朝"/>
      <family val="1"/>
      <charset val="128"/>
    </font>
    <font>
      <u/>
      <sz val="9"/>
      <color rgb="FFFF0000"/>
      <name val="游明朝"/>
      <family val="1"/>
      <charset val="128"/>
    </font>
    <font>
      <sz val="8"/>
      <color rgb="FFFF0000"/>
      <name val="游明朝"/>
      <family val="1"/>
      <charset val="128"/>
    </font>
    <font>
      <sz val="9"/>
      <color rgb="FFFF0000"/>
      <name val="游明朝"/>
      <family val="1"/>
      <charset val="128"/>
    </font>
    <font>
      <sz val="9"/>
      <color rgb="FFFF0000"/>
      <name val="游ゴシック"/>
      <family val="3"/>
      <charset val="128"/>
    </font>
    <font>
      <sz val="9"/>
      <color rgb="FFFF0000"/>
      <name val="Verdana"/>
      <family val="2"/>
    </font>
    <font>
      <b/>
      <sz val="9"/>
      <color rgb="FF0070C0"/>
      <name val="Verdana"/>
      <family val="2"/>
    </font>
    <font>
      <sz val="10"/>
      <color rgb="FF0070C0"/>
      <name val="Verdana"/>
      <family val="2"/>
    </font>
    <font>
      <b/>
      <sz val="10"/>
      <color rgb="FF0070C0"/>
      <name val="Verdana"/>
      <family val="2"/>
    </font>
    <font>
      <u/>
      <sz val="11"/>
      <color rgb="FFFF0000"/>
      <name val="游明朝"/>
      <family val="1"/>
      <charset val="128"/>
    </font>
    <font>
      <sz val="10"/>
      <color rgb="FFFF0000"/>
      <name val="Verdana"/>
      <family val="2"/>
    </font>
    <font>
      <sz val="10.5"/>
      <color rgb="FFFF0000"/>
      <name val="Verdana"/>
      <family val="2"/>
    </font>
    <font>
      <sz val="10.5"/>
      <color rgb="FF0070C0"/>
      <name val="Verdana"/>
      <family val="2"/>
    </font>
    <font>
      <sz val="8"/>
      <color rgb="FF0070C0"/>
      <name val="Verdana"/>
      <family val="2"/>
    </font>
    <font>
      <b/>
      <sz val="10.5"/>
      <color rgb="FF0070C0"/>
      <name val="Verdana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rgb="FFF2F2F2"/>
        <bgColor indexed="64"/>
      </patternFill>
    </fill>
  </fills>
  <borders count="7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Up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 diagonalUp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Up="1">
      <left style="hair">
        <color indexed="64"/>
      </left>
      <right/>
      <top style="hair">
        <color indexed="64"/>
      </top>
      <bottom/>
      <diagonal style="hair">
        <color indexed="64"/>
      </diagonal>
    </border>
    <border diagonalUp="1">
      <left/>
      <right style="hair">
        <color indexed="64"/>
      </right>
      <top style="hair">
        <color indexed="64"/>
      </top>
      <bottom/>
      <diagonal style="hair">
        <color indexed="64"/>
      </diagonal>
    </border>
    <border diagonalUp="1">
      <left style="hair">
        <color indexed="64"/>
      </left>
      <right/>
      <top/>
      <bottom/>
      <diagonal style="hair">
        <color indexed="64"/>
      </diagonal>
    </border>
    <border diagonalUp="1">
      <left/>
      <right style="hair">
        <color indexed="64"/>
      </right>
      <top/>
      <bottom/>
      <diagonal style="hair">
        <color indexed="64"/>
      </diagonal>
    </border>
    <border diagonalUp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 diagonalUp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8" fillId="0" borderId="0"/>
    <xf numFmtId="0" fontId="2" fillId="0" borderId="0"/>
    <xf numFmtId="0" fontId="2" fillId="0" borderId="0">
      <alignment vertical="center"/>
    </xf>
    <xf numFmtId="0" fontId="19" fillId="0" borderId="0">
      <alignment vertical="center"/>
    </xf>
    <xf numFmtId="0" fontId="21" fillId="0" borderId="0"/>
    <xf numFmtId="0" fontId="24" fillId="0" borderId="0" applyNumberFormat="0" applyFill="0" applyBorder="0" applyAlignment="0" applyProtection="0">
      <alignment vertical="center"/>
    </xf>
    <xf numFmtId="38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85">
    <xf numFmtId="0" fontId="0" fillId="0" borderId="0" xfId="0"/>
    <xf numFmtId="0" fontId="9" fillId="0" borderId="0" xfId="4" applyFont="1" applyFill="1" applyAlignment="1">
      <alignment horizontal="right" vertical="center"/>
    </xf>
    <xf numFmtId="0" fontId="6" fillId="0" borderId="0" xfId="0" applyFont="1"/>
    <xf numFmtId="0" fontId="6" fillId="0" borderId="0" xfId="0" applyFont="1" applyAlignment="1">
      <alignment horizontal="right" vertical="center" inden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 inden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/>
    <xf numFmtId="0" fontId="6" fillId="0" borderId="0" xfId="0" applyFont="1" applyAlignment="1">
      <alignment horizontal="distributed" vertical="center"/>
    </xf>
    <xf numFmtId="0" fontId="6" fillId="0" borderId="0" xfId="0" applyFont="1" applyAlignment="1">
      <alignment vertical="top"/>
    </xf>
    <xf numFmtId="177" fontId="6" fillId="0" borderId="0" xfId="0" applyNumberFormat="1" applyFont="1" applyAlignment="1">
      <alignment horizontal="distributed" vertical="center"/>
    </xf>
    <xf numFmtId="0" fontId="7" fillId="0" borderId="0" xfId="0" applyFont="1"/>
    <xf numFmtId="0" fontId="6" fillId="0" borderId="0" xfId="0" applyFont="1" applyBorder="1" applyAlignment="1">
      <alignment vertical="center"/>
    </xf>
    <xf numFmtId="0" fontId="13" fillId="0" borderId="0" xfId="4" applyFont="1" applyFill="1" applyAlignment="1">
      <alignment vertical="center"/>
    </xf>
    <xf numFmtId="0" fontId="10" fillId="0" borderId="0" xfId="4" applyFont="1" applyFill="1" applyBorder="1" applyAlignment="1">
      <alignment horizontal="center" vertical="center"/>
    </xf>
    <xf numFmtId="0" fontId="14" fillId="0" borderId="0" xfId="4" applyFont="1" applyFill="1" applyBorder="1" applyAlignment="1">
      <alignment horizontal="center" vertical="center"/>
    </xf>
    <xf numFmtId="0" fontId="0" fillId="0" borderId="0" xfId="0" applyFill="1"/>
    <xf numFmtId="0" fontId="9" fillId="0" borderId="0" xfId="4" applyFont="1" applyFill="1" applyBorder="1" applyAlignment="1">
      <alignment vertical="center"/>
    </xf>
    <xf numFmtId="0" fontId="5" fillId="0" borderId="0" xfId="6" applyFont="1" applyAlignment="1">
      <alignment vertical="center"/>
    </xf>
    <xf numFmtId="49" fontId="22" fillId="0" borderId="0" xfId="7" applyNumberFormat="1" applyFont="1" applyAlignment="1"/>
    <xf numFmtId="0" fontId="23" fillId="0" borderId="0" xfId="6" applyFont="1" applyAlignment="1">
      <alignment vertical="center"/>
    </xf>
    <xf numFmtId="0" fontId="23" fillId="0" borderId="0" xfId="6" applyFont="1" applyAlignment="1">
      <alignment horizontal="right" vertical="center"/>
    </xf>
    <xf numFmtId="0" fontId="30" fillId="8" borderId="0" xfId="6" applyFont="1" applyFill="1" applyBorder="1" applyAlignment="1">
      <alignment horizontal="center" vertical="center"/>
    </xf>
    <xf numFmtId="0" fontId="30" fillId="8" borderId="10" xfId="6" applyFont="1" applyFill="1" applyBorder="1" applyAlignment="1">
      <alignment horizontal="center" vertical="center"/>
    </xf>
    <xf numFmtId="0" fontId="28" fillId="6" borderId="23" xfId="6" applyFont="1" applyFill="1" applyBorder="1" applyAlignment="1">
      <alignment horizontal="center" vertical="center" shrinkToFi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28" fillId="6" borderId="23" xfId="6" applyFont="1" applyFill="1" applyBorder="1" applyAlignment="1">
      <alignment horizontal="center" vertical="center" shrinkToFit="1"/>
    </xf>
    <xf numFmtId="0" fontId="30" fillId="8" borderId="0" xfId="6" applyFont="1" applyFill="1" applyBorder="1" applyAlignment="1">
      <alignment horizontal="center" vertical="center"/>
    </xf>
    <xf numFmtId="0" fontId="30" fillId="8" borderId="10" xfId="6" applyFont="1" applyFill="1" applyBorder="1" applyAlignment="1">
      <alignment horizontal="center" vertical="center"/>
    </xf>
    <xf numFmtId="0" fontId="9" fillId="0" borderId="0" xfId="4" applyFont="1" applyFill="1" applyAlignment="1">
      <alignment horizontal="left" vertical="center"/>
    </xf>
    <xf numFmtId="0" fontId="9" fillId="0" borderId="0" xfId="4" applyFont="1" applyFill="1" applyAlignment="1">
      <alignment vertical="center"/>
    </xf>
    <xf numFmtId="0" fontId="10" fillId="0" borderId="0" xfId="6" applyFont="1">
      <alignment vertical="center"/>
    </xf>
    <xf numFmtId="0" fontId="10" fillId="0" borderId="0" xfId="6" applyFont="1" applyAlignment="1">
      <alignment horizontal="center" vertical="center"/>
    </xf>
    <xf numFmtId="0" fontId="6" fillId="0" borderId="0" xfId="6" applyFont="1" applyFill="1">
      <alignment vertical="center"/>
    </xf>
    <xf numFmtId="0" fontId="7" fillId="0" borderId="0" xfId="6" applyFont="1" applyProtection="1">
      <alignment vertical="center"/>
    </xf>
    <xf numFmtId="0" fontId="33" fillId="0" borderId="0" xfId="6" applyFont="1" applyFill="1" applyBorder="1" applyAlignment="1">
      <alignment vertical="top"/>
    </xf>
    <xf numFmtId="0" fontId="17" fillId="0" borderId="0" xfId="6" applyFont="1" applyFill="1" applyBorder="1" applyAlignment="1">
      <alignment vertical="top" wrapText="1"/>
    </xf>
    <xf numFmtId="0" fontId="34" fillId="0" borderId="5" xfId="6" applyFont="1" applyFill="1" applyBorder="1" applyAlignment="1">
      <alignment horizontal="left" vertical="top" wrapText="1"/>
    </xf>
    <xf numFmtId="0" fontId="10" fillId="2" borderId="4" xfId="6" applyFont="1" applyFill="1" applyBorder="1">
      <alignment vertical="center"/>
    </xf>
    <xf numFmtId="0" fontId="11" fillId="6" borderId="23" xfId="6" applyFont="1" applyFill="1" applyBorder="1" applyAlignment="1" applyProtection="1">
      <alignment horizontal="center" vertical="center" shrinkToFit="1"/>
      <protection locked="0"/>
    </xf>
    <xf numFmtId="0" fontId="10" fillId="0" borderId="0" xfId="6" applyFont="1" applyBorder="1">
      <alignment vertical="center"/>
    </xf>
    <xf numFmtId="0" fontId="10" fillId="0" borderId="0" xfId="6" applyFont="1" applyBorder="1" applyAlignment="1">
      <alignment horizontal="center" vertical="center"/>
    </xf>
    <xf numFmtId="0" fontId="28" fillId="6" borderId="26" xfId="6" applyFont="1" applyFill="1" applyBorder="1" applyAlignment="1" applyProtection="1">
      <alignment horizontal="center" vertical="center" shrinkToFit="1"/>
      <protection locked="0"/>
    </xf>
    <xf numFmtId="0" fontId="28" fillId="6" borderId="23" xfId="6" applyFont="1" applyFill="1" applyBorder="1" applyAlignment="1" applyProtection="1">
      <alignment horizontal="center" vertical="center" shrinkToFit="1"/>
      <protection locked="0"/>
    </xf>
    <xf numFmtId="0" fontId="10" fillId="2" borderId="9" xfId="6" applyFont="1" applyFill="1" applyBorder="1">
      <alignment vertical="center"/>
    </xf>
    <xf numFmtId="0" fontId="10" fillId="2" borderId="6" xfId="6" applyFont="1" applyFill="1" applyBorder="1">
      <alignment vertical="center"/>
    </xf>
    <xf numFmtId="0" fontId="6" fillId="0" borderId="0" xfId="6" applyFont="1" applyProtection="1">
      <alignment vertical="center"/>
    </xf>
    <xf numFmtId="0" fontId="10" fillId="0" borderId="1" xfId="6" applyFont="1" applyBorder="1">
      <alignment vertical="center"/>
    </xf>
    <xf numFmtId="0" fontId="10" fillId="0" borderId="0" xfId="6" applyFont="1" applyAlignment="1">
      <alignment vertical="center"/>
    </xf>
    <xf numFmtId="0" fontId="10" fillId="6" borderId="1" xfId="6" applyFont="1" applyFill="1" applyBorder="1" applyAlignment="1">
      <alignment vertical="center" wrapText="1" shrinkToFit="1"/>
    </xf>
    <xf numFmtId="0" fontId="10" fillId="6" borderId="3" xfId="6" applyFont="1" applyFill="1" applyBorder="1" applyAlignment="1">
      <alignment vertical="center" wrapText="1" shrinkToFit="1"/>
    </xf>
    <xf numFmtId="0" fontId="32" fillId="6" borderId="1" xfId="6" applyFont="1" applyFill="1" applyBorder="1" applyAlignment="1">
      <alignment vertical="center" wrapText="1" shrinkToFit="1"/>
    </xf>
    <xf numFmtId="0" fontId="32" fillId="6" borderId="3" xfId="6" applyFont="1" applyFill="1" applyBorder="1" applyAlignment="1">
      <alignment vertical="center" wrapText="1" shrinkToFit="1"/>
    </xf>
    <xf numFmtId="0" fontId="30" fillId="6" borderId="1" xfId="6" applyFont="1" applyFill="1" applyBorder="1" applyAlignment="1">
      <alignment vertical="center" wrapText="1" shrinkToFit="1"/>
    </xf>
    <xf numFmtId="178" fontId="36" fillId="8" borderId="23" xfId="6" applyNumberFormat="1" applyFont="1" applyFill="1" applyBorder="1" applyAlignment="1" applyProtection="1">
      <alignment horizontal="center" vertical="center" shrinkToFit="1"/>
      <protection locked="0"/>
    </xf>
    <xf numFmtId="0" fontId="26" fillId="6" borderId="1" xfId="6" applyFont="1" applyFill="1" applyBorder="1" applyAlignment="1">
      <alignment vertical="center" wrapText="1" shrinkToFit="1"/>
    </xf>
    <xf numFmtId="0" fontId="30" fillId="6" borderId="23" xfId="6" applyFont="1" applyFill="1" applyBorder="1" applyAlignment="1">
      <alignment horizontal="center" vertical="center" shrinkToFit="1"/>
    </xf>
    <xf numFmtId="178" fontId="25" fillId="8" borderId="23" xfId="6" applyNumberFormat="1" applyFont="1" applyFill="1" applyBorder="1" applyAlignment="1" applyProtection="1">
      <alignment horizontal="center" vertical="center" shrinkToFit="1"/>
      <protection locked="0"/>
    </xf>
    <xf numFmtId="0" fontId="10" fillId="0" borderId="0" xfId="6" applyFont="1" applyAlignment="1">
      <alignment horizontal="center" vertical="center" shrinkToFit="1"/>
    </xf>
    <xf numFmtId="0" fontId="6" fillId="6" borderId="0" xfId="6" applyFont="1" applyFill="1">
      <alignment vertical="center"/>
    </xf>
    <xf numFmtId="0" fontId="11" fillId="6" borderId="23" xfId="6" applyFont="1" applyFill="1" applyBorder="1" applyAlignment="1">
      <alignment horizontal="center" vertical="center" shrinkToFit="1"/>
    </xf>
    <xf numFmtId="0" fontId="10" fillId="0" borderId="0" xfId="6" applyFont="1" applyFill="1" applyBorder="1">
      <alignment vertical="center"/>
    </xf>
    <xf numFmtId="0" fontId="26" fillId="8" borderId="2" xfId="6" applyFont="1" applyFill="1" applyBorder="1" applyAlignment="1">
      <alignment vertical="center"/>
    </xf>
    <xf numFmtId="0" fontId="26" fillId="8" borderId="1" xfId="6" applyFont="1" applyFill="1" applyBorder="1" applyAlignment="1">
      <alignment vertical="center"/>
    </xf>
    <xf numFmtId="0" fontId="26" fillId="8" borderId="3" xfId="6" applyFont="1" applyFill="1" applyBorder="1" applyAlignment="1">
      <alignment vertical="center"/>
    </xf>
    <xf numFmtId="0" fontId="35" fillId="6" borderId="51" xfId="6" applyFont="1" applyFill="1" applyBorder="1" applyAlignment="1" applyProtection="1">
      <alignment horizontal="center" vertical="center" wrapText="1" shrinkToFit="1"/>
      <protection locked="0"/>
    </xf>
    <xf numFmtId="0" fontId="29" fillId="6" borderId="53" xfId="6" applyFont="1" applyFill="1" applyBorder="1" applyAlignment="1" applyProtection="1">
      <alignment horizontal="center" vertical="center" shrinkToFit="1"/>
      <protection locked="0"/>
    </xf>
    <xf numFmtId="0" fontId="37" fillId="0" borderId="4" xfId="6" applyFont="1" applyBorder="1" applyAlignment="1">
      <alignment vertical="center"/>
    </xf>
    <xf numFmtId="0" fontId="16" fillId="0" borderId="7" xfId="6" applyFont="1" applyBorder="1" applyAlignment="1">
      <alignment vertical="center"/>
    </xf>
    <xf numFmtId="0" fontId="16" fillId="0" borderId="8" xfId="6" applyFont="1" applyBorder="1" applyAlignment="1">
      <alignment vertical="center"/>
    </xf>
    <xf numFmtId="0" fontId="38" fillId="8" borderId="2" xfId="6" applyFont="1" applyFill="1" applyBorder="1">
      <alignment vertical="center"/>
    </xf>
    <xf numFmtId="0" fontId="39" fillId="6" borderId="1" xfId="6" applyFont="1" applyFill="1" applyBorder="1" applyAlignment="1">
      <alignment vertical="center" wrapText="1" shrinkToFit="1"/>
    </xf>
    <xf numFmtId="0" fontId="38" fillId="6" borderId="2" xfId="6" applyFont="1" applyFill="1" applyBorder="1" applyAlignment="1">
      <alignment horizontal="left" vertical="center"/>
    </xf>
    <xf numFmtId="0" fontId="26" fillId="5" borderId="39" xfId="6" applyFont="1" applyFill="1" applyBorder="1" applyAlignment="1">
      <alignment vertical="center"/>
    </xf>
    <xf numFmtId="0" fontId="30" fillId="5" borderId="7" xfId="6" applyFont="1" applyFill="1" applyBorder="1" applyAlignment="1">
      <alignment vertical="center"/>
    </xf>
    <xf numFmtId="0" fontId="26" fillId="5" borderId="7" xfId="6" applyFont="1" applyFill="1" applyBorder="1" applyAlignment="1">
      <alignment vertical="center"/>
    </xf>
    <xf numFmtId="181" fontId="30" fillId="5" borderId="8" xfId="6" applyNumberFormat="1" applyFont="1" applyFill="1" applyBorder="1" applyAlignment="1">
      <alignment horizontal="right" vertical="center" shrinkToFit="1"/>
    </xf>
    <xf numFmtId="0" fontId="10" fillId="5" borderId="9" xfId="6" applyFont="1" applyFill="1" applyBorder="1" applyAlignment="1">
      <alignment vertical="center"/>
    </xf>
    <xf numFmtId="0" fontId="10" fillId="5" borderId="9" xfId="6" applyFont="1" applyFill="1" applyBorder="1">
      <alignment vertical="center"/>
    </xf>
    <xf numFmtId="0" fontId="10" fillId="5" borderId="36" xfId="6" applyFont="1" applyFill="1" applyBorder="1">
      <alignment vertical="center"/>
    </xf>
    <xf numFmtId="176" fontId="43" fillId="0" borderId="24" xfId="4" applyNumberFormat="1" applyFont="1" applyFill="1" applyBorder="1" applyAlignment="1">
      <alignment horizontal="right" vertical="center" shrinkToFit="1"/>
    </xf>
    <xf numFmtId="176" fontId="43" fillId="4" borderId="24" xfId="4" applyNumberFormat="1" applyFont="1" applyFill="1" applyBorder="1" applyAlignment="1">
      <alignment vertical="center" shrinkToFit="1"/>
    </xf>
    <xf numFmtId="176" fontId="44" fillId="0" borderId="24" xfId="4" applyNumberFormat="1" applyFont="1" applyFill="1" applyBorder="1" applyAlignment="1">
      <alignment horizontal="right" vertical="center" shrinkToFit="1"/>
    </xf>
    <xf numFmtId="176" fontId="44" fillId="0" borderId="44" xfId="4" applyNumberFormat="1" applyFont="1" applyFill="1" applyBorder="1" applyAlignment="1">
      <alignment horizontal="right" vertical="center" shrinkToFit="1"/>
    </xf>
    <xf numFmtId="176" fontId="44" fillId="4" borderId="18" xfId="4" applyNumberFormat="1" applyFont="1" applyFill="1" applyBorder="1" applyAlignment="1">
      <alignment horizontal="right" vertical="center" shrinkToFit="1"/>
    </xf>
    <xf numFmtId="176" fontId="15" fillId="4" borderId="18" xfId="4" applyNumberFormat="1" applyFont="1" applyFill="1" applyBorder="1" applyAlignment="1">
      <alignment horizontal="right" vertical="center" shrinkToFit="1"/>
    </xf>
    <xf numFmtId="0" fontId="40" fillId="6" borderId="23" xfId="4" applyFont="1" applyFill="1" applyBorder="1" applyAlignment="1">
      <alignment horizontal="center" vertical="center"/>
    </xf>
    <xf numFmtId="0" fontId="11" fillId="6" borderId="23" xfId="4" applyFont="1" applyFill="1" applyBorder="1" applyAlignment="1">
      <alignment horizontal="center" vertical="center" shrinkToFit="1"/>
    </xf>
    <xf numFmtId="0" fontId="11" fillId="6" borderId="23" xfId="4" applyFont="1" applyFill="1" applyBorder="1" applyAlignment="1">
      <alignment horizontal="center" vertical="center"/>
    </xf>
    <xf numFmtId="0" fontId="41" fillId="6" borderId="31" xfId="4" applyFont="1" applyFill="1" applyBorder="1" applyAlignment="1">
      <alignment vertical="center" textRotation="255" wrapText="1"/>
    </xf>
    <xf numFmtId="0" fontId="40" fillId="6" borderId="24" xfId="4" applyFont="1" applyFill="1" applyBorder="1" applyAlignment="1">
      <alignment horizontal="center" vertical="center" shrinkToFit="1"/>
    </xf>
    <xf numFmtId="176" fontId="46" fillId="0" borderId="48" xfId="4" applyNumberFormat="1" applyFont="1" applyFill="1" applyBorder="1" applyAlignment="1">
      <alignment horizontal="center" vertical="center" shrinkToFit="1"/>
    </xf>
    <xf numFmtId="0" fontId="42" fillId="0" borderId="0" xfId="4" applyFont="1" applyFill="1" applyAlignment="1">
      <alignment horizontal="right" vertical="center"/>
    </xf>
    <xf numFmtId="0" fontId="6" fillId="0" borderId="0" xfId="0" applyFont="1" applyAlignment="1">
      <alignment vertical="center"/>
    </xf>
    <xf numFmtId="0" fontId="50" fillId="0" borderId="0" xfId="0" applyFont="1" applyAlignment="1">
      <alignment vertical="center"/>
    </xf>
    <xf numFmtId="0" fontId="50" fillId="0" borderId="0" xfId="0" applyFont="1" applyAlignment="1">
      <alignment horizontal="left" vertical="center"/>
    </xf>
    <xf numFmtId="176" fontId="46" fillId="0" borderId="46" xfId="4" applyNumberFormat="1" applyFont="1" applyFill="1" applyBorder="1" applyAlignment="1">
      <alignment horizontal="center" vertical="center" shrinkToFit="1"/>
    </xf>
    <xf numFmtId="176" fontId="51" fillId="0" borderId="2" xfId="4" applyNumberFormat="1" applyFont="1" applyFill="1" applyBorder="1" applyAlignment="1">
      <alignment horizontal="right" vertical="center" shrinkToFit="1"/>
    </xf>
    <xf numFmtId="176" fontId="52" fillId="0" borderId="6" xfId="4" applyNumberFormat="1" applyFont="1" applyFill="1" applyBorder="1" applyAlignment="1">
      <alignment horizontal="right" vertical="center" shrinkToFit="1"/>
    </xf>
    <xf numFmtId="176" fontId="53" fillId="0" borderId="3" xfId="4" applyNumberFormat="1" applyFont="1" applyFill="1" applyBorder="1" applyAlignment="1">
      <alignment horizontal="right" vertical="center" shrinkToFit="1"/>
    </xf>
    <xf numFmtId="0" fontId="6" fillId="4" borderId="0" xfId="0" applyFont="1" applyFill="1" applyAlignment="1">
      <alignment horizontal="center" vertical="center"/>
    </xf>
    <xf numFmtId="0" fontId="6" fillId="0" borderId="0" xfId="0" applyFont="1" applyAlignment="1">
      <alignment vertical="center" shrinkToFit="1"/>
    </xf>
    <xf numFmtId="0" fontId="12" fillId="6" borderId="23" xfId="6" applyFont="1" applyFill="1" applyBorder="1" applyAlignment="1">
      <alignment horizontal="center" vertical="center" shrinkToFit="1"/>
    </xf>
    <xf numFmtId="0" fontId="54" fillId="0" borderId="0" xfId="0" applyFont="1" applyFill="1" applyAlignment="1">
      <alignment vertical="center"/>
    </xf>
    <xf numFmtId="0" fontId="16" fillId="4" borderId="0" xfId="0" applyFont="1" applyFill="1" applyAlignment="1">
      <alignment horizontal="center" vertical="center"/>
    </xf>
    <xf numFmtId="182" fontId="16" fillId="4" borderId="0" xfId="0" applyNumberFormat="1" applyFont="1" applyFill="1" applyAlignment="1">
      <alignment horizontal="center" vertical="center"/>
    </xf>
    <xf numFmtId="183" fontId="16" fillId="4" borderId="0" xfId="0" applyNumberFormat="1" applyFont="1" applyFill="1" applyAlignment="1">
      <alignment horizontal="center"/>
    </xf>
    <xf numFmtId="0" fontId="16" fillId="0" borderId="0" xfId="0" applyFont="1" applyAlignment="1">
      <alignment horizontal="left" vertical="center"/>
    </xf>
    <xf numFmtId="0" fontId="56" fillId="7" borderId="32" xfId="6" applyFont="1" applyFill="1" applyBorder="1" applyAlignment="1" applyProtection="1">
      <alignment horizontal="center" vertical="center" shrinkToFit="1"/>
      <protection locked="0"/>
    </xf>
    <xf numFmtId="0" fontId="57" fillId="7" borderId="32" xfId="8" applyFont="1" applyFill="1" applyBorder="1" applyAlignment="1" applyProtection="1">
      <alignment horizontal="center" vertical="center" shrinkToFit="1"/>
      <protection locked="0"/>
    </xf>
    <xf numFmtId="0" fontId="59" fillId="7" borderId="32" xfId="6" applyFont="1" applyFill="1" applyBorder="1" applyAlignment="1" applyProtection="1">
      <alignment horizontal="center" vertical="center" shrinkToFit="1"/>
      <protection locked="0"/>
    </xf>
    <xf numFmtId="0" fontId="59" fillId="7" borderId="44" xfId="6" applyFont="1" applyFill="1" applyBorder="1" applyAlignment="1" applyProtection="1">
      <alignment horizontal="center" vertical="center" shrinkToFit="1"/>
      <protection locked="0"/>
    </xf>
    <xf numFmtId="0" fontId="60" fillId="7" borderId="33" xfId="6" applyFont="1" applyFill="1" applyBorder="1" applyAlignment="1">
      <alignment vertical="center" shrinkToFit="1"/>
    </xf>
    <xf numFmtId="179" fontId="61" fillId="7" borderId="45" xfId="6" applyNumberFormat="1" applyFont="1" applyFill="1" applyBorder="1" applyAlignment="1" applyProtection="1">
      <alignment horizontal="center" vertical="center" shrinkToFit="1"/>
      <protection locked="0"/>
    </xf>
    <xf numFmtId="0" fontId="16" fillId="0" borderId="0" xfId="6" applyFont="1">
      <alignment vertical="center"/>
    </xf>
    <xf numFmtId="179" fontId="65" fillId="7" borderId="32" xfId="8" applyNumberFormat="1" applyFont="1" applyFill="1" applyBorder="1" applyAlignment="1" applyProtection="1">
      <alignment horizontal="left" vertical="center" shrinkToFit="1"/>
      <protection locked="0"/>
    </xf>
    <xf numFmtId="179" fontId="55" fillId="7" borderId="32" xfId="6" applyNumberFormat="1" applyFont="1" applyFill="1" applyBorder="1" applyAlignment="1" applyProtection="1">
      <alignment horizontal="left" vertical="center" shrinkToFit="1"/>
      <protection locked="0"/>
    </xf>
    <xf numFmtId="179" fontId="66" fillId="7" borderId="13" xfId="6" applyNumberFormat="1" applyFont="1" applyFill="1" applyBorder="1" applyAlignment="1" applyProtection="1">
      <alignment horizontal="right" vertical="center" shrinkToFit="1"/>
      <protection locked="0"/>
    </xf>
    <xf numFmtId="180" fontId="66" fillId="7" borderId="12" xfId="9" applyNumberFormat="1" applyFont="1" applyFill="1" applyBorder="1" applyAlignment="1" applyProtection="1">
      <alignment vertical="center" shrinkToFit="1"/>
      <protection locked="0"/>
    </xf>
    <xf numFmtId="180" fontId="66" fillId="7" borderId="11" xfId="9" applyNumberFormat="1" applyFont="1" applyFill="1" applyBorder="1" applyAlignment="1" applyProtection="1">
      <alignment vertical="center" shrinkToFit="1"/>
      <protection locked="0"/>
    </xf>
    <xf numFmtId="180" fontId="64" fillId="0" borderId="12" xfId="6" applyNumberFormat="1" applyFont="1" applyBorder="1" applyAlignment="1">
      <alignment horizontal="right" vertical="center"/>
    </xf>
    <xf numFmtId="180" fontId="64" fillId="0" borderId="11" xfId="6" applyNumberFormat="1" applyFont="1" applyBorder="1" applyAlignment="1">
      <alignment horizontal="right" vertical="center"/>
    </xf>
    <xf numFmtId="180" fontId="66" fillId="7" borderId="14" xfId="9" applyNumberFormat="1" applyFont="1" applyFill="1" applyBorder="1" applyAlignment="1" applyProtection="1">
      <alignment vertical="center" shrinkToFit="1"/>
      <protection locked="0"/>
    </xf>
    <xf numFmtId="0" fontId="56" fillId="7" borderId="23" xfId="6" applyFont="1" applyFill="1" applyBorder="1" applyAlignment="1" applyProtection="1">
      <alignment vertical="center" shrinkToFit="1"/>
      <protection locked="0"/>
    </xf>
    <xf numFmtId="178" fontId="59" fillId="7" borderId="23" xfId="6" applyNumberFormat="1" applyFont="1" applyFill="1" applyBorder="1" applyAlignment="1" applyProtection="1">
      <alignment vertical="center" shrinkToFit="1"/>
      <protection locked="0"/>
    </xf>
    <xf numFmtId="179" fontId="66" fillId="7" borderId="32" xfId="6" applyNumberFormat="1" applyFont="1" applyFill="1" applyBorder="1" applyAlignment="1" applyProtection="1">
      <alignment horizontal="right" vertical="center" shrinkToFit="1"/>
      <protection locked="0"/>
    </xf>
    <xf numFmtId="179" fontId="66" fillId="7" borderId="44" xfId="6" applyNumberFormat="1" applyFont="1" applyFill="1" applyBorder="1" applyAlignment="1" applyProtection="1">
      <alignment horizontal="right" vertical="center" shrinkToFit="1"/>
      <protection locked="0"/>
    </xf>
    <xf numFmtId="181" fontId="66" fillId="7" borderId="12" xfId="6" applyNumberFormat="1" applyFont="1" applyFill="1" applyBorder="1" applyAlignment="1" applyProtection="1">
      <alignment horizontal="right" vertical="center" shrinkToFit="1"/>
      <protection locked="0"/>
    </xf>
    <xf numFmtId="181" fontId="66" fillId="7" borderId="11" xfId="6" applyNumberFormat="1" applyFont="1" applyFill="1" applyBorder="1" applyAlignment="1" applyProtection="1">
      <alignment horizontal="right" vertical="center" shrinkToFit="1"/>
      <protection locked="0"/>
    </xf>
    <xf numFmtId="181" fontId="64" fillId="0" borderId="12" xfId="6" applyNumberFormat="1" applyFont="1" applyFill="1" applyBorder="1" applyAlignment="1" applyProtection="1">
      <alignment horizontal="right" vertical="center" shrinkToFit="1"/>
    </xf>
    <xf numFmtId="181" fontId="64" fillId="0" borderId="11" xfId="6" applyNumberFormat="1" applyFont="1" applyFill="1" applyBorder="1" applyAlignment="1" applyProtection="1">
      <alignment horizontal="right" vertical="center" shrinkToFit="1"/>
    </xf>
    <xf numFmtId="176" fontId="67" fillId="4" borderId="23" xfId="4" applyNumberFormat="1" applyFont="1" applyFill="1" applyBorder="1" applyAlignment="1">
      <alignment horizontal="right" vertical="center" shrinkToFit="1"/>
    </xf>
    <xf numFmtId="176" fontId="67" fillId="4" borderId="24" xfId="4" applyNumberFormat="1" applyFont="1" applyFill="1" applyBorder="1" applyAlignment="1">
      <alignment vertical="center" shrinkToFit="1"/>
    </xf>
    <xf numFmtId="176" fontId="67" fillId="4" borderId="26" xfId="4" applyNumberFormat="1" applyFont="1" applyFill="1" applyBorder="1" applyAlignment="1">
      <alignment vertical="center" shrinkToFit="1"/>
    </xf>
    <xf numFmtId="176" fontId="68" fillId="0" borderId="26" xfId="4" applyNumberFormat="1" applyFont="1" applyFill="1" applyBorder="1" applyAlignment="1">
      <alignment horizontal="right" vertical="center" shrinkToFit="1"/>
    </xf>
    <xf numFmtId="176" fontId="68" fillId="0" borderId="24" xfId="4" applyNumberFormat="1" applyFont="1" applyFill="1" applyBorder="1" applyAlignment="1">
      <alignment horizontal="right" vertical="center" shrinkToFit="1"/>
    </xf>
    <xf numFmtId="176" fontId="69" fillId="0" borderId="24" xfId="4" applyNumberFormat="1" applyFont="1" applyFill="1" applyBorder="1" applyAlignment="1">
      <alignment horizontal="right" vertical="center" shrinkToFit="1"/>
    </xf>
    <xf numFmtId="176" fontId="68" fillId="0" borderId="23" xfId="4" applyNumberFormat="1" applyFont="1" applyFill="1" applyBorder="1" applyAlignment="1">
      <alignment horizontal="right" vertical="center" shrinkToFit="1"/>
    </xf>
    <xf numFmtId="176" fontId="69" fillId="0" borderId="44" xfId="4" applyNumberFormat="1" applyFont="1" applyFill="1" applyBorder="1" applyAlignment="1">
      <alignment horizontal="right" vertical="center" shrinkToFit="1"/>
    </xf>
    <xf numFmtId="176" fontId="68" fillId="0" borderId="48" xfId="4" applyNumberFormat="1" applyFont="1" applyFill="1" applyBorder="1" applyAlignment="1">
      <alignment horizontal="right" vertical="center" shrinkToFit="1"/>
    </xf>
    <xf numFmtId="176" fontId="67" fillId="4" borderId="20" xfId="4" applyNumberFormat="1" applyFont="1" applyFill="1" applyBorder="1" applyAlignment="1">
      <alignment vertical="center" shrinkToFit="1"/>
    </xf>
    <xf numFmtId="176" fontId="67" fillId="4" borderId="47" xfId="4" applyNumberFormat="1" applyFont="1" applyFill="1" applyBorder="1" applyAlignment="1">
      <alignment vertical="center" shrinkToFit="1"/>
    </xf>
    <xf numFmtId="176" fontId="70" fillId="0" borderId="69" xfId="4" applyNumberFormat="1" applyFont="1" applyFill="1" applyBorder="1" applyAlignment="1">
      <alignment horizontal="right" vertical="center" shrinkToFit="1"/>
    </xf>
    <xf numFmtId="0" fontId="41" fillId="6" borderId="23" xfId="4" applyFont="1" applyFill="1" applyBorder="1" applyAlignment="1">
      <alignment horizontal="center" vertical="center"/>
    </xf>
    <xf numFmtId="0" fontId="47" fillId="0" borderId="0" xfId="4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6" fillId="0" borderId="0" xfId="0" applyFont="1" applyAlignment="1">
      <alignment horizontal="center" vertical="center"/>
    </xf>
    <xf numFmtId="0" fontId="49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16" fillId="4" borderId="0" xfId="0" applyFont="1" applyFill="1" applyAlignment="1">
      <alignment horizontal="left" vertical="center"/>
    </xf>
    <xf numFmtId="0" fontId="16" fillId="4" borderId="0" xfId="0" applyFont="1" applyFill="1" applyAlignment="1">
      <alignment horizontal="right" vertical="center"/>
    </xf>
    <xf numFmtId="0" fontId="6" fillId="4" borderId="38" xfId="0" applyFont="1" applyFill="1" applyBorder="1" applyAlignment="1">
      <alignment horizontal="left" vertical="center" shrinkToFit="1"/>
    </xf>
    <xf numFmtId="0" fontId="6" fillId="0" borderId="37" xfId="0" applyFont="1" applyBorder="1" applyAlignment="1">
      <alignment horizontal="left" vertical="center"/>
    </xf>
    <xf numFmtId="0" fontId="55" fillId="0" borderId="37" xfId="0" applyFont="1" applyBorder="1" applyAlignment="1">
      <alignment horizontal="left" vertical="center"/>
    </xf>
    <xf numFmtId="0" fontId="55" fillId="0" borderId="38" xfId="0" applyFont="1" applyBorder="1" applyAlignment="1">
      <alignment horizontal="left" vertical="center"/>
    </xf>
    <xf numFmtId="38" fontId="16" fillId="4" borderId="38" xfId="1" applyFont="1" applyFill="1" applyBorder="1" applyAlignment="1">
      <alignment vertical="center"/>
    </xf>
    <xf numFmtId="0" fontId="16" fillId="4" borderId="0" xfId="0" applyFont="1" applyFill="1" applyAlignment="1">
      <alignment vertical="center" wrapText="1"/>
    </xf>
    <xf numFmtId="38" fontId="16" fillId="4" borderId="38" xfId="1" applyFont="1" applyFill="1" applyBorder="1" applyAlignment="1">
      <alignment horizontal="right" vertical="center"/>
    </xf>
    <xf numFmtId="0" fontId="16" fillId="4" borderId="0" xfId="0" applyFont="1" applyFill="1" applyAlignment="1">
      <alignment vertical="center"/>
    </xf>
    <xf numFmtId="0" fontId="16" fillId="4" borderId="38" xfId="0" applyFont="1" applyFill="1" applyBorder="1" applyAlignment="1">
      <alignment horizontal="center" vertical="center"/>
    </xf>
    <xf numFmtId="0" fontId="59" fillId="7" borderId="32" xfId="6" applyFont="1" applyFill="1" applyBorder="1" applyAlignment="1" applyProtection="1">
      <alignment horizontal="center" vertical="center" shrinkToFit="1"/>
      <protection locked="0"/>
    </xf>
    <xf numFmtId="0" fontId="59" fillId="7" borderId="37" xfId="6" applyFont="1" applyFill="1" applyBorder="1" applyAlignment="1" applyProtection="1">
      <alignment horizontal="center" vertical="center" shrinkToFit="1"/>
      <protection locked="0"/>
    </xf>
    <xf numFmtId="0" fontId="18" fillId="7" borderId="32" xfId="6" applyFont="1" applyFill="1" applyBorder="1" applyAlignment="1" applyProtection="1">
      <alignment horizontal="center" vertical="center" shrinkToFit="1"/>
      <protection locked="0"/>
    </xf>
    <xf numFmtId="0" fontId="18" fillId="7" borderId="37" xfId="6" applyFont="1" applyFill="1" applyBorder="1" applyAlignment="1" applyProtection="1">
      <alignment horizontal="center" vertical="center" shrinkToFit="1"/>
      <protection locked="0"/>
    </xf>
    <xf numFmtId="0" fontId="26" fillId="2" borderId="39" xfId="6" applyFont="1" applyFill="1" applyBorder="1" applyAlignment="1">
      <alignment horizontal="left" vertical="center"/>
    </xf>
    <xf numFmtId="0" fontId="26" fillId="2" borderId="7" xfId="6" applyFont="1" applyFill="1" applyBorder="1" applyAlignment="1">
      <alignment horizontal="left" vertical="center"/>
    </xf>
    <xf numFmtId="0" fontId="26" fillId="2" borderId="8" xfId="6" applyFont="1" applyFill="1" applyBorder="1" applyAlignment="1">
      <alignment horizontal="left" vertical="center"/>
    </xf>
    <xf numFmtId="0" fontId="48" fillId="2" borderId="2" xfId="6" applyFont="1" applyFill="1" applyBorder="1" applyAlignment="1">
      <alignment horizontal="center" vertical="center" wrapText="1" shrinkToFit="1"/>
    </xf>
    <xf numFmtId="0" fontId="48" fillId="2" borderId="1" xfId="6" applyFont="1" applyFill="1" applyBorder="1" applyAlignment="1">
      <alignment horizontal="center" vertical="center" wrapText="1" shrinkToFit="1"/>
    </xf>
    <xf numFmtId="0" fontId="48" fillId="2" borderId="3" xfId="6" applyFont="1" applyFill="1" applyBorder="1" applyAlignment="1">
      <alignment horizontal="center" vertical="center" wrapText="1" shrinkToFit="1"/>
    </xf>
    <xf numFmtId="0" fontId="27" fillId="6" borderId="23" xfId="6" applyFont="1" applyFill="1" applyBorder="1" applyAlignment="1">
      <alignment horizontal="center" vertical="center" textRotation="255"/>
    </xf>
    <xf numFmtId="0" fontId="27" fillId="6" borderId="31" xfId="6" applyFont="1" applyFill="1" applyBorder="1" applyAlignment="1">
      <alignment vertical="center" textRotation="255"/>
    </xf>
    <xf numFmtId="0" fontId="27" fillId="6" borderId="26" xfId="6" applyFont="1" applyFill="1" applyBorder="1" applyAlignment="1">
      <alignment vertical="center" textRotation="255"/>
    </xf>
    <xf numFmtId="0" fontId="31" fillId="6" borderId="13" xfId="6" applyFont="1" applyFill="1" applyBorder="1" applyAlignment="1">
      <alignment horizontal="center" vertical="center" shrinkToFit="1"/>
    </xf>
    <xf numFmtId="0" fontId="31" fillId="6" borderId="52" xfId="6" applyFont="1" applyFill="1" applyBorder="1" applyAlignment="1">
      <alignment horizontal="center" vertical="center" shrinkToFit="1"/>
    </xf>
    <xf numFmtId="0" fontId="12" fillId="6" borderId="32" xfId="6" applyFont="1" applyFill="1" applyBorder="1" applyAlignment="1">
      <alignment horizontal="center" vertical="center" shrinkToFit="1"/>
    </xf>
    <xf numFmtId="0" fontId="12" fillId="6" borderId="17" xfId="6" applyFont="1" applyFill="1" applyBorder="1" applyAlignment="1">
      <alignment horizontal="center" vertical="center" shrinkToFit="1"/>
    </xf>
    <xf numFmtId="0" fontId="28" fillId="6" borderId="24" xfId="6" applyFont="1" applyFill="1" applyBorder="1" applyAlignment="1" applyProtection="1">
      <alignment horizontal="center" vertical="center" textRotation="255" shrinkToFit="1"/>
      <protection locked="0"/>
    </xf>
    <xf numFmtId="0" fontId="28" fillId="6" borderId="26" xfId="6" applyFont="1" applyFill="1" applyBorder="1" applyAlignment="1" applyProtection="1">
      <alignment horizontal="center" vertical="center" textRotation="255" shrinkToFit="1"/>
      <protection locked="0"/>
    </xf>
    <xf numFmtId="179" fontId="61" fillId="7" borderId="32" xfId="6" applyNumberFormat="1" applyFont="1" applyFill="1" applyBorder="1" applyAlignment="1" applyProtection="1">
      <alignment horizontal="center" vertical="center" shrinkToFit="1"/>
      <protection locked="0"/>
    </xf>
    <xf numFmtId="179" fontId="61" fillId="7" borderId="37" xfId="6" applyNumberFormat="1" applyFont="1" applyFill="1" applyBorder="1" applyAlignment="1" applyProtection="1">
      <alignment horizontal="center" vertical="center" shrinkToFit="1"/>
      <protection locked="0"/>
    </xf>
    <xf numFmtId="0" fontId="11" fillId="0" borderId="37" xfId="6" applyFont="1" applyFill="1" applyBorder="1" applyAlignment="1">
      <alignment horizontal="center" vertical="center" shrinkToFit="1"/>
    </xf>
    <xf numFmtId="180" fontId="35" fillId="8" borderId="25" xfId="9" applyNumberFormat="1" applyFont="1" applyFill="1" applyBorder="1" applyAlignment="1" applyProtection="1">
      <alignment horizontal="center" vertical="center" textRotation="255" wrapText="1" shrinkToFit="1"/>
      <protection locked="0"/>
    </xf>
    <xf numFmtId="180" fontId="35" fillId="8" borderId="31" xfId="9" applyNumberFormat="1" applyFont="1" applyFill="1" applyBorder="1" applyAlignment="1" applyProtection="1">
      <alignment horizontal="center" vertical="center" textRotation="255" wrapText="1" shrinkToFit="1"/>
      <protection locked="0"/>
    </xf>
    <xf numFmtId="180" fontId="35" fillId="8" borderId="19" xfId="9" applyNumberFormat="1" applyFont="1" applyFill="1" applyBorder="1" applyAlignment="1" applyProtection="1">
      <alignment horizontal="center" vertical="center" textRotation="255" wrapText="1" shrinkToFit="1"/>
      <protection locked="0"/>
    </xf>
    <xf numFmtId="180" fontId="61" fillId="7" borderId="40" xfId="9" applyNumberFormat="1" applyFont="1" applyFill="1" applyBorder="1" applyAlignment="1" applyProtection="1">
      <alignment horizontal="right" vertical="center" shrinkToFit="1"/>
      <protection locked="0"/>
    </xf>
    <xf numFmtId="180" fontId="61" fillId="7" borderId="16" xfId="9" applyNumberFormat="1" applyFont="1" applyFill="1" applyBorder="1" applyAlignment="1" applyProtection="1">
      <alignment horizontal="right" vertical="center" shrinkToFit="1"/>
      <protection locked="0"/>
    </xf>
    <xf numFmtId="0" fontId="30" fillId="6" borderId="32" xfId="6" applyFont="1" applyFill="1" applyBorder="1" applyAlignment="1">
      <alignment horizontal="center" vertical="center" shrinkToFit="1"/>
    </xf>
    <xf numFmtId="0" fontId="30" fillId="6" borderId="17" xfId="6" applyFont="1" applyFill="1" applyBorder="1" applyAlignment="1">
      <alignment horizontal="center" vertical="center" shrinkToFit="1"/>
    </xf>
    <xf numFmtId="0" fontId="28" fillId="6" borderId="56" xfId="6" applyFont="1" applyFill="1" applyBorder="1" applyAlignment="1">
      <alignment horizontal="center" vertical="center" shrinkToFit="1"/>
    </xf>
    <xf numFmtId="0" fontId="28" fillId="6" borderId="17" xfId="6" applyFont="1" applyFill="1" applyBorder="1" applyAlignment="1">
      <alignment horizontal="center" vertical="center" shrinkToFit="1"/>
    </xf>
    <xf numFmtId="180" fontId="61" fillId="7" borderId="32" xfId="9" applyNumberFormat="1" applyFont="1" applyFill="1" applyBorder="1" applyAlignment="1" applyProtection="1">
      <alignment horizontal="right" vertical="center" shrinkToFit="1"/>
      <protection locked="0"/>
    </xf>
    <xf numFmtId="180" fontId="61" fillId="7" borderId="17" xfId="9" applyNumberFormat="1" applyFont="1" applyFill="1" applyBorder="1" applyAlignment="1" applyProtection="1">
      <alignment horizontal="right" vertical="center" shrinkToFit="1"/>
      <protection locked="0"/>
    </xf>
    <xf numFmtId="179" fontId="61" fillId="7" borderId="33" xfId="6" applyNumberFormat="1" applyFont="1" applyFill="1" applyBorder="1" applyAlignment="1" applyProtection="1">
      <alignment horizontal="center" vertical="center" shrinkToFit="1"/>
      <protection locked="0"/>
    </xf>
    <xf numFmtId="0" fontId="12" fillId="6" borderId="44" xfId="6" applyFont="1" applyFill="1" applyBorder="1" applyAlignment="1">
      <alignment horizontal="center" vertical="center" wrapText="1" shrinkToFit="1"/>
    </xf>
    <xf numFmtId="0" fontId="12" fillId="6" borderId="18" xfId="6" applyFont="1" applyFill="1" applyBorder="1" applyAlignment="1">
      <alignment horizontal="center" vertical="center" wrapText="1" shrinkToFit="1"/>
    </xf>
    <xf numFmtId="0" fontId="12" fillId="6" borderId="48" xfId="6" applyFont="1" applyFill="1" applyBorder="1" applyAlignment="1">
      <alignment horizontal="center" vertical="center" wrapText="1" shrinkToFit="1"/>
    </xf>
    <xf numFmtId="0" fontId="12" fillId="6" borderId="20" xfId="6" applyFont="1" applyFill="1" applyBorder="1" applyAlignment="1">
      <alignment horizontal="center" vertical="center" wrapText="1" shrinkToFit="1"/>
    </xf>
    <xf numFmtId="0" fontId="58" fillId="7" borderId="24" xfId="6" applyFont="1" applyFill="1" applyBorder="1" applyAlignment="1" applyProtection="1">
      <alignment horizontal="left" vertical="center" wrapText="1"/>
      <protection locked="0"/>
    </xf>
    <xf numFmtId="0" fontId="58" fillId="7" borderId="26" xfId="6" applyFont="1" applyFill="1" applyBorder="1" applyAlignment="1" applyProtection="1">
      <alignment horizontal="left" vertical="center" wrapText="1"/>
      <protection locked="0"/>
    </xf>
    <xf numFmtId="0" fontId="28" fillId="6" borderId="41" xfId="6" applyFont="1" applyFill="1" applyBorder="1" applyAlignment="1" applyProtection="1">
      <alignment horizontal="center" vertical="center" shrinkToFit="1"/>
      <protection locked="0"/>
    </xf>
    <xf numFmtId="0" fontId="28" fillId="6" borderId="21" xfId="6" applyFont="1" applyFill="1" applyBorder="1" applyAlignment="1" applyProtection="1">
      <alignment horizontal="center" vertical="center" shrinkToFit="1"/>
      <protection locked="0"/>
    </xf>
    <xf numFmtId="179" fontId="25" fillId="8" borderId="41" xfId="6" applyNumberFormat="1" applyFont="1" applyFill="1" applyBorder="1" applyAlignment="1" applyProtection="1">
      <alignment horizontal="center" vertical="center" shrinkToFit="1"/>
      <protection locked="0"/>
    </xf>
    <xf numFmtId="179" fontId="25" fillId="8" borderId="49" xfId="6" applyNumberFormat="1" applyFont="1" applyFill="1" applyBorder="1" applyAlignment="1" applyProtection="1">
      <alignment horizontal="center" vertical="center" shrinkToFit="1"/>
      <protection locked="0"/>
    </xf>
    <xf numFmtId="179" fontId="25" fillId="8" borderId="21" xfId="6" applyNumberFormat="1" applyFont="1" applyFill="1" applyBorder="1" applyAlignment="1" applyProtection="1">
      <alignment horizontal="center" vertical="center" shrinkToFit="1"/>
      <protection locked="0"/>
    </xf>
    <xf numFmtId="179" fontId="61" fillId="7" borderId="41" xfId="6" applyNumberFormat="1" applyFont="1" applyFill="1" applyBorder="1" applyAlignment="1">
      <alignment horizontal="center" vertical="center" shrinkToFit="1"/>
    </xf>
    <xf numFmtId="179" fontId="61" fillId="7" borderId="34" xfId="6" applyNumberFormat="1" applyFont="1" applyFill="1" applyBorder="1" applyAlignment="1">
      <alignment horizontal="center" vertical="center" shrinkToFit="1"/>
    </xf>
    <xf numFmtId="0" fontId="28" fillId="6" borderId="57" xfId="6" applyFont="1" applyFill="1" applyBorder="1" applyAlignment="1">
      <alignment horizontal="center" vertical="center" shrinkToFit="1"/>
    </xf>
    <xf numFmtId="0" fontId="28" fillId="6" borderId="21" xfId="6" applyFont="1" applyFill="1" applyBorder="1" applyAlignment="1">
      <alignment horizontal="center" vertical="center" shrinkToFit="1"/>
    </xf>
    <xf numFmtId="180" fontId="62" fillId="0" borderId="41" xfId="9" applyNumberFormat="1" applyFont="1" applyFill="1" applyBorder="1" applyAlignment="1">
      <alignment horizontal="right" vertical="center" shrinkToFit="1"/>
    </xf>
    <xf numFmtId="180" fontId="62" fillId="0" borderId="21" xfId="9" applyNumberFormat="1" applyFont="1" applyFill="1" applyBorder="1" applyAlignment="1">
      <alignment horizontal="right" vertical="center" shrinkToFit="1"/>
    </xf>
    <xf numFmtId="0" fontId="27" fillId="6" borderId="24" xfId="6" applyFont="1" applyFill="1" applyBorder="1" applyAlignment="1">
      <alignment horizontal="center" vertical="center" textRotation="255"/>
    </xf>
    <xf numFmtId="0" fontId="27" fillId="6" borderId="31" xfId="6" applyFont="1" applyFill="1" applyBorder="1" applyAlignment="1">
      <alignment horizontal="center" vertical="center" textRotation="255"/>
    </xf>
    <xf numFmtId="0" fontId="27" fillId="6" borderId="26" xfId="6" applyFont="1" applyFill="1" applyBorder="1" applyAlignment="1">
      <alignment horizontal="center" vertical="center" textRotation="255"/>
    </xf>
    <xf numFmtId="0" fontId="31" fillId="6" borderId="32" xfId="6" applyFont="1" applyFill="1" applyBorder="1" applyAlignment="1">
      <alignment horizontal="center" vertical="center" shrinkToFit="1"/>
    </xf>
    <xf numFmtId="0" fontId="31" fillId="6" borderId="17" xfId="6" applyFont="1" applyFill="1" applyBorder="1" applyAlignment="1">
      <alignment horizontal="center" vertical="center" shrinkToFit="1"/>
    </xf>
    <xf numFmtId="0" fontId="12" fillId="6" borderId="40" xfId="6" applyFont="1" applyFill="1" applyBorder="1" applyAlignment="1">
      <alignment horizontal="center" vertical="center" shrinkToFit="1"/>
    </xf>
    <xf numFmtId="0" fontId="12" fillId="6" borderId="16" xfId="6" applyFont="1" applyFill="1" applyBorder="1" applyAlignment="1">
      <alignment horizontal="center" vertical="center" shrinkToFit="1"/>
    </xf>
    <xf numFmtId="180" fontId="35" fillId="8" borderId="28" xfId="9" applyNumberFormat="1" applyFont="1" applyFill="1" applyBorder="1" applyAlignment="1" applyProtection="1">
      <alignment horizontal="center" vertical="center" textRotation="255" wrapText="1" shrinkToFit="1"/>
      <protection locked="0"/>
    </xf>
    <xf numFmtId="180" fontId="35" fillId="8" borderId="29" xfId="9" applyNumberFormat="1" applyFont="1" applyFill="1" applyBorder="1" applyAlignment="1" applyProtection="1">
      <alignment horizontal="center" vertical="center" textRotation="255" wrapText="1" shrinkToFit="1"/>
      <protection locked="0"/>
    </xf>
    <xf numFmtId="180" fontId="35" fillId="8" borderId="30" xfId="9" applyNumberFormat="1" applyFont="1" applyFill="1" applyBorder="1" applyAlignment="1" applyProtection="1">
      <alignment horizontal="center" vertical="center" textRotation="255" wrapText="1" shrinkToFit="1"/>
      <protection locked="0"/>
    </xf>
    <xf numFmtId="0" fontId="12" fillId="6" borderId="46" xfId="6" applyFont="1" applyFill="1" applyBorder="1" applyAlignment="1">
      <alignment horizontal="center" vertical="center" wrapText="1" shrinkToFit="1"/>
    </xf>
    <xf numFmtId="0" fontId="12" fillId="6" borderId="47" xfId="6" applyFont="1" applyFill="1" applyBorder="1" applyAlignment="1">
      <alignment horizontal="center" vertical="center" wrapText="1" shrinkToFit="1"/>
    </xf>
    <xf numFmtId="0" fontId="58" fillId="7" borderId="14" xfId="6" applyFont="1" applyFill="1" applyBorder="1" applyAlignment="1" applyProtection="1">
      <alignment horizontal="left" vertical="center" wrapText="1"/>
      <protection locked="0"/>
    </xf>
    <xf numFmtId="0" fontId="58" fillId="7" borderId="29" xfId="6" applyFont="1" applyFill="1" applyBorder="1" applyAlignment="1" applyProtection="1">
      <alignment horizontal="left" vertical="center" wrapText="1"/>
      <protection locked="0"/>
    </xf>
    <xf numFmtId="0" fontId="58" fillId="7" borderId="15" xfId="6" applyFont="1" applyFill="1" applyBorder="1" applyAlignment="1" applyProtection="1">
      <alignment horizontal="left" vertical="center" wrapText="1"/>
      <protection locked="0"/>
    </xf>
    <xf numFmtId="0" fontId="28" fillId="6" borderId="55" xfId="6" applyFont="1" applyFill="1" applyBorder="1" applyAlignment="1">
      <alignment horizontal="center" vertical="center" shrinkToFit="1"/>
    </xf>
    <xf numFmtId="0" fontId="28" fillId="6" borderId="16" xfId="6" applyFont="1" applyFill="1" applyBorder="1" applyAlignment="1">
      <alignment horizontal="center" vertical="center" shrinkToFit="1"/>
    </xf>
    <xf numFmtId="0" fontId="55" fillId="0" borderId="37" xfId="6" applyFont="1" applyFill="1" applyBorder="1" applyAlignment="1">
      <alignment horizontal="center" vertical="center" shrinkToFit="1"/>
    </xf>
    <xf numFmtId="0" fontId="12" fillId="6" borderId="48" xfId="6" applyFont="1" applyFill="1" applyBorder="1" applyAlignment="1">
      <alignment horizontal="center" vertical="center" shrinkToFit="1"/>
    </xf>
    <xf numFmtId="0" fontId="12" fillId="6" borderId="20" xfId="6" applyFont="1" applyFill="1" applyBorder="1" applyAlignment="1">
      <alignment horizontal="center" vertical="center" shrinkToFit="1"/>
    </xf>
    <xf numFmtId="0" fontId="28" fillId="6" borderId="23" xfId="6" applyFont="1" applyFill="1" applyBorder="1" applyAlignment="1" applyProtection="1">
      <alignment horizontal="center" vertical="center" textRotation="255" shrinkToFit="1"/>
      <protection locked="0"/>
    </xf>
    <xf numFmtId="0" fontId="12" fillId="6" borderId="18" xfId="6" applyFont="1" applyFill="1" applyBorder="1" applyAlignment="1">
      <alignment horizontal="center" vertical="center" shrinkToFit="1"/>
    </xf>
    <xf numFmtId="0" fontId="12" fillId="6" borderId="47" xfId="6" applyFont="1" applyFill="1" applyBorder="1" applyAlignment="1">
      <alignment horizontal="center" vertical="center" shrinkToFit="1"/>
    </xf>
    <xf numFmtId="0" fontId="28" fillId="6" borderId="37" xfId="6" applyFont="1" applyFill="1" applyBorder="1" applyAlignment="1">
      <alignment horizontal="center" vertical="center" shrinkToFit="1"/>
    </xf>
    <xf numFmtId="0" fontId="58" fillId="7" borderId="44" xfId="6" applyFont="1" applyFill="1" applyBorder="1" applyAlignment="1" applyProtection="1">
      <alignment horizontal="left" vertical="center" wrapText="1"/>
      <protection locked="0"/>
    </xf>
    <xf numFmtId="0" fontId="58" fillId="7" borderId="46" xfId="6" applyFont="1" applyFill="1" applyBorder="1" applyAlignment="1" applyProtection="1">
      <alignment horizontal="left" vertical="center" wrapText="1"/>
      <protection locked="0"/>
    </xf>
    <xf numFmtId="0" fontId="28" fillId="6" borderId="32" xfId="6" applyFont="1" applyFill="1" applyBorder="1" applyAlignment="1" applyProtection="1">
      <alignment horizontal="center" vertical="center" shrinkToFit="1"/>
      <protection locked="0"/>
    </xf>
    <xf numFmtId="0" fontId="28" fillId="6" borderId="17" xfId="6" applyFont="1" applyFill="1" applyBorder="1" applyAlignment="1" applyProtection="1">
      <alignment horizontal="center" vertical="center" shrinkToFit="1"/>
      <protection locked="0"/>
    </xf>
    <xf numFmtId="0" fontId="28" fillId="6" borderId="49" xfId="6" applyFont="1" applyFill="1" applyBorder="1" applyAlignment="1">
      <alignment horizontal="center" vertical="center" shrinkToFit="1"/>
    </xf>
    <xf numFmtId="0" fontId="12" fillId="6" borderId="23" xfId="6" applyFont="1" applyFill="1" applyBorder="1" applyAlignment="1">
      <alignment horizontal="center" vertical="center" wrapText="1" shrinkToFit="1"/>
    </xf>
    <xf numFmtId="0" fontId="58" fillId="7" borderId="32" xfId="6" applyFont="1" applyFill="1" applyBorder="1" applyAlignment="1" applyProtection="1">
      <alignment horizontal="left" vertical="center" wrapText="1"/>
      <protection locked="0"/>
    </xf>
    <xf numFmtId="0" fontId="28" fillId="6" borderId="43" xfId="6" applyFont="1" applyFill="1" applyBorder="1" applyAlignment="1">
      <alignment horizontal="center" vertical="center" shrinkToFit="1"/>
    </xf>
    <xf numFmtId="0" fontId="27" fillId="6" borderId="58" xfId="6" applyFont="1" applyFill="1" applyBorder="1" applyAlignment="1">
      <alignment horizontal="center" vertical="center" textRotation="255"/>
    </xf>
    <xf numFmtId="0" fontId="27" fillId="6" borderId="42" xfId="6" applyFont="1" applyFill="1" applyBorder="1" applyAlignment="1">
      <alignment horizontal="center" vertical="center" textRotation="255"/>
    </xf>
    <xf numFmtId="0" fontId="27" fillId="6" borderId="59" xfId="6" applyFont="1" applyFill="1" applyBorder="1" applyAlignment="1">
      <alignment horizontal="center" vertical="center" textRotation="255"/>
    </xf>
    <xf numFmtId="0" fontId="12" fillId="6" borderId="46" xfId="6" applyFont="1" applyFill="1" applyBorder="1" applyAlignment="1">
      <alignment horizontal="center" vertical="center" shrinkToFit="1"/>
    </xf>
    <xf numFmtId="0" fontId="27" fillId="2" borderId="1" xfId="6" applyFont="1" applyFill="1" applyBorder="1" applyAlignment="1">
      <alignment horizontal="center" vertical="center" wrapText="1" shrinkToFit="1"/>
    </xf>
    <xf numFmtId="0" fontId="27" fillId="2" borderId="50" xfId="6" applyFont="1" applyFill="1" applyBorder="1" applyAlignment="1">
      <alignment horizontal="center" vertical="center" wrapText="1" shrinkToFit="1"/>
    </xf>
    <xf numFmtId="0" fontId="27" fillId="2" borderId="0" xfId="6" applyFont="1" applyFill="1" applyBorder="1" applyAlignment="1">
      <alignment horizontal="center" vertical="center" wrapText="1" shrinkToFit="1"/>
    </xf>
    <xf numFmtId="0" fontId="27" fillId="2" borderId="47" xfId="6" applyFont="1" applyFill="1" applyBorder="1" applyAlignment="1">
      <alignment horizontal="center" vertical="center" wrapText="1" shrinkToFit="1"/>
    </xf>
    <xf numFmtId="0" fontId="27" fillId="2" borderId="10" xfId="6" applyFont="1" applyFill="1" applyBorder="1" applyAlignment="1">
      <alignment horizontal="center" vertical="center" wrapText="1" shrinkToFit="1"/>
    </xf>
    <xf numFmtId="0" fontId="27" fillId="2" borderId="35" xfId="6" applyFont="1" applyFill="1" applyBorder="1" applyAlignment="1">
      <alignment horizontal="center" vertical="center" wrapText="1" shrinkToFit="1"/>
    </xf>
    <xf numFmtId="0" fontId="12" fillId="2" borderId="40" xfId="6" applyFont="1" applyFill="1" applyBorder="1" applyAlignment="1" applyProtection="1">
      <alignment horizontal="center" vertical="center" wrapText="1"/>
      <protection locked="0"/>
    </xf>
    <xf numFmtId="0" fontId="12" fillId="2" borderId="43" xfId="6" applyFont="1" applyFill="1" applyBorder="1" applyAlignment="1" applyProtection="1">
      <alignment horizontal="center" vertical="center" wrapText="1"/>
      <protection locked="0"/>
    </xf>
    <xf numFmtId="0" fontId="12" fillId="2" borderId="16" xfId="6" applyFont="1" applyFill="1" applyBorder="1" applyAlignment="1" applyProtection="1">
      <alignment horizontal="center" vertical="center" wrapText="1"/>
      <protection locked="0"/>
    </xf>
    <xf numFmtId="180" fontId="63" fillId="7" borderId="23" xfId="9" applyNumberFormat="1" applyFont="1" applyFill="1" applyBorder="1" applyAlignment="1" applyProtection="1">
      <alignment horizontal="right" vertical="center" shrinkToFit="1"/>
      <protection locked="0"/>
    </xf>
    <xf numFmtId="180" fontId="35" fillId="2" borderId="25" xfId="9" applyNumberFormat="1" applyFont="1" applyFill="1" applyBorder="1" applyAlignment="1" applyProtection="1">
      <alignment horizontal="center" vertical="center" textRotation="255" wrapText="1" shrinkToFit="1"/>
      <protection locked="0"/>
    </xf>
    <xf numFmtId="180" fontId="35" fillId="2" borderId="31" xfId="9" applyNumberFormat="1" applyFont="1" applyFill="1" applyBorder="1" applyAlignment="1" applyProtection="1">
      <alignment horizontal="center" vertical="center" textRotation="255" shrinkToFit="1"/>
      <protection locked="0"/>
    </xf>
    <xf numFmtId="180" fontId="35" fillId="2" borderId="19" xfId="9" applyNumberFormat="1" applyFont="1" applyFill="1" applyBorder="1" applyAlignment="1" applyProtection="1">
      <alignment horizontal="center" vertical="center" textRotation="255" shrinkToFit="1"/>
      <protection locked="0"/>
    </xf>
    <xf numFmtId="0" fontId="28" fillId="2" borderId="32" xfId="6" applyFont="1" applyFill="1" applyBorder="1" applyAlignment="1">
      <alignment horizontal="center" vertical="center" shrinkToFit="1"/>
    </xf>
    <xf numFmtId="0" fontId="28" fillId="2" borderId="37" xfId="6" applyFont="1" applyFill="1" applyBorder="1" applyAlignment="1">
      <alignment horizontal="center" vertical="center" shrinkToFit="1"/>
    </xf>
    <xf numFmtId="0" fontId="28" fillId="2" borderId="17" xfId="6" applyFont="1" applyFill="1" applyBorder="1" applyAlignment="1">
      <alignment horizontal="center" vertical="center" shrinkToFit="1"/>
    </xf>
    <xf numFmtId="0" fontId="28" fillId="2" borderId="41" xfId="6" applyFont="1" applyFill="1" applyBorder="1" applyAlignment="1">
      <alignment horizontal="center" vertical="center" shrinkToFit="1"/>
    </xf>
    <xf numFmtId="0" fontId="28" fillId="2" borderId="49" xfId="6" applyFont="1" applyFill="1" applyBorder="1" applyAlignment="1">
      <alignment horizontal="center" vertical="center" shrinkToFit="1"/>
    </xf>
    <xf numFmtId="0" fontId="28" fillId="2" borderId="21" xfId="6" applyFont="1" applyFill="1" applyBorder="1" applyAlignment="1">
      <alignment horizontal="center" vertical="center" shrinkToFit="1"/>
    </xf>
    <xf numFmtId="180" fontId="64" fillId="0" borderId="27" xfId="9" applyNumberFormat="1" applyFont="1" applyFill="1" applyBorder="1" applyAlignment="1">
      <alignment horizontal="right" vertical="center" shrinkToFit="1"/>
    </xf>
    <xf numFmtId="180" fontId="35" fillId="2" borderId="28" xfId="9" applyNumberFormat="1" applyFont="1" applyFill="1" applyBorder="1" applyAlignment="1" applyProtection="1">
      <alignment horizontal="center" vertical="center" textRotation="255" wrapText="1" shrinkToFit="1"/>
      <protection locked="0"/>
    </xf>
    <xf numFmtId="180" fontId="35" fillId="2" borderId="29" xfId="9" applyNumberFormat="1" applyFont="1" applyFill="1" applyBorder="1" applyAlignment="1" applyProtection="1">
      <alignment horizontal="center" vertical="center" textRotation="255" shrinkToFit="1"/>
      <protection locked="0"/>
    </xf>
    <xf numFmtId="180" fontId="35" fillId="2" borderId="30" xfId="9" applyNumberFormat="1" applyFont="1" applyFill="1" applyBorder="1" applyAlignment="1" applyProtection="1">
      <alignment horizontal="center" vertical="center" textRotation="255" shrinkToFit="1"/>
      <protection locked="0"/>
    </xf>
    <xf numFmtId="0" fontId="26" fillId="5" borderId="2" xfId="6" applyFont="1" applyFill="1" applyBorder="1" applyAlignment="1">
      <alignment horizontal="center" vertical="center" wrapText="1" shrinkToFit="1"/>
    </xf>
    <xf numFmtId="0" fontId="26" fillId="5" borderId="1" xfId="6" applyFont="1" applyFill="1" applyBorder="1" applyAlignment="1">
      <alignment horizontal="center" vertical="center" wrapText="1" shrinkToFit="1"/>
    </xf>
    <xf numFmtId="0" fontId="26" fillId="5" borderId="3" xfId="6" applyFont="1" applyFill="1" applyBorder="1" applyAlignment="1">
      <alignment horizontal="center" vertical="center" wrapText="1" shrinkToFit="1"/>
    </xf>
    <xf numFmtId="0" fontId="32" fillId="6" borderId="42" xfId="6" applyFont="1" applyFill="1" applyBorder="1" applyAlignment="1">
      <alignment horizontal="center" vertical="center" textRotation="255" shrinkToFit="1"/>
    </xf>
    <xf numFmtId="0" fontId="27" fillId="6" borderId="24" xfId="6" applyFont="1" applyFill="1" applyBorder="1" applyAlignment="1">
      <alignment horizontal="center" vertical="center" textRotation="255" shrinkToFit="1"/>
    </xf>
    <xf numFmtId="0" fontId="27" fillId="6" borderId="31" xfId="6" applyFont="1" applyFill="1" applyBorder="1" applyAlignment="1">
      <alignment horizontal="center" vertical="center" textRotation="255" shrinkToFit="1"/>
    </xf>
    <xf numFmtId="0" fontId="27" fillId="6" borderId="26" xfId="6" applyFont="1" applyFill="1" applyBorder="1" applyAlignment="1">
      <alignment horizontal="center" vertical="center" textRotation="255" shrinkToFit="1"/>
    </xf>
    <xf numFmtId="0" fontId="27" fillId="6" borderId="32" xfId="6" applyFont="1" applyFill="1" applyBorder="1" applyAlignment="1">
      <alignment horizontal="center" vertical="center" shrinkToFit="1"/>
    </xf>
    <xf numFmtId="0" fontId="27" fillId="6" borderId="17" xfId="6" applyFont="1" applyFill="1" applyBorder="1" applyAlignment="1">
      <alignment horizontal="center" vertical="center" shrinkToFit="1"/>
    </xf>
    <xf numFmtId="0" fontId="17" fillId="7" borderId="44" xfId="6" applyFont="1" applyFill="1" applyBorder="1" applyAlignment="1" applyProtection="1">
      <alignment vertical="center" shrinkToFit="1"/>
      <protection locked="0"/>
    </xf>
    <xf numFmtId="0" fontId="17" fillId="7" borderId="45" xfId="6" applyFont="1" applyFill="1" applyBorder="1" applyAlignment="1" applyProtection="1">
      <alignment vertical="center" shrinkToFit="1"/>
      <protection locked="0"/>
    </xf>
    <xf numFmtId="0" fontId="17" fillId="7" borderId="54" xfId="6" applyFont="1" applyFill="1" applyBorder="1" applyAlignment="1" applyProtection="1">
      <alignment vertical="center" shrinkToFit="1"/>
      <protection locked="0"/>
    </xf>
    <xf numFmtId="0" fontId="28" fillId="6" borderId="32" xfId="6" applyFont="1" applyFill="1" applyBorder="1" applyAlignment="1">
      <alignment horizontal="center" vertical="center" shrinkToFit="1"/>
    </xf>
    <xf numFmtId="0" fontId="29" fillId="6" borderId="55" xfId="6" applyFont="1" applyFill="1" applyBorder="1" applyAlignment="1">
      <alignment horizontal="center" vertical="center" wrapText="1" shrinkToFit="1"/>
    </xf>
    <xf numFmtId="0" fontId="29" fillId="6" borderId="16" xfId="6" applyFont="1" applyFill="1" applyBorder="1" applyAlignment="1">
      <alignment horizontal="center" vertical="center" wrapText="1" shrinkToFit="1"/>
    </xf>
    <xf numFmtId="0" fontId="29" fillId="6" borderId="57" xfId="6" applyFont="1" applyFill="1" applyBorder="1" applyAlignment="1">
      <alignment horizontal="center" vertical="center" shrinkToFit="1"/>
    </xf>
    <xf numFmtId="0" fontId="29" fillId="6" borderId="21" xfId="6" applyFont="1" applyFill="1" applyBorder="1" applyAlignment="1">
      <alignment horizontal="center" vertical="center" shrinkToFit="1"/>
    </xf>
    <xf numFmtId="0" fontId="17" fillId="7" borderId="46" xfId="6" applyFont="1" applyFill="1" applyBorder="1" applyAlignment="1" applyProtection="1">
      <alignment vertical="center" shrinkToFit="1"/>
      <protection locked="0"/>
    </xf>
    <xf numFmtId="0" fontId="17" fillId="7" borderId="0" xfId="6" applyFont="1" applyFill="1" applyBorder="1" applyAlignment="1" applyProtection="1">
      <alignment vertical="center" shrinkToFit="1"/>
      <protection locked="0"/>
    </xf>
    <xf numFmtId="0" fontId="17" fillId="7" borderId="5" xfId="6" applyFont="1" applyFill="1" applyBorder="1" applyAlignment="1" applyProtection="1">
      <alignment vertical="center" shrinkToFit="1"/>
      <protection locked="0"/>
    </xf>
    <xf numFmtId="0" fontId="30" fillId="8" borderId="4" xfId="6" applyFont="1" applyFill="1" applyBorder="1" applyAlignment="1">
      <alignment horizontal="center" vertical="center"/>
    </xf>
    <xf numFmtId="0" fontId="30" fillId="8" borderId="0" xfId="6" applyFont="1" applyFill="1" applyBorder="1" applyAlignment="1">
      <alignment horizontal="center" vertical="center"/>
    </xf>
    <xf numFmtId="0" fontId="30" fillId="8" borderId="6" xfId="6" applyFont="1" applyFill="1" applyBorder="1" applyAlignment="1">
      <alignment horizontal="center" vertical="center"/>
    </xf>
    <xf numFmtId="0" fontId="30" fillId="8" borderId="10" xfId="6" applyFont="1" applyFill="1" applyBorder="1" applyAlignment="1">
      <alignment horizontal="center" vertical="center"/>
    </xf>
    <xf numFmtId="0" fontId="31" fillId="6" borderId="55" xfId="6" applyFont="1" applyFill="1" applyBorder="1" applyAlignment="1">
      <alignment horizontal="center" vertical="center" wrapText="1" shrinkToFit="1"/>
    </xf>
    <xf numFmtId="0" fontId="31" fillId="6" borderId="43" xfId="6" applyFont="1" applyFill="1" applyBorder="1" applyAlignment="1">
      <alignment horizontal="center" vertical="center" wrapText="1" shrinkToFit="1"/>
    </xf>
    <xf numFmtId="0" fontId="31" fillId="6" borderId="16" xfId="6" applyFont="1" applyFill="1" applyBorder="1" applyAlignment="1">
      <alignment horizontal="center" vertical="center" wrapText="1" shrinkToFit="1"/>
    </xf>
    <xf numFmtId="0" fontId="31" fillId="6" borderId="57" xfId="6" applyFont="1" applyFill="1" applyBorder="1" applyAlignment="1">
      <alignment horizontal="center" vertical="center" shrinkToFit="1"/>
    </xf>
    <xf numFmtId="0" fontId="31" fillId="6" borderId="49" xfId="6" applyFont="1" applyFill="1" applyBorder="1" applyAlignment="1">
      <alignment horizontal="center" vertical="center" shrinkToFit="1"/>
    </xf>
    <xf numFmtId="0" fontId="31" fillId="6" borderId="21" xfId="6" applyFont="1" applyFill="1" applyBorder="1" applyAlignment="1">
      <alignment horizontal="center" vertical="center" shrinkToFit="1"/>
    </xf>
    <xf numFmtId="0" fontId="32" fillId="8" borderId="4" xfId="6" applyFont="1" applyFill="1" applyBorder="1" applyAlignment="1">
      <alignment horizontal="center" vertical="center" textRotation="255" shrinkToFit="1"/>
    </xf>
    <xf numFmtId="0" fontId="26" fillId="6" borderId="23" xfId="6" applyFont="1" applyFill="1" applyBorder="1" applyAlignment="1">
      <alignment horizontal="center" vertical="center" shrinkToFit="1"/>
    </xf>
    <xf numFmtId="0" fontId="65" fillId="7" borderId="23" xfId="8" applyFont="1" applyFill="1" applyBorder="1" applyAlignment="1" applyProtection="1">
      <alignment horizontal="center" vertical="center" shrinkToFit="1"/>
      <protection locked="0"/>
    </xf>
    <xf numFmtId="0" fontId="65" fillId="7" borderId="13" xfId="8" applyFont="1" applyFill="1" applyBorder="1" applyAlignment="1" applyProtection="1">
      <alignment horizontal="center" vertical="center" shrinkToFit="1"/>
      <protection locked="0"/>
    </xf>
    <xf numFmtId="0" fontId="27" fillId="6" borderId="23" xfId="6" applyFont="1" applyFill="1" applyBorder="1" applyAlignment="1">
      <alignment horizontal="center" vertical="center" textRotation="255" shrinkToFit="1"/>
    </xf>
    <xf numFmtId="0" fontId="28" fillId="6" borderId="23" xfId="6" applyFont="1" applyFill="1" applyBorder="1" applyAlignment="1">
      <alignment horizontal="center" vertical="center" shrinkToFit="1"/>
    </xf>
    <xf numFmtId="0" fontId="29" fillId="6" borderId="51" xfId="6" applyFont="1" applyFill="1" applyBorder="1" applyAlignment="1">
      <alignment horizontal="center" vertical="center" wrapText="1" shrinkToFit="1"/>
    </xf>
    <xf numFmtId="0" fontId="29" fillId="6" borderId="22" xfId="6" applyFont="1" applyFill="1" applyBorder="1" applyAlignment="1">
      <alignment horizontal="center" vertical="center" shrinkToFit="1"/>
    </xf>
    <xf numFmtId="0" fontId="29" fillId="6" borderId="53" xfId="6" applyFont="1" applyFill="1" applyBorder="1" applyAlignment="1">
      <alignment horizontal="center" vertical="center" shrinkToFit="1"/>
    </xf>
    <xf numFmtId="0" fontId="29" fillId="6" borderId="27" xfId="6" applyFont="1" applyFill="1" applyBorder="1" applyAlignment="1">
      <alignment horizontal="center" vertical="center" shrinkToFit="1"/>
    </xf>
    <xf numFmtId="0" fontId="29" fillId="6" borderId="58" xfId="6" applyFont="1" applyFill="1" applyBorder="1" applyAlignment="1">
      <alignment horizontal="center" vertical="center" shrinkToFit="1"/>
    </xf>
    <xf numFmtId="0" fontId="29" fillId="6" borderId="24" xfId="6" applyFont="1" applyFill="1" applyBorder="1" applyAlignment="1">
      <alignment horizontal="center" vertical="center" shrinkToFit="1"/>
    </xf>
    <xf numFmtId="0" fontId="32" fillId="6" borderId="4" xfId="6" applyFont="1" applyFill="1" applyBorder="1" applyAlignment="1">
      <alignment horizontal="center" vertical="center" textRotation="255" shrinkToFit="1"/>
    </xf>
    <xf numFmtId="0" fontId="30" fillId="6" borderId="24" xfId="6" applyFont="1" applyFill="1" applyBorder="1" applyAlignment="1">
      <alignment horizontal="center" vertical="center" shrinkToFit="1"/>
    </xf>
    <xf numFmtId="0" fontId="30" fillId="6" borderId="26" xfId="6" applyFont="1" applyFill="1" applyBorder="1" applyAlignment="1">
      <alignment horizontal="center" vertical="center" shrinkToFit="1"/>
    </xf>
    <xf numFmtId="0" fontId="59" fillId="7" borderId="32" xfId="6" applyFont="1" applyFill="1" applyBorder="1" applyAlignment="1" applyProtection="1">
      <alignment horizontal="left" vertical="center" shrinkToFit="1"/>
      <protection locked="0"/>
    </xf>
    <xf numFmtId="0" fontId="59" fillId="7" borderId="17" xfId="6" applyFont="1" applyFill="1" applyBorder="1" applyAlignment="1" applyProtection="1">
      <alignment horizontal="left" vertical="center" shrinkToFit="1"/>
      <protection locked="0"/>
    </xf>
    <xf numFmtId="0" fontId="30" fillId="6" borderId="23" xfId="6" applyFont="1" applyFill="1" applyBorder="1" applyAlignment="1">
      <alignment horizontal="center" vertical="center" shrinkToFit="1"/>
    </xf>
    <xf numFmtId="0" fontId="30" fillId="6" borderId="26" xfId="6" applyFont="1" applyFill="1" applyBorder="1" applyAlignment="1">
      <alignment vertical="center" shrinkToFit="1"/>
    </xf>
    <xf numFmtId="0" fontId="30" fillId="6" borderId="4" xfId="6" applyFont="1" applyFill="1" applyBorder="1" applyAlignment="1">
      <alignment horizontal="center" vertical="center" shrinkToFit="1"/>
    </xf>
    <xf numFmtId="0" fontId="30" fillId="6" borderId="0" xfId="6" applyFont="1" applyFill="1" applyBorder="1" applyAlignment="1">
      <alignment horizontal="center" vertical="center" shrinkToFit="1"/>
    </xf>
    <xf numFmtId="0" fontId="30" fillId="6" borderId="6" xfId="6" applyFont="1" applyFill="1" applyBorder="1" applyAlignment="1">
      <alignment horizontal="center" vertical="center" shrinkToFit="1"/>
    </xf>
    <xf numFmtId="0" fontId="30" fillId="6" borderId="10" xfId="6" applyFont="1" applyFill="1" applyBorder="1" applyAlignment="1">
      <alignment horizontal="center" vertical="center" shrinkToFit="1"/>
    </xf>
    <xf numFmtId="0" fontId="31" fillId="6" borderId="55" xfId="6" applyFont="1" applyFill="1" applyBorder="1" applyAlignment="1">
      <alignment horizontal="center" vertical="center" shrinkToFit="1"/>
    </xf>
    <xf numFmtId="0" fontId="31" fillId="6" borderId="16" xfId="6" applyFont="1" applyFill="1" applyBorder="1" applyAlignment="1">
      <alignment horizontal="center" vertical="center" shrinkToFit="1"/>
    </xf>
    <xf numFmtId="0" fontId="26" fillId="6" borderId="4" xfId="6" applyFont="1" applyFill="1" applyBorder="1" applyAlignment="1">
      <alignment horizontal="center" vertical="center" textRotation="255" shrinkToFit="1"/>
    </xf>
    <xf numFmtId="0" fontId="59" fillId="7" borderId="23" xfId="6" applyFont="1" applyFill="1" applyBorder="1" applyAlignment="1" applyProtection="1">
      <alignment horizontal="left" vertical="center" shrinkToFit="1"/>
      <protection locked="0"/>
    </xf>
    <xf numFmtId="0" fontId="26" fillId="5" borderId="4" xfId="6" applyFont="1" applyFill="1" applyBorder="1" applyAlignment="1">
      <alignment horizontal="center" vertical="center" shrinkToFit="1"/>
    </xf>
    <xf numFmtId="0" fontId="26" fillId="5" borderId="0" xfId="6" applyFont="1" applyFill="1" applyBorder="1" applyAlignment="1">
      <alignment horizontal="center" vertical="center" shrinkToFit="1"/>
    </xf>
    <xf numFmtId="0" fontId="26" fillId="5" borderId="6" xfId="6" applyFont="1" applyFill="1" applyBorder="1" applyAlignment="1">
      <alignment horizontal="center" vertical="center" shrinkToFit="1"/>
    </xf>
    <xf numFmtId="0" fontId="26" fillId="5" borderId="10" xfId="6" applyFont="1" applyFill="1" applyBorder="1" applyAlignment="1">
      <alignment horizontal="center" vertical="center" shrinkToFit="1"/>
    </xf>
    <xf numFmtId="0" fontId="26" fillId="5" borderId="55" xfId="6" applyFont="1" applyFill="1" applyBorder="1" applyAlignment="1">
      <alignment horizontal="center" vertical="center" shrinkToFit="1"/>
    </xf>
    <xf numFmtId="0" fontId="26" fillId="5" borderId="16" xfId="6" applyFont="1" applyFill="1" applyBorder="1" applyAlignment="1">
      <alignment horizontal="center" vertical="center" shrinkToFit="1"/>
    </xf>
    <xf numFmtId="0" fontId="26" fillId="5" borderId="57" xfId="6" applyFont="1" applyFill="1" applyBorder="1" applyAlignment="1">
      <alignment horizontal="center" vertical="center" shrinkToFit="1"/>
    </xf>
    <xf numFmtId="0" fontId="26" fillId="5" borderId="21" xfId="6" applyFont="1" applyFill="1" applyBorder="1" applyAlignment="1">
      <alignment horizontal="center" vertical="center" shrinkToFit="1"/>
    </xf>
    <xf numFmtId="176" fontId="43" fillId="6" borderId="60" xfId="4" applyNumberFormat="1" applyFont="1" applyFill="1" applyBorder="1" applyAlignment="1">
      <alignment horizontal="center" vertical="center" shrinkToFit="1"/>
    </xf>
    <xf numFmtId="176" fontId="43" fillId="6" borderId="61" xfId="4" applyNumberFormat="1" applyFont="1" applyFill="1" applyBorder="1" applyAlignment="1">
      <alignment horizontal="center" vertical="center" shrinkToFit="1"/>
    </xf>
    <xf numFmtId="176" fontId="43" fillId="6" borderId="62" xfId="4" applyNumberFormat="1" applyFont="1" applyFill="1" applyBorder="1" applyAlignment="1">
      <alignment horizontal="center" vertical="center" shrinkToFit="1"/>
    </xf>
    <xf numFmtId="176" fontId="43" fillId="6" borderId="63" xfId="4" applyNumberFormat="1" applyFont="1" applyFill="1" applyBorder="1" applyAlignment="1">
      <alignment horizontal="center" vertical="center" shrinkToFit="1"/>
    </xf>
    <xf numFmtId="176" fontId="43" fillId="6" borderId="64" xfId="4" applyNumberFormat="1" applyFont="1" applyFill="1" applyBorder="1" applyAlignment="1">
      <alignment horizontal="center" vertical="center" shrinkToFit="1"/>
    </xf>
    <xf numFmtId="176" fontId="43" fillId="6" borderId="65" xfId="4" applyNumberFormat="1" applyFont="1" applyFill="1" applyBorder="1" applyAlignment="1">
      <alignment horizontal="center" vertical="center" shrinkToFit="1"/>
    </xf>
    <xf numFmtId="176" fontId="43" fillId="6" borderId="66" xfId="4" applyNumberFormat="1" applyFont="1" applyFill="1" applyBorder="1" applyAlignment="1">
      <alignment horizontal="center" vertical="center" shrinkToFit="1"/>
    </xf>
    <xf numFmtId="176" fontId="43" fillId="6" borderId="67" xfId="4" applyNumberFormat="1" applyFont="1" applyFill="1" applyBorder="1" applyAlignment="1">
      <alignment horizontal="center" vertical="center" shrinkToFit="1"/>
    </xf>
    <xf numFmtId="176" fontId="43" fillId="6" borderId="68" xfId="4" applyNumberFormat="1" applyFont="1" applyFill="1" applyBorder="1" applyAlignment="1">
      <alignment horizontal="center" vertical="center" shrinkToFit="1"/>
    </xf>
    <xf numFmtId="0" fontId="42" fillId="6" borderId="24" xfId="4" applyFont="1" applyFill="1" applyBorder="1" applyAlignment="1">
      <alignment horizontal="center" vertical="center"/>
    </xf>
    <xf numFmtId="0" fontId="42" fillId="6" borderId="26" xfId="4" applyFont="1" applyFill="1" applyBorder="1" applyAlignment="1">
      <alignment horizontal="center" vertical="center"/>
    </xf>
    <xf numFmtId="0" fontId="42" fillId="6" borderId="24" xfId="4" applyFont="1" applyFill="1" applyBorder="1" applyAlignment="1">
      <alignment horizontal="center" vertical="center" wrapText="1" shrinkToFit="1"/>
    </xf>
    <xf numFmtId="0" fontId="42" fillId="6" borderId="26" xfId="4" applyFont="1" applyFill="1" applyBorder="1" applyAlignment="1">
      <alignment horizontal="center" vertical="center" wrapText="1" shrinkToFit="1"/>
    </xf>
    <xf numFmtId="0" fontId="41" fillId="6" borderId="44" xfId="4" applyFont="1" applyFill="1" applyBorder="1" applyAlignment="1">
      <alignment horizontal="center" vertical="center"/>
    </xf>
    <xf numFmtId="0" fontId="41" fillId="6" borderId="18" xfId="4" applyFont="1" applyFill="1" applyBorder="1" applyAlignment="1">
      <alignment horizontal="center" vertical="center"/>
    </xf>
    <xf numFmtId="0" fontId="41" fillId="6" borderId="48" xfId="4" applyFont="1" applyFill="1" applyBorder="1" applyAlignment="1">
      <alignment horizontal="center" vertical="center"/>
    </xf>
    <xf numFmtId="0" fontId="41" fillId="6" borderId="20" xfId="4" applyFont="1" applyFill="1" applyBorder="1" applyAlignment="1">
      <alignment horizontal="center" vertical="center"/>
    </xf>
    <xf numFmtId="0" fontId="41" fillId="6" borderId="46" xfId="4" applyFont="1" applyFill="1" applyBorder="1" applyAlignment="1">
      <alignment horizontal="center" vertical="center"/>
    </xf>
    <xf numFmtId="0" fontId="41" fillId="6" borderId="47" xfId="4" applyFont="1" applyFill="1" applyBorder="1" applyAlignment="1">
      <alignment horizontal="center" vertical="center"/>
    </xf>
    <xf numFmtId="0" fontId="41" fillId="3" borderId="44" xfId="4" applyFont="1" applyFill="1" applyBorder="1" applyAlignment="1">
      <alignment horizontal="center" vertical="center"/>
    </xf>
    <xf numFmtId="0" fontId="41" fillId="3" borderId="18" xfId="4" applyFont="1" applyFill="1" applyBorder="1" applyAlignment="1">
      <alignment horizontal="center" vertical="center"/>
    </xf>
    <xf numFmtId="0" fontId="41" fillId="3" borderId="48" xfId="4" applyFont="1" applyFill="1" applyBorder="1" applyAlignment="1">
      <alignment horizontal="center" vertical="center"/>
    </xf>
    <xf numFmtId="0" fontId="41" fillId="3" borderId="20" xfId="4" applyFont="1" applyFill="1" applyBorder="1" applyAlignment="1">
      <alignment horizontal="center" vertical="center"/>
    </xf>
    <xf numFmtId="0" fontId="41" fillId="5" borderId="44" xfId="4" applyFont="1" applyFill="1" applyBorder="1" applyAlignment="1">
      <alignment horizontal="center" vertical="center"/>
    </xf>
    <xf numFmtId="0" fontId="41" fillId="5" borderId="18" xfId="4" applyFont="1" applyFill="1" applyBorder="1" applyAlignment="1">
      <alignment horizontal="center" vertical="center"/>
    </xf>
    <xf numFmtId="0" fontId="41" fillId="5" borderId="48" xfId="4" applyFont="1" applyFill="1" applyBorder="1" applyAlignment="1">
      <alignment horizontal="center" vertical="center"/>
    </xf>
    <xf numFmtId="0" fontId="41" fillId="5" borderId="20" xfId="4" applyFont="1" applyFill="1" applyBorder="1" applyAlignment="1">
      <alignment horizontal="center" vertical="center"/>
    </xf>
    <xf numFmtId="0" fontId="41" fillId="5" borderId="24" xfId="4" applyFont="1" applyFill="1" applyBorder="1" applyAlignment="1">
      <alignment horizontal="center" vertical="center" textRotation="255"/>
    </xf>
    <xf numFmtId="0" fontId="41" fillId="5" borderId="31" xfId="4" applyFont="1" applyFill="1" applyBorder="1" applyAlignment="1">
      <alignment horizontal="center" vertical="center" textRotation="255"/>
    </xf>
    <xf numFmtId="0" fontId="41" fillId="5" borderId="26" xfId="4" applyFont="1" applyFill="1" applyBorder="1" applyAlignment="1">
      <alignment horizontal="center" vertical="center" textRotation="255"/>
    </xf>
    <xf numFmtId="0" fontId="41" fillId="3" borderId="24" xfId="4" applyFont="1" applyFill="1" applyBorder="1" applyAlignment="1">
      <alignment horizontal="center" vertical="center" textRotation="255" wrapText="1"/>
    </xf>
    <xf numFmtId="0" fontId="41" fillId="3" borderId="31" xfId="4" applyFont="1" applyFill="1" applyBorder="1" applyAlignment="1">
      <alignment horizontal="center" vertical="center" textRotation="255" wrapText="1"/>
    </xf>
    <xf numFmtId="0" fontId="41" fillId="3" borderId="26" xfId="4" applyFont="1" applyFill="1" applyBorder="1" applyAlignment="1">
      <alignment horizontal="center" vertical="center" textRotation="255" wrapText="1"/>
    </xf>
    <xf numFmtId="0" fontId="47" fillId="0" borderId="0" xfId="4" applyFont="1" applyFill="1" applyBorder="1" applyAlignment="1">
      <alignment horizontal="center" vertical="center"/>
    </xf>
    <xf numFmtId="0" fontId="41" fillId="6" borderId="32" xfId="4" applyFont="1" applyFill="1" applyBorder="1" applyAlignment="1">
      <alignment horizontal="center" vertical="center"/>
    </xf>
    <xf numFmtId="0" fontId="41" fillId="6" borderId="17" xfId="4" applyFont="1" applyFill="1" applyBorder="1" applyAlignment="1">
      <alignment horizontal="center" vertical="center"/>
    </xf>
    <xf numFmtId="0" fontId="45" fillId="6" borderId="32" xfId="4" applyFont="1" applyFill="1" applyBorder="1" applyAlignment="1">
      <alignment horizontal="center" vertical="center"/>
    </xf>
    <xf numFmtId="0" fontId="45" fillId="6" borderId="37" xfId="4" applyFont="1" applyFill="1" applyBorder="1" applyAlignment="1">
      <alignment horizontal="center" vertical="center"/>
    </xf>
    <xf numFmtId="0" fontId="45" fillId="6" borderId="17" xfId="4" applyFont="1" applyFill="1" applyBorder="1" applyAlignment="1">
      <alignment horizontal="center" vertical="center"/>
    </xf>
    <xf numFmtId="0" fontId="9" fillId="0" borderId="0" xfId="4" applyFont="1" applyFill="1" applyAlignment="1">
      <alignment horizontal="left" vertical="center" wrapText="1"/>
    </xf>
    <xf numFmtId="0" fontId="42" fillId="6" borderId="44" xfId="4" applyFont="1" applyFill="1" applyBorder="1" applyAlignment="1">
      <alignment horizontal="center" vertical="center" wrapText="1"/>
    </xf>
    <xf numFmtId="0" fontId="42" fillId="6" borderId="18" xfId="4" applyFont="1" applyFill="1" applyBorder="1" applyAlignment="1">
      <alignment horizontal="center" vertical="center" wrapText="1"/>
    </xf>
    <xf numFmtId="0" fontId="42" fillId="6" borderId="48" xfId="4" applyFont="1" applyFill="1" applyBorder="1" applyAlignment="1">
      <alignment horizontal="center" vertical="center" wrapText="1"/>
    </xf>
    <xf numFmtId="0" fontId="42" fillId="6" borderId="20" xfId="4" applyFont="1" applyFill="1" applyBorder="1" applyAlignment="1">
      <alignment horizontal="center" vertical="center" wrapText="1"/>
    </xf>
    <xf numFmtId="177" fontId="6" fillId="0" borderId="0" xfId="0" applyNumberFormat="1" applyFont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</cellXfs>
  <cellStyles count="12">
    <cellStyle name="ハイパーリンク" xfId="8" builtinId="8"/>
    <cellStyle name="桁区切り" xfId="1" builtinId="6"/>
    <cellStyle name="桁区切り 2" xfId="2"/>
    <cellStyle name="桁区切り 3" xfId="9"/>
    <cellStyle name="桁区切り 3 2" xfId="11"/>
    <cellStyle name="標準" xfId="0" builtinId="0"/>
    <cellStyle name="標準 2" xfId="3"/>
    <cellStyle name="標準 2 2" xfId="7"/>
    <cellStyle name="標準 3" xfId="4"/>
    <cellStyle name="標準 4" xfId="5"/>
    <cellStyle name="標準 5" xfId="6"/>
    <cellStyle name="標準 5 2" xfId="10"/>
  </cellStyles>
  <dxfs count="35">
    <dxf>
      <font>
        <b/>
        <i val="0"/>
        <color rgb="FFFF0000"/>
      </font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fgColor auto="1"/>
          <bgColor theme="2" tint="-0.499984740745262"/>
        </patternFill>
      </fill>
    </dxf>
    <dxf>
      <font>
        <color theme="2" tint="-0.499984740745262"/>
      </font>
      <fill>
        <patternFill>
          <fgColor auto="1"/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</dxfs>
  <tableStyles count="0" defaultTableStyle="TableStyleMedium2" defaultPivotStyle="PivotStyleLight16"/>
  <colors>
    <mruColors>
      <color rgb="FFFFFFE7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111132</xdr:rowOff>
    </xdr:from>
    <xdr:to>
      <xdr:col>4</xdr:col>
      <xdr:colOff>644118</xdr:colOff>
      <xdr:row>2</xdr:row>
      <xdr:rowOff>156143</xdr:rowOff>
    </xdr:to>
    <xdr:sp macro="" textlink="">
      <xdr:nvSpPr>
        <xdr:cNvPr id="11" name="角丸四角形 24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SpPr/>
      </xdr:nvSpPr>
      <xdr:spPr>
        <a:xfrm>
          <a:off x="174625" y="341320"/>
          <a:ext cx="2287181" cy="291073"/>
        </a:xfrm>
        <a:prstGeom prst="roundRect">
          <a:avLst>
            <a:gd name="adj" fmla="val 0"/>
          </a:avLst>
        </a:prstGeom>
        <a:solidFill>
          <a:schemeClr val="bg1"/>
        </a:solidFill>
        <a:ln w="19050" cap="rnd" cmpd="sng" algn="ctr">
          <a:solidFill>
            <a:srgbClr val="FF0000"/>
          </a:solidFill>
          <a:prstDash val="solid"/>
          <a:miter lim="800000"/>
        </a:ln>
        <a:effectLst/>
      </xdr:spPr>
      <xdr:txBody>
        <a:bodyPr vertOverflow="clip" horzOverflow="clip" wrap="none" lIns="36000" tIns="0" rIns="36000" bIns="0" rtlCol="0" anchor="ctr" anchorCtr="0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游ゴシック Medium" panose="020B0500000000000000" pitchFamily="50" charset="-128"/>
              <a:ea typeface="游ゴシック Medium" panose="020B0500000000000000" pitchFamily="50" charset="-128"/>
              <a:cs typeface="+mn-cs"/>
            </a:rPr>
            <a:t>英数字はすべて「半角」で入力</a:t>
          </a:r>
          <a:endParaRPr kumimoji="1" lang="en-US" altLang="ja-JP" sz="12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游ゴシック Medium" panose="020B0500000000000000" pitchFamily="50" charset="-128"/>
            <a:ea typeface="游ゴシック Medium" panose="020B0500000000000000" pitchFamily="50" charset="-128"/>
            <a:cs typeface="+mn-cs"/>
          </a:endParaRPr>
        </a:p>
      </xdr:txBody>
    </xdr:sp>
    <xdr:clientData/>
  </xdr:twoCellAnchor>
  <xdr:twoCellAnchor>
    <xdr:from>
      <xdr:col>10</xdr:col>
      <xdr:colOff>735520</xdr:colOff>
      <xdr:row>7</xdr:row>
      <xdr:rowOff>436126</xdr:rowOff>
    </xdr:from>
    <xdr:to>
      <xdr:col>11</xdr:col>
      <xdr:colOff>358625</xdr:colOff>
      <xdr:row>9</xdr:row>
      <xdr:rowOff>219804</xdr:rowOff>
    </xdr:to>
    <xdr:grpSp>
      <xdr:nvGrpSpPr>
        <xdr:cNvPr id="13" name="グループ化 19"/>
        <xdr:cNvGrpSpPr>
          <a:grpSpLocks/>
        </xdr:cNvGrpSpPr>
      </xdr:nvGrpSpPr>
      <xdr:grpSpPr bwMode="auto">
        <a:xfrm>
          <a:off x="6093333" y="2007751"/>
          <a:ext cx="432730" cy="593303"/>
          <a:chOff x="13254" y="0"/>
          <a:chExt cx="4247" cy="6131"/>
        </a:xfrm>
      </xdr:grpSpPr>
      <xdr:sp macro="" textlink="">
        <xdr:nvSpPr>
          <xdr:cNvPr id="14" name="円/楕円 5"/>
          <xdr:cNvSpPr>
            <a:spLocks noChangeArrowheads="1"/>
          </xdr:cNvSpPr>
        </xdr:nvSpPr>
        <xdr:spPr bwMode="auto">
          <a:xfrm>
            <a:off x="13254" y="0"/>
            <a:ext cx="4247" cy="4184"/>
          </a:xfrm>
          <a:prstGeom prst="ellipse">
            <a:avLst/>
          </a:prstGeom>
          <a:noFill/>
          <a:ln w="28575">
            <a:solidFill>
              <a:srgbClr val="FF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5" name="テキスト ボックス 21"/>
          <xdr:cNvSpPr txBox="1">
            <a:spLocks noChangeArrowheads="1"/>
          </xdr:cNvSpPr>
        </xdr:nvSpPr>
        <xdr:spPr bwMode="auto">
          <a:xfrm>
            <a:off x="13353" y="377"/>
            <a:ext cx="3358" cy="575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000" tIns="36000" rIns="36000" bIns="3600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ja-JP" altLang="en-US" sz="1200" b="1" i="0" u="none" strike="noStrike" baseline="0">
                <a:solidFill>
                  <a:srgbClr val="FF0000"/>
                </a:solidFill>
                <a:latin typeface="HG丸ｺﾞｼｯｸM-PRO"/>
                <a:ea typeface="HG丸ｺﾞｼｯｸM-PRO"/>
              </a:rPr>
              <a:t>之印</a:t>
            </a:r>
          </a:p>
        </xdr:txBody>
      </xdr:sp>
      <xdr:sp macro="" textlink="">
        <xdr:nvSpPr>
          <xdr:cNvPr id="16" name="円/楕円 7"/>
          <xdr:cNvSpPr>
            <a:spLocks noChangeArrowheads="1"/>
          </xdr:cNvSpPr>
        </xdr:nvSpPr>
        <xdr:spPr bwMode="auto">
          <a:xfrm>
            <a:off x="15501" y="577"/>
            <a:ext cx="1405" cy="1396"/>
          </a:xfrm>
          <a:prstGeom prst="ellipse">
            <a:avLst/>
          </a:prstGeom>
          <a:noFill/>
          <a:ln w="19050">
            <a:solidFill>
              <a:srgbClr val="FF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7" name="円/楕円 8"/>
          <xdr:cNvSpPr>
            <a:spLocks noChangeArrowheads="1"/>
          </xdr:cNvSpPr>
        </xdr:nvSpPr>
        <xdr:spPr bwMode="auto">
          <a:xfrm>
            <a:off x="15517" y="2101"/>
            <a:ext cx="1404" cy="1396"/>
          </a:xfrm>
          <a:prstGeom prst="ellipse">
            <a:avLst/>
          </a:prstGeom>
          <a:noFill/>
          <a:ln w="19050">
            <a:solidFill>
              <a:srgbClr val="FF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</xdr:grpSp>
    <xdr:clientData/>
  </xdr:twoCellAnchor>
  <xdr:twoCellAnchor>
    <xdr:from>
      <xdr:col>10</xdr:col>
      <xdr:colOff>619125</xdr:colOff>
      <xdr:row>9</xdr:row>
      <xdr:rowOff>31326</xdr:rowOff>
    </xdr:from>
    <xdr:to>
      <xdr:col>11</xdr:col>
      <xdr:colOff>111125</xdr:colOff>
      <xdr:row>11</xdr:row>
      <xdr:rowOff>230188</xdr:rowOff>
    </xdr:to>
    <xdr:cxnSp macro="">
      <xdr:nvCxnSpPr>
        <xdr:cNvPr id="18" name="直線矢印コネクタ 17"/>
        <xdr:cNvCxnSpPr/>
      </xdr:nvCxnSpPr>
      <xdr:spPr bwMode="auto">
        <a:xfrm flipV="1">
          <a:off x="5453063" y="2380826"/>
          <a:ext cx="238125" cy="802112"/>
        </a:xfrm>
        <a:prstGeom prst="straightConnector1">
          <a:avLst/>
        </a:prstGeom>
        <a:ln w="12700">
          <a:solidFill>
            <a:srgbClr val="FF0000"/>
          </a:solidFill>
          <a:prstDash val="sysDot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706425</xdr:colOff>
      <xdr:row>11</xdr:row>
      <xdr:rowOff>225392</xdr:rowOff>
    </xdr:from>
    <xdr:to>
      <xdr:col>12</xdr:col>
      <xdr:colOff>135777</xdr:colOff>
      <xdr:row>12</xdr:row>
      <xdr:rowOff>261947</xdr:rowOff>
    </xdr:to>
    <xdr:sp macro="" textlink="">
      <xdr:nvSpPr>
        <xdr:cNvPr id="19" name="角丸四角形 18"/>
        <xdr:cNvSpPr/>
      </xdr:nvSpPr>
      <xdr:spPr>
        <a:xfrm>
          <a:off x="4397363" y="3178142"/>
          <a:ext cx="1747102" cy="338180"/>
        </a:xfrm>
        <a:prstGeom prst="roundRect">
          <a:avLst/>
        </a:prstGeom>
        <a:solidFill>
          <a:schemeClr val="bg1"/>
        </a:solidFill>
        <a:ln w="12700" cap="rnd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 anchorCtr="0"/>
        <a:lstStyle/>
        <a:p>
          <a:pPr>
            <a:lnSpc>
              <a:spcPts val="700"/>
            </a:lnSpc>
          </a:pPr>
          <a:r>
            <a:rPr lang="ja-JP" altLang="en-US" sz="8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印鑑登録された助成事業者の実印</a:t>
          </a:r>
          <a:endParaRPr lang="ja-JP" altLang="ja-JP" sz="800">
            <a:solidFill>
              <a:srgbClr val="FF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1</xdr:col>
      <xdr:colOff>261954</xdr:colOff>
      <xdr:row>18</xdr:row>
      <xdr:rowOff>95256</xdr:rowOff>
    </xdr:from>
    <xdr:to>
      <xdr:col>4</xdr:col>
      <xdr:colOff>353119</xdr:colOff>
      <xdr:row>20</xdr:row>
      <xdr:rowOff>10415</xdr:rowOff>
    </xdr:to>
    <xdr:sp macro="" textlink="">
      <xdr:nvSpPr>
        <xdr:cNvPr id="22" name="角丸四角形 21"/>
        <xdr:cNvSpPr/>
      </xdr:nvSpPr>
      <xdr:spPr>
        <a:xfrm>
          <a:off x="436579" y="4873631"/>
          <a:ext cx="1734228" cy="407284"/>
        </a:xfrm>
        <a:prstGeom prst="roundRect">
          <a:avLst/>
        </a:prstGeom>
        <a:solidFill>
          <a:schemeClr val="bg1"/>
        </a:solidFill>
        <a:ln w="12700" cap="rnd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 anchorCtr="0"/>
        <a:lstStyle/>
        <a:p>
          <a:pPr algn="l"/>
          <a:r>
            <a:rPr lang="ja-JP" altLang="en-US" sz="8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交付決定通知書に記載されている「申請区分」に「〇」</a:t>
          </a:r>
          <a:endParaRPr lang="ja-JP" altLang="ja-JP" sz="800">
            <a:solidFill>
              <a:srgbClr val="FF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3</xdr:col>
      <xdr:colOff>111140</xdr:colOff>
      <xdr:row>21</xdr:row>
      <xdr:rowOff>206380</xdr:rowOff>
    </xdr:from>
    <xdr:to>
      <xdr:col>10</xdr:col>
      <xdr:colOff>158765</xdr:colOff>
      <xdr:row>23</xdr:row>
      <xdr:rowOff>106009</xdr:rowOff>
    </xdr:to>
    <xdr:sp macro="" textlink="">
      <xdr:nvSpPr>
        <xdr:cNvPr id="23" name="角丸四角形 22"/>
        <xdr:cNvSpPr/>
      </xdr:nvSpPr>
      <xdr:spPr>
        <a:xfrm>
          <a:off x="1722453" y="5778505"/>
          <a:ext cx="3270250" cy="352067"/>
        </a:xfrm>
        <a:prstGeom prst="roundRect">
          <a:avLst/>
        </a:prstGeom>
        <a:solidFill>
          <a:schemeClr val="bg1"/>
        </a:solidFill>
        <a:ln w="12700" cap="rnd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 anchorCtr="0"/>
        <a:lstStyle/>
        <a:p>
          <a:pPr algn="ctr"/>
          <a:r>
            <a:rPr lang="ja-JP" altLang="en-US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交付決定通知に記載されている「助成対象商品」を記載</a:t>
          </a:r>
          <a:endParaRPr lang="ja-JP" altLang="ja-JP" sz="900">
            <a:solidFill>
              <a:srgbClr val="FF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2</xdr:col>
      <xdr:colOff>519430</xdr:colOff>
      <xdr:row>7</xdr:row>
      <xdr:rowOff>68636</xdr:rowOff>
    </xdr:to>
    <xdr:sp macro="" textlink="">
      <xdr:nvSpPr>
        <xdr:cNvPr id="21" name="テキスト ボックス 2"/>
        <xdr:cNvSpPr txBox="1">
          <a:spLocks noChangeArrowheads="1"/>
        </xdr:cNvSpPr>
      </xdr:nvSpPr>
      <xdr:spPr bwMode="auto">
        <a:xfrm>
          <a:off x="174625" y="1325563"/>
          <a:ext cx="1281430" cy="298823"/>
        </a:xfrm>
        <a:prstGeom prst="rect">
          <a:avLst/>
        </a:prstGeom>
        <a:solidFill>
          <a:srgbClr val="FFFFDD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just">
            <a:spcAft>
              <a:spcPts val="0"/>
            </a:spcAft>
          </a:pPr>
          <a:r>
            <a:rPr lang="ja-JP" sz="1100" kern="1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赤字：記入箇所</a:t>
          </a:r>
          <a:endParaRPr lang="ja-JP" sz="1100" kern="100"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214313</xdr:colOff>
      <xdr:row>4</xdr:row>
      <xdr:rowOff>190498</xdr:rowOff>
    </xdr:from>
    <xdr:to>
      <xdr:col>11</xdr:col>
      <xdr:colOff>381000</xdr:colOff>
      <xdr:row>7</xdr:row>
      <xdr:rowOff>55561</xdr:rowOff>
    </xdr:to>
    <xdr:sp macro="" textlink="">
      <xdr:nvSpPr>
        <xdr:cNvPr id="25" name="角丸四角形 24"/>
        <xdr:cNvSpPr/>
      </xdr:nvSpPr>
      <xdr:spPr>
        <a:xfrm>
          <a:off x="2738438" y="1087436"/>
          <a:ext cx="3222625" cy="523875"/>
        </a:xfrm>
        <a:prstGeom prst="roundRect">
          <a:avLst/>
        </a:prstGeom>
        <a:solidFill>
          <a:schemeClr val="bg1"/>
        </a:solidFill>
        <a:ln w="12700" cap="rnd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 anchorCtr="0"/>
        <a:lstStyle/>
        <a:p>
          <a:pPr algn="l"/>
          <a:r>
            <a:rPr lang="ja-JP" altLang="en-US" sz="9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交付申請書に記載した住所（法人は登記されている本店所在地、個人は「印鑑証明書」記載の住所）を記載</a:t>
          </a:r>
          <a:endParaRPr lang="ja-JP" altLang="ja-JP" sz="900">
            <a:solidFill>
              <a:srgbClr val="FF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471125</xdr:colOff>
      <xdr:row>2</xdr:row>
      <xdr:rowOff>163872</xdr:rowOff>
    </xdr:from>
    <xdr:to>
      <xdr:col>12</xdr:col>
      <xdr:colOff>535102</xdr:colOff>
      <xdr:row>3</xdr:row>
      <xdr:rowOff>154449</xdr:rowOff>
    </xdr:to>
    <xdr:sp macro="" textlink="">
      <xdr:nvSpPr>
        <xdr:cNvPr id="2" name="角丸四角形 24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SpPr/>
      </xdr:nvSpPr>
      <xdr:spPr>
        <a:xfrm>
          <a:off x="3762200" y="607689"/>
          <a:ext cx="1962149" cy="215900"/>
        </a:xfrm>
        <a:prstGeom prst="roundRect">
          <a:avLst>
            <a:gd name="adj" fmla="val 0"/>
          </a:avLst>
        </a:prstGeom>
        <a:solidFill>
          <a:schemeClr val="bg1"/>
        </a:solidFill>
        <a:ln w="19050" cap="rnd">
          <a:solidFill>
            <a:srgbClr val="FF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lIns="36000" tIns="0" rIns="36000" bIns="0" rtlCol="0" anchor="ctr" anchorCtr="0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1">
              <a:solidFill>
                <a:srgbClr val="FF0000"/>
              </a:solidFill>
              <a:effectLst/>
              <a:latin typeface="游ゴシック Medium" panose="020B0500000000000000" pitchFamily="50" charset="-128"/>
              <a:ea typeface="游ゴシック Medium" panose="020B0500000000000000" pitchFamily="50" charset="-128"/>
              <a:cs typeface="+mn-cs"/>
            </a:rPr>
            <a:t>プルダウンして選択</a:t>
          </a:r>
          <a:endParaRPr kumimoji="1" lang="en-US" altLang="ja-JP" sz="1050" b="1">
            <a:solidFill>
              <a:srgbClr val="FF0000"/>
            </a:solidFill>
            <a:effectLst/>
            <a:latin typeface="游ゴシック Medium" panose="020B0500000000000000" pitchFamily="50" charset="-128"/>
            <a:ea typeface="游ゴシック Medium" panose="020B0500000000000000" pitchFamily="50" charset="-128"/>
            <a:cs typeface="+mn-cs"/>
          </a:endParaRPr>
        </a:p>
      </xdr:txBody>
    </xdr:sp>
    <xdr:clientData/>
  </xdr:twoCellAnchor>
  <xdr:twoCellAnchor>
    <xdr:from>
      <xdr:col>11</xdr:col>
      <xdr:colOff>11740</xdr:colOff>
      <xdr:row>3</xdr:row>
      <xdr:rowOff>138927</xdr:rowOff>
    </xdr:from>
    <xdr:to>
      <xdr:col>11</xdr:col>
      <xdr:colOff>140742</xdr:colOff>
      <xdr:row>4</xdr:row>
      <xdr:rowOff>106927</xdr:rowOff>
    </xdr:to>
    <xdr:cxnSp macro="">
      <xdr:nvCxnSpPr>
        <xdr:cNvPr id="3" name="直線矢印コネクタ 2"/>
        <xdr:cNvCxnSpPr/>
      </xdr:nvCxnSpPr>
      <xdr:spPr>
        <a:xfrm flipH="1">
          <a:off x="5057600" y="808067"/>
          <a:ext cx="129002" cy="193322"/>
        </a:xfrm>
        <a:prstGeom prst="straightConnector1">
          <a:avLst/>
        </a:prstGeom>
        <a:ln w="9525">
          <a:solidFill>
            <a:srgbClr val="FF0000"/>
          </a:solidFill>
          <a:prstDash val="solid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471130</xdr:colOff>
      <xdr:row>0</xdr:row>
      <xdr:rowOff>122903</xdr:rowOff>
    </xdr:from>
    <xdr:to>
      <xdr:col>13</xdr:col>
      <xdr:colOff>272934</xdr:colOff>
      <xdr:row>1</xdr:row>
      <xdr:rowOff>195481</xdr:rowOff>
    </xdr:to>
    <xdr:sp macro="" textlink="">
      <xdr:nvSpPr>
        <xdr:cNvPr id="5" name="角丸四角形 24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SpPr/>
      </xdr:nvSpPr>
      <xdr:spPr>
        <a:xfrm>
          <a:off x="3762205" y="122903"/>
          <a:ext cx="2287181" cy="291073"/>
        </a:xfrm>
        <a:prstGeom prst="roundRect">
          <a:avLst>
            <a:gd name="adj" fmla="val 0"/>
          </a:avLst>
        </a:prstGeom>
        <a:solidFill>
          <a:schemeClr val="bg1"/>
        </a:solidFill>
        <a:ln w="19050" cap="rnd" cmpd="sng" algn="ctr">
          <a:solidFill>
            <a:srgbClr val="FF0000"/>
          </a:solidFill>
          <a:prstDash val="solid"/>
          <a:miter lim="800000"/>
        </a:ln>
        <a:effectLst/>
      </xdr:spPr>
      <xdr:txBody>
        <a:bodyPr vertOverflow="clip" horzOverflow="clip" wrap="none" lIns="36000" tIns="0" rIns="36000" bIns="0" rtlCol="0" anchor="ctr" anchorCtr="0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游ゴシック Medium" panose="020B0500000000000000" pitchFamily="50" charset="-128"/>
              <a:ea typeface="游ゴシック Medium" panose="020B0500000000000000" pitchFamily="50" charset="-128"/>
              <a:cs typeface="+mn-cs"/>
            </a:rPr>
            <a:t>英数字はすべて「半角」で入力</a:t>
          </a:r>
          <a:endParaRPr kumimoji="1" lang="en-US" altLang="ja-JP" sz="12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游ゴシック Medium" panose="020B0500000000000000" pitchFamily="50" charset="-128"/>
            <a:ea typeface="游ゴシック Medium" panose="020B0500000000000000" pitchFamily="50" charset="-128"/>
            <a:cs typeface="+mn-cs"/>
          </a:endParaRPr>
        </a:p>
      </xdr:txBody>
    </xdr:sp>
    <xdr:clientData/>
  </xdr:twoCellAnchor>
  <xdr:twoCellAnchor>
    <xdr:from>
      <xdr:col>7</xdr:col>
      <xdr:colOff>6829</xdr:colOff>
      <xdr:row>10</xdr:row>
      <xdr:rowOff>122906</xdr:rowOff>
    </xdr:from>
    <xdr:to>
      <xdr:col>9</xdr:col>
      <xdr:colOff>143387</xdr:colOff>
      <xdr:row>13</xdr:row>
      <xdr:rowOff>170701</xdr:rowOff>
    </xdr:to>
    <xdr:sp macro="" textlink="">
      <xdr:nvSpPr>
        <xdr:cNvPr id="6" name="テキスト ボックス 2"/>
        <xdr:cNvSpPr txBox="1">
          <a:spLocks noChangeArrowheads="1"/>
        </xdr:cNvSpPr>
      </xdr:nvSpPr>
      <xdr:spPr bwMode="auto">
        <a:xfrm>
          <a:off x="3297904" y="2123497"/>
          <a:ext cx="1324623" cy="600860"/>
        </a:xfrm>
        <a:prstGeom prst="rect">
          <a:avLst/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just">
            <a:spcAft>
              <a:spcPts val="0"/>
            </a:spcAft>
          </a:pPr>
          <a:r>
            <a:rPr lang="ja-JP" sz="1200" kern="1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赤字：入力箇所</a:t>
          </a:r>
          <a:endParaRPr lang="ja-JP" sz="1100" kern="100"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200" kern="100">
              <a:solidFill>
                <a:srgbClr val="0070C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青字：自動入力</a:t>
          </a:r>
          <a:endParaRPr lang="ja-JP" sz="1100" kern="100"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349607</xdr:colOff>
      <xdr:row>0</xdr:row>
      <xdr:rowOff>35673</xdr:rowOff>
    </xdr:from>
    <xdr:to>
      <xdr:col>8</xdr:col>
      <xdr:colOff>111057</xdr:colOff>
      <xdr:row>0</xdr:row>
      <xdr:rowOff>214044</xdr:rowOff>
    </xdr:to>
    <xdr:sp macro="" textlink="">
      <xdr:nvSpPr>
        <xdr:cNvPr id="2" name="角丸四角形 24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SpPr/>
      </xdr:nvSpPr>
      <xdr:spPr>
        <a:xfrm>
          <a:off x="1605337" y="35673"/>
          <a:ext cx="2287181" cy="178371"/>
        </a:xfrm>
        <a:prstGeom prst="roundRect">
          <a:avLst>
            <a:gd name="adj" fmla="val 0"/>
          </a:avLst>
        </a:prstGeom>
        <a:solidFill>
          <a:schemeClr val="bg1"/>
        </a:solidFill>
        <a:ln w="19050" cap="rnd" cmpd="sng" algn="ctr">
          <a:solidFill>
            <a:srgbClr val="FF0000"/>
          </a:solidFill>
          <a:prstDash val="solid"/>
          <a:miter lim="800000"/>
        </a:ln>
        <a:effectLst/>
      </xdr:spPr>
      <xdr:txBody>
        <a:bodyPr vertOverflow="clip" horzOverflow="clip" wrap="none" lIns="36000" tIns="0" rIns="36000" bIns="0" rtlCol="0" anchor="ctr" anchorCtr="0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游ゴシック Medium" panose="020B0500000000000000" pitchFamily="50" charset="-128"/>
              <a:ea typeface="游ゴシック Medium" panose="020B0500000000000000" pitchFamily="50" charset="-128"/>
              <a:cs typeface="+mn-cs"/>
            </a:rPr>
            <a:t>英数字はすべて「半角」で入力</a:t>
          </a:r>
          <a:endParaRPr kumimoji="1" lang="en-US" altLang="ja-JP" sz="12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游ゴシック Medium" panose="020B0500000000000000" pitchFamily="50" charset="-128"/>
            <a:ea typeface="游ゴシック Medium" panose="020B0500000000000000" pitchFamily="50" charset="-128"/>
            <a:cs typeface="+mn-cs"/>
          </a:endParaRPr>
        </a:p>
      </xdr:txBody>
    </xdr:sp>
    <xdr:clientData/>
  </xdr:twoCellAnchor>
  <xdr:twoCellAnchor>
    <xdr:from>
      <xdr:col>8</xdr:col>
      <xdr:colOff>178370</xdr:colOff>
      <xdr:row>0</xdr:row>
      <xdr:rowOff>35674</xdr:rowOff>
    </xdr:from>
    <xdr:to>
      <xdr:col>13</xdr:col>
      <xdr:colOff>85688</xdr:colOff>
      <xdr:row>0</xdr:row>
      <xdr:rowOff>192640</xdr:rowOff>
    </xdr:to>
    <xdr:sp macro="" textlink="">
      <xdr:nvSpPr>
        <xdr:cNvPr id="3" name="角丸四角形 24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SpPr/>
      </xdr:nvSpPr>
      <xdr:spPr>
        <a:xfrm>
          <a:off x="3959831" y="35674"/>
          <a:ext cx="1962149" cy="156966"/>
        </a:xfrm>
        <a:prstGeom prst="roundRect">
          <a:avLst>
            <a:gd name="adj" fmla="val 0"/>
          </a:avLst>
        </a:prstGeom>
        <a:solidFill>
          <a:schemeClr val="bg1"/>
        </a:solidFill>
        <a:ln w="19050" cap="rnd">
          <a:solidFill>
            <a:srgbClr val="FF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lIns="36000" tIns="0" rIns="36000" bIns="0" rtlCol="0" anchor="ctr" anchorCtr="0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1">
              <a:solidFill>
                <a:srgbClr val="FF0000"/>
              </a:solidFill>
              <a:effectLst/>
              <a:latin typeface="游ゴシック Medium" panose="020B0500000000000000" pitchFamily="50" charset="-128"/>
              <a:ea typeface="游ゴシック Medium" panose="020B0500000000000000" pitchFamily="50" charset="-128"/>
              <a:cs typeface="+mn-cs"/>
            </a:rPr>
            <a:t>プルダウンして選択</a:t>
          </a:r>
          <a:endParaRPr kumimoji="1" lang="en-US" altLang="ja-JP" sz="1050" b="1">
            <a:solidFill>
              <a:srgbClr val="FF0000"/>
            </a:solidFill>
            <a:effectLst/>
            <a:latin typeface="游ゴシック Medium" panose="020B0500000000000000" pitchFamily="50" charset="-128"/>
            <a:ea typeface="游ゴシック Medium" panose="020B0500000000000000" pitchFamily="50" charset="-128"/>
            <a:cs typeface="+mn-cs"/>
          </a:endParaRPr>
        </a:p>
      </xdr:txBody>
    </xdr:sp>
    <xdr:clientData/>
  </xdr:twoCellAnchor>
  <xdr:twoCellAnchor>
    <xdr:from>
      <xdr:col>10</xdr:col>
      <xdr:colOff>328202</xdr:colOff>
      <xdr:row>0</xdr:row>
      <xdr:rowOff>193242</xdr:rowOff>
    </xdr:from>
    <xdr:to>
      <xdr:col>11</xdr:col>
      <xdr:colOff>40245</xdr:colOff>
      <xdr:row>1</xdr:row>
      <xdr:rowOff>149831</xdr:rowOff>
    </xdr:to>
    <xdr:cxnSp macro="">
      <xdr:nvCxnSpPr>
        <xdr:cNvPr id="4" name="直線矢印コネクタ 3"/>
        <xdr:cNvCxnSpPr/>
      </xdr:nvCxnSpPr>
      <xdr:spPr>
        <a:xfrm flipH="1">
          <a:off x="4958708" y="193242"/>
          <a:ext cx="54515" cy="170634"/>
        </a:xfrm>
        <a:prstGeom prst="straightConnector1">
          <a:avLst/>
        </a:prstGeom>
        <a:ln w="9525">
          <a:solidFill>
            <a:srgbClr val="FF0000"/>
          </a:solidFill>
          <a:prstDash val="solid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49945</xdr:colOff>
      <xdr:row>7</xdr:row>
      <xdr:rowOff>128426</xdr:rowOff>
    </xdr:from>
    <xdr:to>
      <xdr:col>10</xdr:col>
      <xdr:colOff>28540</xdr:colOff>
      <xdr:row>10</xdr:row>
      <xdr:rowOff>164100</xdr:rowOff>
    </xdr:to>
    <xdr:sp macro="" textlink="">
      <xdr:nvSpPr>
        <xdr:cNvPr id="5" name="テキスト ボックス 2"/>
        <xdr:cNvSpPr txBox="1">
          <a:spLocks noChangeArrowheads="1"/>
        </xdr:cNvSpPr>
      </xdr:nvSpPr>
      <xdr:spPr bwMode="auto">
        <a:xfrm>
          <a:off x="3296293" y="1412696"/>
          <a:ext cx="1362753" cy="570786"/>
        </a:xfrm>
        <a:prstGeom prst="rect">
          <a:avLst/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just">
            <a:spcAft>
              <a:spcPts val="0"/>
            </a:spcAft>
          </a:pPr>
          <a:r>
            <a:rPr lang="ja-JP" sz="1200" kern="100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赤字：入力箇所</a:t>
          </a:r>
          <a:endParaRPr lang="ja-JP" sz="1100" kern="100"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200" kern="100">
              <a:solidFill>
                <a:srgbClr val="0070C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Times New Roman" panose="02020603050405020304" pitchFamily="18" charset="0"/>
            </a:rPr>
            <a:t>青字：自動入力</a:t>
          </a:r>
          <a:endParaRPr lang="ja-JP" sz="1100" kern="100"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127000</xdr:rowOff>
    </xdr:from>
    <xdr:to>
      <xdr:col>10</xdr:col>
      <xdr:colOff>469493</xdr:colOff>
      <xdr:row>1</xdr:row>
      <xdr:rowOff>178371</xdr:rowOff>
    </xdr:to>
    <xdr:sp macro="" textlink="">
      <xdr:nvSpPr>
        <xdr:cNvPr id="2" name="角丸四角形 24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SpPr/>
      </xdr:nvSpPr>
      <xdr:spPr>
        <a:xfrm>
          <a:off x="3016250" y="127000"/>
          <a:ext cx="2287181" cy="281559"/>
        </a:xfrm>
        <a:prstGeom prst="roundRect">
          <a:avLst>
            <a:gd name="adj" fmla="val 0"/>
          </a:avLst>
        </a:prstGeom>
        <a:solidFill>
          <a:schemeClr val="bg1"/>
        </a:solidFill>
        <a:ln w="19050" cap="rnd" cmpd="sng" algn="ctr">
          <a:solidFill>
            <a:srgbClr val="FF0000"/>
          </a:solidFill>
          <a:prstDash val="solid"/>
          <a:miter lim="800000"/>
        </a:ln>
        <a:effectLst/>
      </xdr:spPr>
      <xdr:txBody>
        <a:bodyPr vertOverflow="clip" horzOverflow="clip" wrap="none" lIns="36000" tIns="0" rIns="36000" bIns="0" rtlCol="0" anchor="ctr" anchorCtr="0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游ゴシック Medium" panose="020B0500000000000000" pitchFamily="50" charset="-128"/>
              <a:ea typeface="游ゴシック Medium" panose="020B0500000000000000" pitchFamily="50" charset="-128"/>
              <a:cs typeface="+mn-cs"/>
            </a:rPr>
            <a:t>英数字はすべて「半角」で入力</a:t>
          </a:r>
          <a:endParaRPr kumimoji="1" lang="en-US" altLang="ja-JP" sz="12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游ゴシック Medium" panose="020B0500000000000000" pitchFamily="50" charset="-128"/>
            <a:ea typeface="游ゴシック Medium" panose="020B0500000000000000" pitchFamily="50" charset="-128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43495</xdr:rowOff>
    </xdr:from>
    <xdr:to>
      <xdr:col>10</xdr:col>
      <xdr:colOff>573550</xdr:colOff>
      <xdr:row>1</xdr:row>
      <xdr:rowOff>124986</xdr:rowOff>
    </xdr:to>
    <xdr:sp macro="" textlink="">
      <xdr:nvSpPr>
        <xdr:cNvPr id="2" name="角丸四角形 24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SpPr/>
      </xdr:nvSpPr>
      <xdr:spPr>
        <a:xfrm>
          <a:off x="3540342" y="43495"/>
          <a:ext cx="2287181" cy="281559"/>
        </a:xfrm>
        <a:prstGeom prst="roundRect">
          <a:avLst>
            <a:gd name="adj" fmla="val 0"/>
          </a:avLst>
        </a:prstGeom>
        <a:solidFill>
          <a:schemeClr val="bg1"/>
        </a:solidFill>
        <a:ln w="19050" cap="rnd" cmpd="sng" algn="ctr">
          <a:solidFill>
            <a:srgbClr val="FF0000"/>
          </a:solidFill>
          <a:prstDash val="solid"/>
          <a:miter lim="800000"/>
        </a:ln>
        <a:effectLst/>
      </xdr:spPr>
      <xdr:txBody>
        <a:bodyPr vertOverflow="clip" horzOverflow="clip" wrap="none" lIns="36000" tIns="0" rIns="36000" bIns="0" rtlCol="0" anchor="ctr" anchorCtr="0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游ゴシック Medium" panose="020B0500000000000000" pitchFamily="50" charset="-128"/>
              <a:ea typeface="游ゴシック Medium" panose="020B0500000000000000" pitchFamily="50" charset="-128"/>
              <a:cs typeface="+mn-cs"/>
            </a:rPr>
            <a:t>英数字はすべて「半角」で入力</a:t>
          </a:r>
          <a:endParaRPr kumimoji="1" lang="en-US" altLang="ja-JP" sz="12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游ゴシック Medium" panose="020B0500000000000000" pitchFamily="50" charset="-128"/>
            <a:ea typeface="游ゴシック Medium" panose="020B0500000000000000" pitchFamily="50" charset="-128"/>
            <a:cs typeface="+mn-cs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955259</xdr:colOff>
      <xdr:row>11</xdr:row>
      <xdr:rowOff>342347</xdr:rowOff>
    </xdr:from>
    <xdr:to>
      <xdr:col>7</xdr:col>
      <xdr:colOff>323999</xdr:colOff>
      <xdr:row>12</xdr:row>
      <xdr:rowOff>107999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SpPr/>
      </xdr:nvSpPr>
      <xdr:spPr>
        <a:xfrm>
          <a:off x="5897216" y="3274390"/>
          <a:ext cx="324000" cy="108000"/>
        </a:xfrm>
        <a:prstGeom prst="rect">
          <a:avLst/>
        </a:prstGeom>
        <a:solidFill>
          <a:sysClr val="window" lastClr="FFFFFF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400">
              <a:solidFill>
                <a:srgbClr val="FF0000"/>
              </a:solidFill>
            </a:rPr>
            <a:t>上限２０万円</a:t>
          </a:r>
          <a:endParaRPr kumimoji="1" lang="ja-JP" altLang="en-US" sz="400"/>
        </a:p>
      </xdr:txBody>
    </xdr:sp>
    <xdr:clientData/>
  </xdr:twoCellAnchor>
  <xdr:twoCellAnchor>
    <xdr:from>
      <xdr:col>6</xdr:col>
      <xdr:colOff>947932</xdr:colOff>
      <xdr:row>15</xdr:row>
      <xdr:rowOff>3420</xdr:rowOff>
    </xdr:from>
    <xdr:to>
      <xdr:col>7</xdr:col>
      <xdr:colOff>316672</xdr:colOff>
      <xdr:row>15</xdr:row>
      <xdr:rowOff>111420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SpPr/>
      </xdr:nvSpPr>
      <xdr:spPr>
        <a:xfrm>
          <a:off x="6325894" y="4135805"/>
          <a:ext cx="409163" cy="108000"/>
        </a:xfrm>
        <a:prstGeom prst="rect">
          <a:avLst/>
        </a:prstGeom>
        <a:solidFill>
          <a:sysClr val="window" lastClr="FFFFFF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400">
              <a:solidFill>
                <a:srgbClr val="FF0000"/>
              </a:solidFill>
            </a:rPr>
            <a:t>上限２０万円</a:t>
          </a:r>
          <a:endParaRPr kumimoji="1" lang="ja-JP" altLang="en-US" sz="400"/>
        </a:p>
      </xdr:txBody>
    </xdr:sp>
    <xdr:clientData/>
  </xdr:twoCellAnchor>
  <xdr:twoCellAnchor>
    <xdr:from>
      <xdr:col>6</xdr:col>
      <xdr:colOff>947932</xdr:colOff>
      <xdr:row>15</xdr:row>
      <xdr:rowOff>358532</xdr:rowOff>
    </xdr:from>
    <xdr:to>
      <xdr:col>7</xdr:col>
      <xdr:colOff>316672</xdr:colOff>
      <xdr:row>16</xdr:row>
      <xdr:rowOff>107513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SpPr/>
      </xdr:nvSpPr>
      <xdr:spPr>
        <a:xfrm>
          <a:off x="6325894" y="4490917"/>
          <a:ext cx="409163" cy="108000"/>
        </a:xfrm>
        <a:prstGeom prst="rect">
          <a:avLst/>
        </a:prstGeom>
        <a:solidFill>
          <a:sysClr val="window" lastClr="FFFFFF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400">
              <a:solidFill>
                <a:srgbClr val="FF0000"/>
              </a:solidFill>
            </a:rPr>
            <a:t>上限２０万円</a:t>
          </a:r>
          <a:endParaRPr kumimoji="1" lang="ja-JP" altLang="en-US" sz="400"/>
        </a:p>
      </xdr:txBody>
    </xdr:sp>
    <xdr:clientData/>
  </xdr:twoCellAnchor>
  <xdr:twoCellAnchor>
    <xdr:from>
      <xdr:col>6</xdr:col>
      <xdr:colOff>947932</xdr:colOff>
      <xdr:row>17</xdr:row>
      <xdr:rowOff>491</xdr:rowOff>
    </xdr:from>
    <xdr:to>
      <xdr:col>7</xdr:col>
      <xdr:colOff>316672</xdr:colOff>
      <xdr:row>17</xdr:row>
      <xdr:rowOff>108491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SpPr/>
      </xdr:nvSpPr>
      <xdr:spPr>
        <a:xfrm>
          <a:off x="6325894" y="4850914"/>
          <a:ext cx="409163" cy="108000"/>
        </a:xfrm>
        <a:prstGeom prst="rect">
          <a:avLst/>
        </a:prstGeom>
        <a:solidFill>
          <a:sysClr val="window" lastClr="FFFFFF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400">
              <a:solidFill>
                <a:srgbClr val="FF0000"/>
              </a:solidFill>
            </a:rPr>
            <a:t>上限５０万円</a:t>
          </a:r>
          <a:endParaRPr kumimoji="1" lang="ja-JP" altLang="en-US" sz="400"/>
        </a:p>
      </xdr:txBody>
    </xdr:sp>
    <xdr:clientData/>
  </xdr:twoCellAnchor>
  <xdr:twoCellAnchor>
    <xdr:from>
      <xdr:col>6</xdr:col>
      <xdr:colOff>947932</xdr:colOff>
      <xdr:row>17</xdr:row>
      <xdr:rowOff>355601</xdr:rowOff>
    </xdr:from>
    <xdr:to>
      <xdr:col>7</xdr:col>
      <xdr:colOff>316672</xdr:colOff>
      <xdr:row>18</xdr:row>
      <xdr:rowOff>104582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SpPr/>
      </xdr:nvSpPr>
      <xdr:spPr>
        <a:xfrm>
          <a:off x="6325894" y="5206024"/>
          <a:ext cx="409163" cy="108000"/>
        </a:xfrm>
        <a:prstGeom prst="rect">
          <a:avLst/>
        </a:prstGeom>
        <a:solidFill>
          <a:sysClr val="window" lastClr="FFFFFF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400">
              <a:solidFill>
                <a:srgbClr val="FF0000"/>
              </a:solidFill>
            </a:rPr>
            <a:t>上限３０万円</a:t>
          </a:r>
          <a:endParaRPr kumimoji="1" lang="ja-JP" altLang="en-US" sz="400"/>
        </a:p>
      </xdr:txBody>
    </xdr:sp>
    <xdr:clientData/>
  </xdr:twoCellAnchor>
  <xdr:twoCellAnchor>
    <xdr:from>
      <xdr:col>6</xdr:col>
      <xdr:colOff>947932</xdr:colOff>
      <xdr:row>18</xdr:row>
      <xdr:rowOff>356579</xdr:rowOff>
    </xdr:from>
    <xdr:to>
      <xdr:col>7</xdr:col>
      <xdr:colOff>316672</xdr:colOff>
      <xdr:row>19</xdr:row>
      <xdr:rowOff>105559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SpPr/>
      </xdr:nvSpPr>
      <xdr:spPr>
        <a:xfrm>
          <a:off x="6325894" y="5566021"/>
          <a:ext cx="409163" cy="108000"/>
        </a:xfrm>
        <a:prstGeom prst="rect">
          <a:avLst/>
        </a:prstGeom>
        <a:solidFill>
          <a:sysClr val="window" lastClr="FFFFFF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400">
              <a:solidFill>
                <a:srgbClr val="FF0000"/>
              </a:solidFill>
            </a:rPr>
            <a:t>上限４５万円</a:t>
          </a:r>
          <a:endParaRPr kumimoji="1" lang="ja-JP" altLang="en-US" sz="400"/>
        </a:p>
      </xdr:txBody>
    </xdr:sp>
    <xdr:clientData/>
  </xdr:twoCellAnchor>
  <xdr:twoCellAnchor>
    <xdr:from>
      <xdr:col>6</xdr:col>
      <xdr:colOff>691444</xdr:colOff>
      <xdr:row>1</xdr:row>
      <xdr:rowOff>42333</xdr:rowOff>
    </xdr:from>
    <xdr:to>
      <xdr:col>9</xdr:col>
      <xdr:colOff>742014</xdr:colOff>
      <xdr:row>2</xdr:row>
      <xdr:rowOff>69892</xdr:rowOff>
    </xdr:to>
    <xdr:sp macro="" textlink="">
      <xdr:nvSpPr>
        <xdr:cNvPr id="8" name="角丸四角形 24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SpPr/>
      </xdr:nvSpPr>
      <xdr:spPr>
        <a:xfrm>
          <a:off x="5616222" y="331611"/>
          <a:ext cx="2287181" cy="281559"/>
        </a:xfrm>
        <a:prstGeom prst="roundRect">
          <a:avLst>
            <a:gd name="adj" fmla="val 0"/>
          </a:avLst>
        </a:prstGeom>
        <a:solidFill>
          <a:schemeClr val="bg1"/>
        </a:solidFill>
        <a:ln w="19050" cap="rnd" cmpd="sng" algn="ctr">
          <a:solidFill>
            <a:srgbClr val="FF0000"/>
          </a:solidFill>
          <a:prstDash val="solid"/>
          <a:miter lim="800000"/>
        </a:ln>
        <a:effectLst/>
      </xdr:spPr>
      <xdr:txBody>
        <a:bodyPr vertOverflow="clip" horzOverflow="clip" wrap="none" lIns="36000" tIns="0" rIns="36000" bIns="0" rtlCol="0" anchor="ctr" anchorCtr="0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游ゴシック Medium" panose="020B0500000000000000" pitchFamily="50" charset="-128"/>
              <a:ea typeface="游ゴシック Medium" panose="020B0500000000000000" pitchFamily="50" charset="-128"/>
              <a:cs typeface="+mn-cs"/>
            </a:rPr>
            <a:t>英数字はすべて「半角」で入力</a:t>
          </a:r>
          <a:endParaRPr kumimoji="1" lang="en-US" altLang="ja-JP" sz="12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游ゴシック Medium" panose="020B0500000000000000" pitchFamily="50" charset="-128"/>
            <a:ea typeface="游ゴシック Medium" panose="020B0500000000000000" pitchFamily="50" charset="-128"/>
            <a:cs typeface="+mn-cs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0_&#20225;&#30011;&#31649;&#29702;&#37096;/030_&#21161;&#25104;&#35506;/010%20&#21161;&#25104;&#20107;&#26989;/010%20&#20107;&#26989;&#31649;&#29702;/230_&#23637;&#31034;&#20250;&#31561;&#20986;&#23637;&#25903;&#25588;&#21161;&#25104;&#20107;&#26989;/&#20196;&#21644;2&#24180;&#24230;/010_&#20107;&#26989;&#31649;&#29702;/100_R3&#28310;&#20633;/040_&#21215;&#38598;&#35201;&#38917;&#12539;&#30003;&#35531;&#26360;/020_&#30003;&#35531;&#26360;/R3_&#30003;&#35531;&#26360;_210107_&#26696;+&#35475;&#32004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申請書表紙"/>
      <sheetName val="１申請者概要２申請状況"/>
      <sheetName val="３役員・株主"/>
      <sheetName val="４申請要件５契約・実施・支払"/>
      <sheetName val="６申請概要"/>
      <sheetName val="７資金計画"/>
      <sheetName val="誓約書"/>
    </sheetNames>
    <sheetDataSet>
      <sheetData sheetId="0">
        <row r="12">
          <cell r="G12"/>
        </row>
      </sheetData>
      <sheetData sheetId="1" refreshError="1">
        <row r="5">
          <cell r="AG5" t="str">
            <v>A_農業・林業</v>
          </cell>
        </row>
        <row r="6">
          <cell r="AG6" t="str">
            <v>B_漁業</v>
          </cell>
        </row>
        <row r="7">
          <cell r="AG7" t="str">
            <v>C_鉱業・採石業・砂利採取業</v>
          </cell>
        </row>
        <row r="8">
          <cell r="AG8" t="str">
            <v>D_建設業</v>
          </cell>
        </row>
        <row r="9">
          <cell r="AG9" t="str">
            <v>E_製造業</v>
          </cell>
        </row>
        <row r="10">
          <cell r="AG10" t="str">
            <v>F_電気・ガス・熱供給・水道業</v>
          </cell>
        </row>
        <row r="11">
          <cell r="AG11" t="str">
            <v>G_情報通信業</v>
          </cell>
        </row>
        <row r="12">
          <cell r="AG12" t="str">
            <v>H_運輸業・郵便業</v>
          </cell>
        </row>
        <row r="13">
          <cell r="AG13" t="str">
            <v>I_卸売業・小売業</v>
          </cell>
        </row>
        <row r="14">
          <cell r="AG14" t="str">
            <v>J_金融業・保険業</v>
          </cell>
        </row>
        <row r="15">
          <cell r="AG15" t="str">
            <v>K_不動産業・物品賃貸業</v>
          </cell>
        </row>
        <row r="16">
          <cell r="AG16" t="str">
            <v>L_学術研究・専門・技術ｻｰﾋﾞｽ業</v>
          </cell>
        </row>
        <row r="17">
          <cell r="AG17" t="str">
            <v>M_宿泊業・飲食ｻｰﾋﾞｽ業</v>
          </cell>
        </row>
        <row r="18">
          <cell r="AG18" t="str">
            <v>N_生活関連ｻｰﾋﾞｽ業・娯楽業</v>
          </cell>
        </row>
        <row r="19">
          <cell r="AG19" t="str">
            <v>O_教育・学習支援業</v>
          </cell>
        </row>
        <row r="20">
          <cell r="AG20" t="str">
            <v>P_医療・福祉</v>
          </cell>
        </row>
        <row r="21">
          <cell r="AG21" t="str">
            <v>Q_複合ｻｰﾋﾞｽ事業</v>
          </cell>
        </row>
        <row r="22">
          <cell r="AG22" t="str">
            <v>R_ｻｰﾋﾞｽ業〈他に分類されないもの〉</v>
          </cell>
        </row>
        <row r="23">
          <cell r="AG23" t="str">
            <v>S_公務〈他に分類されるものを除く〉</v>
          </cell>
        </row>
        <row r="24">
          <cell r="AG24" t="str">
            <v>T_分類不能の産業</v>
          </cell>
        </row>
      </sheetData>
      <sheetData sheetId="2"/>
      <sheetData sheetId="3"/>
      <sheetData sheetId="4"/>
      <sheetData sheetId="5">
        <row r="29">
          <cell r="H29">
            <v>0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tenji.com/" TargetMode="External"/><Relationship Id="rId7" Type="http://schemas.openxmlformats.org/officeDocument/2006/relationships/drawing" Target="../drawings/drawing2.xml"/><Relationship Id="rId2" Type="http://schemas.openxmlformats.org/officeDocument/2006/relationships/hyperlink" Target="https://www.tenji.com/" TargetMode="External"/><Relationship Id="rId1" Type="http://schemas.openxmlformats.org/officeDocument/2006/relationships/hyperlink" Target="https://www.tenji.com/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https://www.tenji.com/" TargetMode="External"/><Relationship Id="rId4" Type="http://schemas.openxmlformats.org/officeDocument/2006/relationships/hyperlink" Target="https://www.tenji.com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tenji.com/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tenji.com/" TargetMode="External"/><Relationship Id="rId1" Type="http://schemas.openxmlformats.org/officeDocument/2006/relationships/hyperlink" Target="https://www.tenji.com/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tenji.com/" TargetMode="External"/><Relationship Id="rId4" Type="http://schemas.openxmlformats.org/officeDocument/2006/relationships/hyperlink" Target="https://www.tenji.com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www.rakuten.co.jp/" TargetMode="External"/><Relationship Id="rId1" Type="http://schemas.openxmlformats.org/officeDocument/2006/relationships/hyperlink" Target="https://www.tokyo-kosha.or.jp/support/josei/jigyo/shijo.html" TargetMode="External"/><Relationship Id="rId4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O40"/>
  <sheetViews>
    <sheetView showGridLines="0" showZeros="0" tabSelected="1" view="pageBreakPreview" zoomScale="80" zoomScaleNormal="100" zoomScaleSheetLayoutView="80" workbookViewId="0">
      <selection activeCell="G5" sqref="G5"/>
    </sheetView>
  </sheetViews>
  <sheetFormatPr defaultColWidth="9" defaultRowHeight="18" x14ac:dyDescent="0.35"/>
  <cols>
    <col min="1" max="1" width="2.5" style="2" customWidth="1"/>
    <col min="2" max="2" width="10.875" style="2" customWidth="1"/>
    <col min="3" max="3" width="9.625" style="2" customWidth="1"/>
    <col min="4" max="4" width="2.875" style="2" customWidth="1"/>
    <col min="5" max="5" width="10.125" style="2" customWidth="1"/>
    <col min="6" max="6" width="6.125" style="2" customWidth="1"/>
    <col min="7" max="7" width="9.5" style="2" customWidth="1"/>
    <col min="8" max="8" width="2.375" style="2" customWidth="1"/>
    <col min="9" max="9" width="10.625" style="2" customWidth="1"/>
    <col min="10" max="10" width="5.625" style="2" customWidth="1"/>
    <col min="11" max="11" width="10.625" style="2" customWidth="1"/>
    <col min="12" max="12" width="6.125" style="2" customWidth="1"/>
    <col min="13" max="13" width="2.5" style="2" customWidth="1"/>
    <col min="14" max="16384" width="9" style="2"/>
  </cols>
  <sheetData>
    <row r="1" spans="1:13" ht="18" customHeight="1" x14ac:dyDescent="0.35">
      <c r="A1" s="2" t="s">
        <v>165</v>
      </c>
    </row>
    <row r="2" spans="1:13" ht="19.5" customHeight="1" x14ac:dyDescent="0.35">
      <c r="C2" s="3"/>
      <c r="D2" s="3"/>
      <c r="E2" s="3"/>
      <c r="F2" s="3"/>
      <c r="G2" s="3"/>
      <c r="H2" s="3"/>
      <c r="I2" s="153" t="s">
        <v>181</v>
      </c>
      <c r="J2" s="153"/>
      <c r="K2" s="153"/>
      <c r="L2" s="153"/>
    </row>
    <row r="3" spans="1:13" ht="17.100000000000001" customHeight="1" x14ac:dyDescent="0.35"/>
    <row r="4" spans="1:13" s="5" customFormat="1" ht="16.5" customHeight="1" x14ac:dyDescent="0.15">
      <c r="B4" s="6" t="s">
        <v>12</v>
      </c>
      <c r="C4" s="7"/>
      <c r="D4" s="7"/>
      <c r="E4" s="7"/>
      <c r="F4" s="7"/>
    </row>
    <row r="5" spans="1:13" s="5" customFormat="1" ht="16.5" customHeight="1" x14ac:dyDescent="0.15">
      <c r="C5" s="27" t="s">
        <v>3</v>
      </c>
      <c r="D5" s="27"/>
      <c r="E5" s="27"/>
      <c r="F5" s="28"/>
    </row>
    <row r="7" spans="1:13" ht="18" customHeight="1" x14ac:dyDescent="0.35">
      <c r="H7" s="8" t="s">
        <v>18</v>
      </c>
      <c r="I7" s="108">
        <v>100</v>
      </c>
      <c r="J7" s="8" t="s">
        <v>17</v>
      </c>
      <c r="K7" s="109">
        <v>1000</v>
      </c>
    </row>
    <row r="8" spans="1:13" ht="39" customHeight="1" x14ac:dyDescent="0.35">
      <c r="G8" s="104" t="s">
        <v>157</v>
      </c>
      <c r="H8" s="11"/>
      <c r="I8" s="159" t="s">
        <v>158</v>
      </c>
      <c r="J8" s="159"/>
      <c r="K8" s="159"/>
      <c r="L8" s="159"/>
    </row>
    <row r="9" spans="1:13" ht="24" customHeight="1" x14ac:dyDescent="0.35">
      <c r="G9" s="10" t="s">
        <v>30</v>
      </c>
      <c r="H9" s="11"/>
      <c r="I9" s="161" t="s">
        <v>159</v>
      </c>
      <c r="J9" s="161"/>
      <c r="K9" s="161"/>
      <c r="L9" s="110" t="s">
        <v>2</v>
      </c>
    </row>
    <row r="10" spans="1:13" ht="24" customHeight="1" x14ac:dyDescent="0.35">
      <c r="G10" s="10" t="s">
        <v>164</v>
      </c>
      <c r="H10" s="9"/>
      <c r="I10" s="96" t="s">
        <v>16</v>
      </c>
      <c r="J10" s="152" t="s">
        <v>160</v>
      </c>
      <c r="K10" s="152"/>
      <c r="L10" s="152"/>
    </row>
    <row r="11" spans="1:13" ht="24" customHeight="1" x14ac:dyDescent="0.35">
      <c r="G11" s="10"/>
      <c r="H11" s="9"/>
      <c r="I11" s="96" t="s">
        <v>11</v>
      </c>
      <c r="J11" s="152" t="s">
        <v>161</v>
      </c>
      <c r="K11" s="152"/>
      <c r="L11" s="152"/>
    </row>
    <row r="12" spans="1:13" ht="24" customHeight="1" x14ac:dyDescent="0.35">
      <c r="G12" s="10" t="s">
        <v>0</v>
      </c>
      <c r="H12" s="5"/>
      <c r="I12" s="161" t="s">
        <v>185</v>
      </c>
      <c r="J12" s="161"/>
      <c r="K12" s="161"/>
      <c r="L12" s="161"/>
    </row>
    <row r="13" spans="1:13" ht="21" customHeight="1" x14ac:dyDescent="0.35"/>
    <row r="14" spans="1:13" ht="19.5" x14ac:dyDescent="0.4">
      <c r="B14" s="150" t="s">
        <v>210</v>
      </c>
      <c r="C14" s="150"/>
      <c r="D14" s="150"/>
      <c r="E14" s="150"/>
      <c r="F14" s="150"/>
      <c r="G14" s="150"/>
      <c r="H14" s="150"/>
      <c r="I14" s="150"/>
      <c r="J14" s="150"/>
      <c r="K14" s="150"/>
      <c r="L14" s="150"/>
    </row>
    <row r="15" spans="1:13" ht="21" customHeight="1" x14ac:dyDescent="0.35"/>
    <row r="16" spans="1:13" ht="18" customHeight="1" x14ac:dyDescent="0.35">
      <c r="A16" s="96"/>
      <c r="B16" s="382" t="s">
        <v>211</v>
      </c>
      <c r="C16" s="382"/>
      <c r="D16" s="96">
        <v>4</v>
      </c>
      <c r="E16" s="96" t="s">
        <v>212</v>
      </c>
      <c r="F16" s="383">
        <v>1687</v>
      </c>
      <c r="G16" s="384" t="s">
        <v>31</v>
      </c>
      <c r="H16" s="384"/>
      <c r="I16" s="384"/>
      <c r="J16" s="384"/>
      <c r="K16" s="384"/>
      <c r="L16" s="384"/>
      <c r="M16" s="384"/>
    </row>
    <row r="17" spans="1:15" s="5" customFormat="1" ht="18" customHeight="1" x14ac:dyDescent="0.15">
      <c r="A17" s="96" t="s">
        <v>32</v>
      </c>
      <c r="B17" s="12"/>
      <c r="C17" s="12"/>
      <c r="D17" s="96"/>
      <c r="E17" s="96"/>
      <c r="F17" s="149"/>
      <c r="G17" s="96"/>
      <c r="H17" s="96"/>
      <c r="I17" s="96"/>
      <c r="J17" s="96"/>
      <c r="K17" s="96"/>
      <c r="L17" s="96"/>
      <c r="M17" s="96"/>
    </row>
    <row r="18" spans="1:15" ht="21" customHeight="1" x14ac:dyDescent="0.35"/>
    <row r="19" spans="1:15" x14ac:dyDescent="0.35">
      <c r="B19" s="151" t="s">
        <v>1</v>
      </c>
      <c r="C19" s="151"/>
      <c r="D19" s="151"/>
      <c r="E19" s="151"/>
      <c r="F19" s="151"/>
      <c r="G19" s="151"/>
      <c r="H19" s="151"/>
      <c r="I19" s="151"/>
      <c r="J19" s="151"/>
      <c r="K19" s="151"/>
      <c r="L19" s="151"/>
    </row>
    <row r="20" spans="1:15" ht="21" customHeight="1" x14ac:dyDescent="0.35"/>
    <row r="21" spans="1:15" ht="24" customHeight="1" x14ac:dyDescent="0.35">
      <c r="A21" s="97" t="s">
        <v>8</v>
      </c>
      <c r="C21" s="5"/>
      <c r="E21" s="4" t="s">
        <v>10</v>
      </c>
      <c r="F21" s="107" t="s">
        <v>163</v>
      </c>
      <c r="G21" s="7" t="s">
        <v>19</v>
      </c>
      <c r="H21" s="7"/>
      <c r="I21" s="7"/>
      <c r="J21" s="7"/>
      <c r="K21" s="7"/>
      <c r="L21" s="7"/>
    </row>
    <row r="22" spans="1:15" ht="24" customHeight="1" x14ac:dyDescent="0.35">
      <c r="B22" s="5"/>
      <c r="C22" s="5"/>
      <c r="E22" s="4" t="s">
        <v>9</v>
      </c>
      <c r="F22" s="103"/>
      <c r="G22" s="7" t="s">
        <v>20</v>
      </c>
      <c r="H22" s="7"/>
      <c r="I22" s="7"/>
      <c r="J22" s="7"/>
      <c r="K22" s="7"/>
      <c r="L22" s="7"/>
    </row>
    <row r="23" spans="1:15" ht="12" customHeight="1" x14ac:dyDescent="0.35"/>
    <row r="24" spans="1:15" ht="24" customHeight="1" x14ac:dyDescent="0.35">
      <c r="A24" s="97" t="s">
        <v>13</v>
      </c>
      <c r="C24" s="5"/>
      <c r="D24" s="4"/>
      <c r="E24" s="154" t="s">
        <v>162</v>
      </c>
      <c r="F24" s="154"/>
      <c r="G24" s="154"/>
      <c r="H24" s="154"/>
      <c r="I24" s="154"/>
      <c r="J24" s="154"/>
      <c r="K24" s="154"/>
      <c r="L24" s="7"/>
    </row>
    <row r="25" spans="1:15" ht="12" customHeight="1" x14ac:dyDescent="0.35"/>
    <row r="26" spans="1:15" ht="24" customHeight="1" x14ac:dyDescent="0.35">
      <c r="A26" s="97" t="s">
        <v>147</v>
      </c>
      <c r="B26" s="5"/>
      <c r="C26" s="5"/>
      <c r="E26" s="4"/>
      <c r="F26" s="160">
        <f>'付表２(経費変更)'!E24</f>
        <v>3000000</v>
      </c>
      <c r="G26" s="160"/>
      <c r="H26" s="160"/>
      <c r="I26" s="160"/>
      <c r="J26" s="7" t="s">
        <v>4</v>
      </c>
      <c r="O26" s="13"/>
    </row>
    <row r="27" spans="1:15" ht="12" customHeight="1" x14ac:dyDescent="0.35">
      <c r="J27" s="5"/>
    </row>
    <row r="28" spans="1:15" ht="24" customHeight="1" x14ac:dyDescent="0.35">
      <c r="A28" s="98" t="s">
        <v>148</v>
      </c>
      <c r="C28" s="7"/>
      <c r="D28" s="7"/>
      <c r="E28" s="7"/>
      <c r="F28" s="4"/>
      <c r="G28" s="162" t="s">
        <v>154</v>
      </c>
      <c r="H28" s="162"/>
      <c r="I28" s="162"/>
      <c r="J28" s="5"/>
    </row>
    <row r="29" spans="1:15" ht="12" customHeight="1" x14ac:dyDescent="0.35">
      <c r="J29" s="5"/>
    </row>
    <row r="30" spans="1:15" ht="24" customHeight="1" x14ac:dyDescent="0.35">
      <c r="A30" s="97" t="s">
        <v>149</v>
      </c>
      <c r="B30" s="5"/>
      <c r="C30" s="5"/>
      <c r="D30" s="5"/>
      <c r="F30" s="158">
        <f>'付表２(経費変更)'!J24</f>
        <v>3000000</v>
      </c>
      <c r="G30" s="158"/>
      <c r="H30" s="158"/>
      <c r="I30" s="158"/>
      <c r="J30" s="7" t="s">
        <v>4</v>
      </c>
    </row>
    <row r="31" spans="1:15" ht="12" customHeight="1" x14ac:dyDescent="0.35"/>
    <row r="32" spans="1:15" ht="24" customHeight="1" x14ac:dyDescent="0.35">
      <c r="A32" s="97" t="s">
        <v>131</v>
      </c>
      <c r="C32" s="5"/>
      <c r="D32" s="5"/>
      <c r="E32" s="5"/>
      <c r="F32" s="5"/>
    </row>
    <row r="33" spans="2:12" ht="7.5" customHeight="1" x14ac:dyDescent="0.35"/>
    <row r="34" spans="2:12" ht="21.6" customHeight="1" x14ac:dyDescent="0.35">
      <c r="B34" s="14" t="s">
        <v>14</v>
      </c>
      <c r="C34" s="157" t="s">
        <v>182</v>
      </c>
      <c r="D34" s="157"/>
      <c r="E34" s="157"/>
      <c r="F34" s="157"/>
      <c r="G34" s="157"/>
      <c r="H34" s="157"/>
      <c r="I34" s="157"/>
      <c r="J34" s="157"/>
      <c r="K34" s="157"/>
      <c r="L34" s="157"/>
    </row>
    <row r="35" spans="2:12" ht="21.6" customHeight="1" x14ac:dyDescent="0.35">
      <c r="B35" s="14"/>
      <c r="C35" s="157" t="s">
        <v>206</v>
      </c>
      <c r="D35" s="157"/>
      <c r="E35" s="157"/>
      <c r="F35" s="157"/>
      <c r="G35" s="157"/>
      <c r="H35" s="157"/>
      <c r="I35" s="157"/>
      <c r="J35" s="157"/>
      <c r="K35" s="157"/>
      <c r="L35" s="157"/>
    </row>
    <row r="36" spans="2:12" ht="21.6" customHeight="1" x14ac:dyDescent="0.35">
      <c r="B36" s="14"/>
      <c r="C36" s="155"/>
      <c r="D36" s="155"/>
      <c r="E36" s="155"/>
      <c r="F36" s="155"/>
      <c r="G36" s="155"/>
      <c r="H36" s="155"/>
      <c r="I36" s="155"/>
      <c r="J36" s="155"/>
      <c r="K36" s="155"/>
      <c r="L36" s="155"/>
    </row>
    <row r="37" spans="2:12" ht="21.6" customHeight="1" x14ac:dyDescent="0.35">
      <c r="B37" s="14" t="s">
        <v>15</v>
      </c>
      <c r="C37" s="156" t="s">
        <v>183</v>
      </c>
      <c r="D37" s="156"/>
      <c r="E37" s="156"/>
      <c r="F37" s="156"/>
      <c r="G37" s="156"/>
      <c r="H37" s="156"/>
      <c r="I37" s="156"/>
      <c r="J37" s="156"/>
      <c r="K37" s="156"/>
      <c r="L37" s="156"/>
    </row>
    <row r="38" spans="2:12" ht="21.6" customHeight="1" x14ac:dyDescent="0.35">
      <c r="B38" s="14"/>
      <c r="C38" s="156" t="s">
        <v>184</v>
      </c>
      <c r="D38" s="156"/>
      <c r="E38" s="156"/>
      <c r="F38" s="156"/>
      <c r="G38" s="156"/>
      <c r="H38" s="156"/>
      <c r="I38" s="156"/>
      <c r="J38" s="156"/>
      <c r="K38" s="156"/>
      <c r="L38" s="156"/>
    </row>
    <row r="39" spans="2:12" ht="21.6" customHeight="1" x14ac:dyDescent="0.35">
      <c r="B39" s="14"/>
      <c r="C39" s="156" t="s">
        <v>207</v>
      </c>
      <c r="D39" s="156"/>
      <c r="E39" s="156"/>
      <c r="F39" s="156"/>
      <c r="G39" s="156"/>
      <c r="H39" s="156"/>
      <c r="I39" s="156"/>
      <c r="J39" s="156"/>
      <c r="K39" s="156"/>
      <c r="L39" s="156"/>
    </row>
    <row r="40" spans="2:12" ht="21.6" customHeight="1" x14ac:dyDescent="0.35">
      <c r="B40" s="14"/>
      <c r="C40" s="155"/>
      <c r="D40" s="155"/>
      <c r="E40" s="155"/>
      <c r="F40" s="155"/>
      <c r="G40" s="155"/>
      <c r="H40" s="155"/>
      <c r="I40" s="155"/>
      <c r="J40" s="155"/>
      <c r="K40" s="155"/>
      <c r="L40" s="155"/>
    </row>
  </sheetData>
  <mergeCells count="21">
    <mergeCell ref="I2:L2"/>
    <mergeCell ref="B19:L19"/>
    <mergeCell ref="E24:K24"/>
    <mergeCell ref="C40:L40"/>
    <mergeCell ref="C39:L39"/>
    <mergeCell ref="C37:L37"/>
    <mergeCell ref="C36:L36"/>
    <mergeCell ref="C34:L34"/>
    <mergeCell ref="C35:L35"/>
    <mergeCell ref="C38:L38"/>
    <mergeCell ref="F30:I30"/>
    <mergeCell ref="I8:L8"/>
    <mergeCell ref="F26:I26"/>
    <mergeCell ref="I9:K9"/>
    <mergeCell ref="G28:I28"/>
    <mergeCell ref="I12:L12"/>
    <mergeCell ref="B14:L14"/>
    <mergeCell ref="B16:C16"/>
    <mergeCell ref="G16:M16"/>
    <mergeCell ref="J10:L10"/>
    <mergeCell ref="J11:L11"/>
  </mergeCells>
  <phoneticPr fontId="3"/>
  <dataValidations count="2">
    <dataValidation type="list" allowBlank="1" showInputMessage="1" showErrorMessage="1" sqref="F21:F22">
      <formula1>"○"</formula1>
    </dataValidation>
    <dataValidation type="list" allowBlank="1" showInputMessage="1" showErrorMessage="1" sqref="G28:I28">
      <formula1>"選択してください,有り,無し"</formula1>
    </dataValidation>
  </dataValidations>
  <printOptions horizontalCentered="1" verticalCentered="1"/>
  <pageMargins left="0.78740157480314965" right="0.59055118110236227" top="0.59055118110236227" bottom="0.59055118110236227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P55"/>
  <sheetViews>
    <sheetView showGridLines="0" view="pageBreakPreview" zoomScale="93" zoomScaleNormal="115" zoomScaleSheetLayoutView="93" workbookViewId="0">
      <selection activeCell="R19" sqref="R19"/>
    </sheetView>
  </sheetViews>
  <sheetFormatPr defaultColWidth="8.75" defaultRowHeight="24" customHeight="1" x14ac:dyDescent="0.15"/>
  <cols>
    <col min="1" max="2" width="1.125" style="34" customWidth="1"/>
    <col min="3" max="3" width="2.5" style="34" customWidth="1"/>
    <col min="4" max="4" width="5.375" style="34" customWidth="1"/>
    <col min="5" max="5" width="7.5" style="34" customWidth="1"/>
    <col min="6" max="6" width="26.25" style="35" customWidth="1"/>
    <col min="7" max="7" width="3.5" style="35" customWidth="1"/>
    <col min="8" max="8" width="8.125" style="35" customWidth="1"/>
    <col min="9" max="9" width="8.875" style="35" customWidth="1"/>
    <col min="10" max="10" width="3.25" style="35" customWidth="1"/>
    <col min="11" max="11" width="4.875" style="35" customWidth="1"/>
    <col min="12" max="12" width="2.125" style="35" customWidth="1"/>
    <col min="13" max="13" width="8.5" style="35" customWidth="1"/>
    <col min="14" max="14" width="4.875" style="35" customWidth="1"/>
    <col min="15" max="35" width="8.75" style="34"/>
    <col min="36" max="36" width="14.125" style="34" customWidth="1"/>
    <col min="37" max="37" width="17" style="34" customWidth="1"/>
    <col min="38" max="38" width="8.75" style="34"/>
    <col min="39" max="39" width="20.75" style="34" customWidth="1"/>
    <col min="40" max="40" width="28.875" style="34" customWidth="1"/>
    <col min="41" max="41" width="18.5" style="34" customWidth="1"/>
    <col min="42" max="42" width="23" style="34" customWidth="1"/>
    <col min="43" max="43" width="25.5" style="34" customWidth="1"/>
    <col min="44" max="44" width="24.125" style="34" customWidth="1"/>
    <col min="45" max="45" width="8.75" style="34"/>
    <col min="46" max="46" width="23" style="34" customWidth="1"/>
    <col min="47" max="47" width="29.5" style="34" customWidth="1"/>
    <col min="48" max="48" width="37.5" style="34" customWidth="1"/>
    <col min="49" max="16384" width="8.75" style="34"/>
  </cols>
  <sheetData>
    <row r="1" spans="1:16" ht="17.25" customHeight="1" x14ac:dyDescent="0.35">
      <c r="A1" s="20" t="s">
        <v>132</v>
      </c>
      <c r="B1" s="20"/>
      <c r="C1" s="21"/>
      <c r="G1" s="22"/>
      <c r="H1" s="22"/>
      <c r="I1" s="22"/>
      <c r="J1" s="22"/>
      <c r="K1" s="22"/>
      <c r="L1" s="22"/>
      <c r="M1" s="23"/>
      <c r="N1" s="22"/>
      <c r="O1" s="36"/>
      <c r="P1" s="36"/>
    </row>
    <row r="2" spans="1:16" ht="17.45" customHeight="1" x14ac:dyDescent="0.15">
      <c r="A2" s="37"/>
      <c r="B2" s="167" t="s">
        <v>179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9"/>
    </row>
    <row r="3" spans="1:16" ht="17.45" customHeight="1" x14ac:dyDescent="0.15">
      <c r="B3" s="70" t="s">
        <v>130</v>
      </c>
      <c r="C3" s="38"/>
      <c r="D3" s="39"/>
      <c r="E3" s="39"/>
      <c r="F3" s="39"/>
      <c r="G3" s="39"/>
      <c r="H3" s="39"/>
      <c r="I3" s="39"/>
      <c r="J3" s="39"/>
      <c r="K3" s="39"/>
      <c r="L3" s="39"/>
      <c r="M3" s="39"/>
      <c r="N3" s="40"/>
    </row>
    <row r="4" spans="1:16" ht="17.45" customHeight="1" x14ac:dyDescent="0.15">
      <c r="B4" s="170" t="s">
        <v>36</v>
      </c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2"/>
    </row>
    <row r="5" spans="1:16" ht="14.45" customHeight="1" x14ac:dyDescent="0.15">
      <c r="B5" s="41"/>
      <c r="C5" s="173" t="s">
        <v>37</v>
      </c>
      <c r="D5" s="176" t="s">
        <v>38</v>
      </c>
      <c r="E5" s="177"/>
      <c r="F5" s="111" t="s">
        <v>39</v>
      </c>
      <c r="G5" s="178" t="s">
        <v>40</v>
      </c>
      <c r="H5" s="179"/>
      <c r="I5" s="163" t="s">
        <v>188</v>
      </c>
      <c r="J5" s="164"/>
      <c r="K5" s="164"/>
      <c r="L5" s="164"/>
      <c r="M5" s="105" t="s">
        <v>178</v>
      </c>
      <c r="N5" s="115">
        <v>1</v>
      </c>
    </row>
    <row r="6" spans="1:16" ht="14.45" customHeight="1" x14ac:dyDescent="0.15">
      <c r="B6" s="41"/>
      <c r="C6" s="174"/>
      <c r="D6" s="178" t="s">
        <v>41</v>
      </c>
      <c r="E6" s="179"/>
      <c r="F6" s="112" t="s">
        <v>42</v>
      </c>
      <c r="G6" s="180" t="s">
        <v>43</v>
      </c>
      <c r="H6" s="45" t="s">
        <v>44</v>
      </c>
      <c r="I6" s="182">
        <v>44937</v>
      </c>
      <c r="J6" s="183"/>
      <c r="K6" s="184" t="s">
        <v>45</v>
      </c>
      <c r="L6" s="184"/>
      <c r="M6" s="183">
        <v>44940</v>
      </c>
      <c r="N6" s="196"/>
    </row>
    <row r="7" spans="1:16" ht="14.45" customHeight="1" x14ac:dyDescent="0.15">
      <c r="B7" s="41"/>
      <c r="C7" s="174"/>
      <c r="D7" s="197" t="s">
        <v>46</v>
      </c>
      <c r="E7" s="198"/>
      <c r="F7" s="201" t="s">
        <v>189</v>
      </c>
      <c r="G7" s="181"/>
      <c r="H7" s="46" t="s">
        <v>48</v>
      </c>
      <c r="I7" s="182">
        <v>44937</v>
      </c>
      <c r="J7" s="183"/>
      <c r="K7" s="184" t="s">
        <v>45</v>
      </c>
      <c r="L7" s="184"/>
      <c r="M7" s="183">
        <v>44940</v>
      </c>
      <c r="N7" s="196"/>
    </row>
    <row r="8" spans="1:16" ht="14.45" customHeight="1" x14ac:dyDescent="0.15">
      <c r="B8" s="41"/>
      <c r="C8" s="174"/>
      <c r="D8" s="199"/>
      <c r="E8" s="200"/>
      <c r="F8" s="202"/>
      <c r="G8" s="203" t="s">
        <v>49</v>
      </c>
      <c r="H8" s="204"/>
      <c r="I8" s="116">
        <v>44866</v>
      </c>
      <c r="J8" s="205" t="s">
        <v>50</v>
      </c>
      <c r="K8" s="206"/>
      <c r="L8" s="207"/>
      <c r="M8" s="208">
        <v>44957</v>
      </c>
      <c r="N8" s="209"/>
    </row>
    <row r="9" spans="1:16" ht="14.45" customHeight="1" x14ac:dyDescent="0.15">
      <c r="B9" s="41"/>
      <c r="C9" s="174"/>
      <c r="D9" s="197" t="s">
        <v>51</v>
      </c>
      <c r="E9" s="198"/>
      <c r="F9" s="226" t="s">
        <v>192</v>
      </c>
      <c r="G9" s="229" t="s">
        <v>53</v>
      </c>
      <c r="H9" s="230"/>
      <c r="I9" s="188">
        <v>330000</v>
      </c>
      <c r="J9" s="189"/>
      <c r="K9" s="185" t="s">
        <v>54</v>
      </c>
      <c r="L9" s="188">
        <v>300000</v>
      </c>
      <c r="M9" s="189"/>
      <c r="N9" s="221" t="s">
        <v>55</v>
      </c>
      <c r="O9" s="43"/>
      <c r="P9" s="43"/>
    </row>
    <row r="10" spans="1:16" ht="14.45" customHeight="1" x14ac:dyDescent="0.15">
      <c r="B10" s="41"/>
      <c r="C10" s="174"/>
      <c r="D10" s="224"/>
      <c r="E10" s="225"/>
      <c r="F10" s="227"/>
      <c r="G10" s="192" t="s">
        <v>56</v>
      </c>
      <c r="H10" s="193"/>
      <c r="I10" s="194">
        <v>220000</v>
      </c>
      <c r="J10" s="195"/>
      <c r="K10" s="186"/>
      <c r="L10" s="194">
        <v>200000</v>
      </c>
      <c r="M10" s="195"/>
      <c r="N10" s="222"/>
    </row>
    <row r="11" spans="1:16" ht="14.45" customHeight="1" x14ac:dyDescent="0.15">
      <c r="B11" s="41"/>
      <c r="C11" s="174"/>
      <c r="D11" s="199"/>
      <c r="E11" s="200"/>
      <c r="F11" s="228"/>
      <c r="G11" s="192" t="s">
        <v>57</v>
      </c>
      <c r="H11" s="193"/>
      <c r="I11" s="194">
        <v>55000</v>
      </c>
      <c r="J11" s="195"/>
      <c r="K11" s="186"/>
      <c r="L11" s="194">
        <v>50000</v>
      </c>
      <c r="M11" s="195"/>
      <c r="N11" s="222"/>
    </row>
    <row r="12" spans="1:16" ht="14.45" customHeight="1" x14ac:dyDescent="0.15">
      <c r="B12" s="41"/>
      <c r="C12" s="174"/>
      <c r="D12" s="178" t="s">
        <v>58</v>
      </c>
      <c r="E12" s="179"/>
      <c r="F12" s="113" t="s">
        <v>59</v>
      </c>
      <c r="G12" s="192" t="s">
        <v>60</v>
      </c>
      <c r="H12" s="193"/>
      <c r="I12" s="194"/>
      <c r="J12" s="195"/>
      <c r="K12" s="186"/>
      <c r="L12" s="194"/>
      <c r="M12" s="195"/>
      <c r="N12" s="222"/>
    </row>
    <row r="13" spans="1:16" ht="14.45" customHeight="1" x14ac:dyDescent="0.15">
      <c r="B13" s="41"/>
      <c r="C13" s="174"/>
      <c r="D13" s="190" t="s">
        <v>61</v>
      </c>
      <c r="E13" s="191"/>
      <c r="F13" s="113" t="s">
        <v>62</v>
      </c>
      <c r="G13" s="192" t="s">
        <v>63</v>
      </c>
      <c r="H13" s="193"/>
      <c r="I13" s="194">
        <v>11000</v>
      </c>
      <c r="J13" s="195"/>
      <c r="K13" s="186"/>
      <c r="L13" s="194">
        <v>10000</v>
      </c>
      <c r="M13" s="195"/>
      <c r="N13" s="222"/>
    </row>
    <row r="14" spans="1:16" ht="14.45" customHeight="1" x14ac:dyDescent="0.15">
      <c r="B14" s="41"/>
      <c r="C14" s="175"/>
      <c r="D14" s="178" t="s">
        <v>64</v>
      </c>
      <c r="E14" s="179"/>
      <c r="F14" s="114" t="s">
        <v>65</v>
      </c>
      <c r="G14" s="210" t="s">
        <v>66</v>
      </c>
      <c r="H14" s="211"/>
      <c r="I14" s="212">
        <f>IF(I5="リアルのみ",I9+I10+I11+I12,IF(I5="リアル + オンライン",SUM(I9:I13),IF(AND(I5="選択してください",SUM(I9:I13)&gt;=1),"出展形態選択",I13)))</f>
        <v>616000</v>
      </c>
      <c r="J14" s="213"/>
      <c r="K14" s="187"/>
      <c r="L14" s="212">
        <f>IF(I5="リアルのみ",L9+L10+L11+L12,IF(I5="リアル + オンライン",SUM(L9:L13),IF(AND(I5="選択してください",SUM(L9:L13)&gt;=1),"出展形態選択",L13)))</f>
        <v>560000</v>
      </c>
      <c r="M14" s="213"/>
      <c r="N14" s="223"/>
    </row>
    <row r="15" spans="1:16" ht="14.45" customHeight="1" x14ac:dyDescent="0.15">
      <c r="B15" s="41"/>
      <c r="C15" s="214" t="s">
        <v>67</v>
      </c>
      <c r="D15" s="217" t="s">
        <v>38</v>
      </c>
      <c r="E15" s="218"/>
      <c r="F15" s="111" t="s">
        <v>190</v>
      </c>
      <c r="G15" s="219" t="s">
        <v>40</v>
      </c>
      <c r="H15" s="220"/>
      <c r="I15" s="165" t="s">
        <v>188</v>
      </c>
      <c r="J15" s="166"/>
      <c r="K15" s="166"/>
      <c r="L15" s="166"/>
      <c r="M15" s="105" t="s">
        <v>178</v>
      </c>
      <c r="N15" s="115">
        <v>1</v>
      </c>
    </row>
    <row r="16" spans="1:16" ht="14.45" customHeight="1" x14ac:dyDescent="0.15">
      <c r="B16" s="41"/>
      <c r="C16" s="215"/>
      <c r="D16" s="178" t="s">
        <v>41</v>
      </c>
      <c r="E16" s="179"/>
      <c r="F16" s="112" t="s">
        <v>42</v>
      </c>
      <c r="G16" s="180" t="s">
        <v>43</v>
      </c>
      <c r="H16" s="45" t="s">
        <v>44</v>
      </c>
      <c r="I16" s="182">
        <v>44996</v>
      </c>
      <c r="J16" s="183"/>
      <c r="K16" s="184" t="s">
        <v>45</v>
      </c>
      <c r="L16" s="184"/>
      <c r="M16" s="183">
        <v>44999</v>
      </c>
      <c r="N16" s="196"/>
    </row>
    <row r="17" spans="2:16" ht="14.45" customHeight="1" x14ac:dyDescent="0.15">
      <c r="B17" s="41"/>
      <c r="C17" s="215"/>
      <c r="D17" s="197" t="s">
        <v>46</v>
      </c>
      <c r="E17" s="198"/>
      <c r="F17" s="201" t="s">
        <v>47</v>
      </c>
      <c r="G17" s="181"/>
      <c r="H17" s="46" t="s">
        <v>48</v>
      </c>
      <c r="I17" s="182">
        <v>44996</v>
      </c>
      <c r="J17" s="183"/>
      <c r="K17" s="231" t="s">
        <v>45</v>
      </c>
      <c r="L17" s="231"/>
      <c r="M17" s="183">
        <v>44999</v>
      </c>
      <c r="N17" s="196"/>
    </row>
    <row r="18" spans="2:16" ht="14.45" customHeight="1" x14ac:dyDescent="0.15">
      <c r="B18" s="41"/>
      <c r="C18" s="215"/>
      <c r="D18" s="199"/>
      <c r="E18" s="200"/>
      <c r="F18" s="202"/>
      <c r="G18" s="203" t="s">
        <v>49</v>
      </c>
      <c r="H18" s="204"/>
      <c r="I18" s="116">
        <v>44896</v>
      </c>
      <c r="J18" s="205" t="s">
        <v>50</v>
      </c>
      <c r="K18" s="206"/>
      <c r="L18" s="207"/>
      <c r="M18" s="208">
        <v>45046</v>
      </c>
      <c r="N18" s="209"/>
    </row>
    <row r="19" spans="2:16" ht="14.45" customHeight="1" x14ac:dyDescent="0.15">
      <c r="B19" s="41"/>
      <c r="C19" s="215"/>
      <c r="D19" s="197" t="s">
        <v>51</v>
      </c>
      <c r="E19" s="198"/>
      <c r="F19" s="226" t="s">
        <v>191</v>
      </c>
      <c r="G19" s="229" t="s">
        <v>53</v>
      </c>
      <c r="H19" s="230"/>
      <c r="I19" s="188">
        <v>330000</v>
      </c>
      <c r="J19" s="189"/>
      <c r="K19" s="185" t="s">
        <v>54</v>
      </c>
      <c r="L19" s="188">
        <v>300000</v>
      </c>
      <c r="M19" s="189"/>
      <c r="N19" s="221" t="s">
        <v>55</v>
      </c>
      <c r="O19" s="43"/>
      <c r="P19" s="43"/>
    </row>
    <row r="20" spans="2:16" ht="14.45" customHeight="1" x14ac:dyDescent="0.15">
      <c r="B20" s="41"/>
      <c r="C20" s="215"/>
      <c r="D20" s="224"/>
      <c r="E20" s="225"/>
      <c r="F20" s="227"/>
      <c r="G20" s="192" t="s">
        <v>56</v>
      </c>
      <c r="H20" s="193"/>
      <c r="I20" s="194">
        <v>220000</v>
      </c>
      <c r="J20" s="195"/>
      <c r="K20" s="186"/>
      <c r="L20" s="194">
        <v>200000</v>
      </c>
      <c r="M20" s="195"/>
      <c r="N20" s="222"/>
    </row>
    <row r="21" spans="2:16" ht="14.45" customHeight="1" x14ac:dyDescent="0.15">
      <c r="B21" s="41"/>
      <c r="C21" s="215"/>
      <c r="D21" s="199"/>
      <c r="E21" s="200"/>
      <c r="F21" s="228"/>
      <c r="G21" s="192" t="s">
        <v>57</v>
      </c>
      <c r="H21" s="193"/>
      <c r="I21" s="194">
        <v>220000</v>
      </c>
      <c r="J21" s="195"/>
      <c r="K21" s="186"/>
      <c r="L21" s="194">
        <v>200000</v>
      </c>
      <c r="M21" s="195"/>
      <c r="N21" s="222"/>
    </row>
    <row r="22" spans="2:16" ht="14.45" customHeight="1" x14ac:dyDescent="0.15">
      <c r="B22" s="41"/>
      <c r="C22" s="215"/>
      <c r="D22" s="178" t="s">
        <v>58</v>
      </c>
      <c r="E22" s="179"/>
      <c r="F22" s="113" t="s">
        <v>208</v>
      </c>
      <c r="G22" s="192" t="s">
        <v>60</v>
      </c>
      <c r="H22" s="193"/>
      <c r="I22" s="194">
        <v>220000</v>
      </c>
      <c r="J22" s="195"/>
      <c r="K22" s="186"/>
      <c r="L22" s="194">
        <v>200000</v>
      </c>
      <c r="M22" s="195"/>
      <c r="N22" s="222"/>
    </row>
    <row r="23" spans="2:16" ht="14.45" customHeight="1" x14ac:dyDescent="0.15">
      <c r="B23" s="41"/>
      <c r="C23" s="215"/>
      <c r="D23" s="190" t="s">
        <v>61</v>
      </c>
      <c r="E23" s="191"/>
      <c r="F23" s="113" t="s">
        <v>62</v>
      </c>
      <c r="G23" s="192" t="s">
        <v>63</v>
      </c>
      <c r="H23" s="193"/>
      <c r="I23" s="194">
        <v>11000</v>
      </c>
      <c r="J23" s="195"/>
      <c r="K23" s="186"/>
      <c r="L23" s="194">
        <v>10000</v>
      </c>
      <c r="M23" s="195"/>
      <c r="N23" s="222"/>
    </row>
    <row r="24" spans="2:16" ht="14.45" customHeight="1" x14ac:dyDescent="0.15">
      <c r="B24" s="41"/>
      <c r="C24" s="216"/>
      <c r="D24" s="178" t="s">
        <v>64</v>
      </c>
      <c r="E24" s="179"/>
      <c r="F24" s="113" t="s">
        <v>209</v>
      </c>
      <c r="G24" s="210" t="s">
        <v>66</v>
      </c>
      <c r="H24" s="211"/>
      <c r="I24" s="212">
        <f>IF(I15="リアルのみ",I19+I20+I21+I22,IF(I15="リアル + オンライン",SUM(I19:I23),IF(AND(I15="選択してください",SUM(I19:I23)&gt;=1),"出展形態選択",I23)))</f>
        <v>1001000</v>
      </c>
      <c r="J24" s="213"/>
      <c r="K24" s="187"/>
      <c r="L24" s="212">
        <f>IF(I15="リアルのみ",L19+L20+L21+L22,IF(I15="リアル + オンライン",SUM(L19:L23),IF(AND(I15="選択してください",SUM(L19:L23)&gt;=1),"出展形態選択",L23)))</f>
        <v>910000</v>
      </c>
      <c r="M24" s="213"/>
      <c r="N24" s="223"/>
    </row>
    <row r="25" spans="2:16" ht="14.45" customHeight="1" x14ac:dyDescent="0.15">
      <c r="B25" s="41"/>
      <c r="C25" s="173" t="s">
        <v>68</v>
      </c>
      <c r="D25" s="176" t="s">
        <v>38</v>
      </c>
      <c r="E25" s="177"/>
      <c r="F25" s="111" t="s">
        <v>194</v>
      </c>
      <c r="G25" s="232" t="s">
        <v>40</v>
      </c>
      <c r="H25" s="233"/>
      <c r="I25" s="163" t="s">
        <v>188</v>
      </c>
      <c r="J25" s="164"/>
      <c r="K25" s="164"/>
      <c r="L25" s="164"/>
      <c r="M25" s="105" t="s">
        <v>178</v>
      </c>
      <c r="N25" s="115">
        <v>1</v>
      </c>
    </row>
    <row r="26" spans="2:16" ht="14.45" customHeight="1" x14ac:dyDescent="0.15">
      <c r="B26" s="41"/>
      <c r="C26" s="216"/>
      <c r="D26" s="178" t="s">
        <v>41</v>
      </c>
      <c r="E26" s="179"/>
      <c r="F26" s="112" t="s">
        <v>42</v>
      </c>
      <c r="G26" s="181" t="s">
        <v>43</v>
      </c>
      <c r="H26" s="45" t="s">
        <v>44</v>
      </c>
      <c r="I26" s="182">
        <v>45027</v>
      </c>
      <c r="J26" s="183"/>
      <c r="K26" s="184" t="s">
        <v>45</v>
      </c>
      <c r="L26" s="184"/>
      <c r="M26" s="183">
        <v>45030</v>
      </c>
      <c r="N26" s="196"/>
    </row>
    <row r="27" spans="2:16" ht="14.45" customHeight="1" x14ac:dyDescent="0.15">
      <c r="B27" s="41"/>
      <c r="C27" s="216"/>
      <c r="D27" s="197" t="s">
        <v>46</v>
      </c>
      <c r="E27" s="235"/>
      <c r="F27" s="238" t="s">
        <v>193</v>
      </c>
      <c r="G27" s="234"/>
      <c r="H27" s="46" t="s">
        <v>48</v>
      </c>
      <c r="I27" s="182">
        <v>45027</v>
      </c>
      <c r="J27" s="183"/>
      <c r="K27" s="184" t="s">
        <v>45</v>
      </c>
      <c r="L27" s="184"/>
      <c r="M27" s="183">
        <v>45030</v>
      </c>
      <c r="N27" s="196"/>
    </row>
    <row r="28" spans="2:16" ht="14.45" customHeight="1" x14ac:dyDescent="0.15">
      <c r="B28" s="41"/>
      <c r="C28" s="216"/>
      <c r="D28" s="224"/>
      <c r="E28" s="236"/>
      <c r="F28" s="239"/>
      <c r="G28" s="240" t="s">
        <v>49</v>
      </c>
      <c r="H28" s="241"/>
      <c r="I28" s="116">
        <v>44936</v>
      </c>
      <c r="J28" s="205" t="s">
        <v>50</v>
      </c>
      <c r="K28" s="206"/>
      <c r="L28" s="207"/>
      <c r="M28" s="208">
        <v>45046</v>
      </c>
      <c r="N28" s="209"/>
    </row>
    <row r="29" spans="2:16" ht="14.45" customHeight="1" x14ac:dyDescent="0.15">
      <c r="B29" s="41"/>
      <c r="C29" s="216"/>
      <c r="D29" s="243" t="s">
        <v>51</v>
      </c>
      <c r="E29" s="243"/>
      <c r="F29" s="244" t="s">
        <v>52</v>
      </c>
      <c r="G29" s="229" t="s">
        <v>53</v>
      </c>
      <c r="H29" s="245"/>
      <c r="I29" s="188">
        <v>220000</v>
      </c>
      <c r="J29" s="189"/>
      <c r="K29" s="185" t="s">
        <v>54</v>
      </c>
      <c r="L29" s="188">
        <v>200000</v>
      </c>
      <c r="M29" s="189"/>
      <c r="N29" s="221" t="s">
        <v>55</v>
      </c>
      <c r="O29" s="43"/>
      <c r="P29" s="43"/>
    </row>
    <row r="30" spans="2:16" ht="14.45" customHeight="1" x14ac:dyDescent="0.15">
      <c r="B30" s="41"/>
      <c r="C30" s="216"/>
      <c r="D30" s="243"/>
      <c r="E30" s="243"/>
      <c r="F30" s="244"/>
      <c r="G30" s="192" t="s">
        <v>56</v>
      </c>
      <c r="H30" s="193"/>
      <c r="I30" s="194">
        <v>242000</v>
      </c>
      <c r="J30" s="195"/>
      <c r="K30" s="186"/>
      <c r="L30" s="194">
        <v>220000</v>
      </c>
      <c r="M30" s="195"/>
      <c r="N30" s="222"/>
    </row>
    <row r="31" spans="2:16" ht="14.45" customHeight="1" x14ac:dyDescent="0.15">
      <c r="B31" s="41"/>
      <c r="C31" s="216"/>
      <c r="D31" s="243"/>
      <c r="E31" s="243"/>
      <c r="F31" s="244"/>
      <c r="G31" s="192" t="s">
        <v>57</v>
      </c>
      <c r="H31" s="193"/>
      <c r="I31" s="194">
        <v>11000</v>
      </c>
      <c r="J31" s="195"/>
      <c r="K31" s="186"/>
      <c r="L31" s="194">
        <v>10000</v>
      </c>
      <c r="M31" s="195"/>
      <c r="N31" s="222"/>
    </row>
    <row r="32" spans="2:16" ht="14.45" customHeight="1" x14ac:dyDescent="0.15">
      <c r="B32" s="41"/>
      <c r="C32" s="216"/>
      <c r="D32" s="232" t="s">
        <v>58</v>
      </c>
      <c r="E32" s="233"/>
      <c r="F32" s="113" t="s">
        <v>59</v>
      </c>
      <c r="G32" s="192" t="s">
        <v>60</v>
      </c>
      <c r="H32" s="237"/>
      <c r="I32" s="194"/>
      <c r="J32" s="195"/>
      <c r="K32" s="186"/>
      <c r="L32" s="194"/>
      <c r="M32" s="195"/>
      <c r="N32" s="222"/>
    </row>
    <row r="33" spans="2:16" ht="14.45" customHeight="1" x14ac:dyDescent="0.15">
      <c r="B33" s="41"/>
      <c r="C33" s="173"/>
      <c r="D33" s="190" t="s">
        <v>61</v>
      </c>
      <c r="E33" s="191"/>
      <c r="F33" s="113" t="s">
        <v>62</v>
      </c>
      <c r="G33" s="192" t="s">
        <v>63</v>
      </c>
      <c r="H33" s="237"/>
      <c r="I33" s="194">
        <v>11000</v>
      </c>
      <c r="J33" s="195"/>
      <c r="K33" s="186"/>
      <c r="L33" s="194">
        <v>10000</v>
      </c>
      <c r="M33" s="195"/>
      <c r="N33" s="222"/>
    </row>
    <row r="34" spans="2:16" ht="14.45" customHeight="1" x14ac:dyDescent="0.15">
      <c r="B34" s="41"/>
      <c r="C34" s="173"/>
      <c r="D34" s="232" t="s">
        <v>64</v>
      </c>
      <c r="E34" s="233"/>
      <c r="F34" s="113" t="s">
        <v>65</v>
      </c>
      <c r="G34" s="210" t="s">
        <v>66</v>
      </c>
      <c r="H34" s="242"/>
      <c r="I34" s="212">
        <f>IF(I25="リアルのみ",I29+I30+I31+I32,IF(I25="リアル + オンライン",SUM(I29:I33),IF(AND(I25="選択してください",SUM(I29:I33)&gt;=1),"出展形態選択",I33)))</f>
        <v>484000</v>
      </c>
      <c r="J34" s="213"/>
      <c r="K34" s="187"/>
      <c r="L34" s="212">
        <f>IF(I25="リアルのみ",L29+L30+L31+L32,IF(I25="リアル + オンライン",SUM(L29:L33),IF(AND(I25="選択してください",SUM(L29:L33)&gt;=1),"出展形態選択",L33)))</f>
        <v>440000</v>
      </c>
      <c r="M34" s="213"/>
      <c r="N34" s="223"/>
    </row>
    <row r="35" spans="2:16" ht="14.45" customHeight="1" x14ac:dyDescent="0.15">
      <c r="B35" s="41"/>
      <c r="C35" s="173" t="s">
        <v>69</v>
      </c>
      <c r="D35" s="176" t="s">
        <v>38</v>
      </c>
      <c r="E35" s="177"/>
      <c r="F35" s="111" t="s">
        <v>195</v>
      </c>
      <c r="G35" s="232" t="s">
        <v>40</v>
      </c>
      <c r="H35" s="233"/>
      <c r="I35" s="163" t="s">
        <v>188</v>
      </c>
      <c r="J35" s="164"/>
      <c r="K35" s="164"/>
      <c r="L35" s="164"/>
      <c r="M35" s="105" t="s">
        <v>178</v>
      </c>
      <c r="N35" s="115">
        <v>1</v>
      </c>
    </row>
    <row r="36" spans="2:16" ht="14.45" customHeight="1" x14ac:dyDescent="0.15">
      <c r="B36" s="41"/>
      <c r="C36" s="216"/>
      <c r="D36" s="178" t="s">
        <v>41</v>
      </c>
      <c r="E36" s="179"/>
      <c r="F36" s="112" t="s">
        <v>42</v>
      </c>
      <c r="G36" s="181" t="s">
        <v>43</v>
      </c>
      <c r="H36" s="45" t="s">
        <v>44</v>
      </c>
      <c r="I36" s="182">
        <v>45057</v>
      </c>
      <c r="J36" s="183"/>
      <c r="K36" s="184" t="s">
        <v>45</v>
      </c>
      <c r="L36" s="184"/>
      <c r="M36" s="183">
        <v>45060</v>
      </c>
      <c r="N36" s="196"/>
    </row>
    <row r="37" spans="2:16" ht="14.45" customHeight="1" x14ac:dyDescent="0.15">
      <c r="B37" s="41"/>
      <c r="C37" s="216"/>
      <c r="D37" s="197" t="s">
        <v>46</v>
      </c>
      <c r="E37" s="235"/>
      <c r="F37" s="238" t="s">
        <v>193</v>
      </c>
      <c r="G37" s="234"/>
      <c r="H37" s="46" t="s">
        <v>48</v>
      </c>
      <c r="I37" s="182">
        <v>45057</v>
      </c>
      <c r="J37" s="183"/>
      <c r="K37" s="184" t="s">
        <v>45</v>
      </c>
      <c r="L37" s="184"/>
      <c r="M37" s="183">
        <v>45060</v>
      </c>
      <c r="N37" s="196"/>
    </row>
    <row r="38" spans="2:16" ht="14.45" customHeight="1" x14ac:dyDescent="0.15">
      <c r="B38" s="41"/>
      <c r="C38" s="216"/>
      <c r="D38" s="224"/>
      <c r="E38" s="236"/>
      <c r="F38" s="239"/>
      <c r="G38" s="240" t="s">
        <v>49</v>
      </c>
      <c r="H38" s="241"/>
      <c r="I38" s="116">
        <v>44958</v>
      </c>
      <c r="J38" s="205" t="s">
        <v>50</v>
      </c>
      <c r="K38" s="206"/>
      <c r="L38" s="207"/>
      <c r="M38" s="208">
        <v>45076</v>
      </c>
      <c r="N38" s="209"/>
    </row>
    <row r="39" spans="2:16" ht="14.45" customHeight="1" x14ac:dyDescent="0.15">
      <c r="B39" s="41"/>
      <c r="C39" s="216"/>
      <c r="D39" s="243" t="s">
        <v>51</v>
      </c>
      <c r="E39" s="243"/>
      <c r="F39" s="244" t="s">
        <v>52</v>
      </c>
      <c r="G39" s="229" t="s">
        <v>53</v>
      </c>
      <c r="H39" s="245"/>
      <c r="I39" s="188">
        <v>220000</v>
      </c>
      <c r="J39" s="189"/>
      <c r="K39" s="185" t="s">
        <v>54</v>
      </c>
      <c r="L39" s="188">
        <v>200000</v>
      </c>
      <c r="M39" s="189"/>
      <c r="N39" s="221" t="s">
        <v>55</v>
      </c>
      <c r="O39" s="43"/>
      <c r="P39" s="43"/>
    </row>
    <row r="40" spans="2:16" ht="14.45" customHeight="1" x14ac:dyDescent="0.15">
      <c r="B40" s="41"/>
      <c r="C40" s="216"/>
      <c r="D40" s="243"/>
      <c r="E40" s="243"/>
      <c r="F40" s="244"/>
      <c r="G40" s="192" t="s">
        <v>56</v>
      </c>
      <c r="H40" s="193"/>
      <c r="I40" s="194">
        <v>110000</v>
      </c>
      <c r="J40" s="195"/>
      <c r="K40" s="186"/>
      <c r="L40" s="194">
        <v>100000</v>
      </c>
      <c r="M40" s="195"/>
      <c r="N40" s="222"/>
    </row>
    <row r="41" spans="2:16" ht="14.45" customHeight="1" x14ac:dyDescent="0.15">
      <c r="B41" s="41"/>
      <c r="C41" s="216"/>
      <c r="D41" s="243"/>
      <c r="E41" s="243"/>
      <c r="F41" s="244"/>
      <c r="G41" s="192" t="s">
        <v>57</v>
      </c>
      <c r="H41" s="193"/>
      <c r="I41" s="194">
        <v>11000</v>
      </c>
      <c r="J41" s="195"/>
      <c r="K41" s="186"/>
      <c r="L41" s="194">
        <v>10000</v>
      </c>
      <c r="M41" s="195"/>
      <c r="N41" s="222"/>
    </row>
    <row r="42" spans="2:16" ht="14.45" customHeight="1" x14ac:dyDescent="0.15">
      <c r="B42" s="41"/>
      <c r="C42" s="216"/>
      <c r="D42" s="232" t="s">
        <v>58</v>
      </c>
      <c r="E42" s="233"/>
      <c r="F42" s="113" t="s">
        <v>59</v>
      </c>
      <c r="G42" s="192" t="s">
        <v>60</v>
      </c>
      <c r="H42" s="237"/>
      <c r="I42" s="194"/>
      <c r="J42" s="195"/>
      <c r="K42" s="186"/>
      <c r="L42" s="194"/>
      <c r="M42" s="195"/>
      <c r="N42" s="222"/>
    </row>
    <row r="43" spans="2:16" ht="14.45" customHeight="1" x14ac:dyDescent="0.15">
      <c r="B43" s="41"/>
      <c r="C43" s="173"/>
      <c r="D43" s="190" t="s">
        <v>61</v>
      </c>
      <c r="E43" s="191"/>
      <c r="F43" s="113" t="s">
        <v>62</v>
      </c>
      <c r="G43" s="192" t="s">
        <v>63</v>
      </c>
      <c r="H43" s="237"/>
      <c r="I43" s="194">
        <v>11000</v>
      </c>
      <c r="J43" s="195"/>
      <c r="K43" s="186"/>
      <c r="L43" s="194">
        <v>10000</v>
      </c>
      <c r="M43" s="195"/>
      <c r="N43" s="222"/>
    </row>
    <row r="44" spans="2:16" ht="14.45" customHeight="1" x14ac:dyDescent="0.15">
      <c r="B44" s="41"/>
      <c r="C44" s="173"/>
      <c r="D44" s="232" t="s">
        <v>64</v>
      </c>
      <c r="E44" s="233"/>
      <c r="F44" s="113" t="s">
        <v>65</v>
      </c>
      <c r="G44" s="210" t="s">
        <v>66</v>
      </c>
      <c r="H44" s="242"/>
      <c r="I44" s="212">
        <f>IF(I35="リアルのみ",I39+I40+I41+I42,IF(I35="リアル + オンライン",SUM(I39:I43),IF(AND(I35="選択してください",SUM(I39:I43)&gt;=1),"出展形態選択",I43)))</f>
        <v>352000</v>
      </c>
      <c r="J44" s="213"/>
      <c r="K44" s="187"/>
      <c r="L44" s="212">
        <f>IF(I35="リアルのみ",L39+L40+L41+L42,IF(I35="リアル + オンライン",SUM(L39:L43),IF(AND(I35="選択してください",SUM(L39:L43)&gt;=1),"出展形態選択",L43)))</f>
        <v>320000</v>
      </c>
      <c r="M44" s="213"/>
      <c r="N44" s="223"/>
    </row>
    <row r="45" spans="2:16" ht="14.45" customHeight="1" x14ac:dyDescent="0.15">
      <c r="B45" s="41"/>
      <c r="C45" s="173" t="s">
        <v>70</v>
      </c>
      <c r="D45" s="176" t="s">
        <v>38</v>
      </c>
      <c r="E45" s="177"/>
      <c r="F45" s="111" t="s">
        <v>196</v>
      </c>
      <c r="G45" s="232" t="s">
        <v>40</v>
      </c>
      <c r="H45" s="233"/>
      <c r="I45" s="163" t="s">
        <v>188</v>
      </c>
      <c r="J45" s="164"/>
      <c r="K45" s="164"/>
      <c r="L45" s="164"/>
      <c r="M45" s="105" t="s">
        <v>178</v>
      </c>
      <c r="N45" s="115">
        <v>1</v>
      </c>
    </row>
    <row r="46" spans="2:16" ht="14.45" customHeight="1" x14ac:dyDescent="0.15">
      <c r="B46" s="41"/>
      <c r="C46" s="216"/>
      <c r="D46" s="178" t="s">
        <v>41</v>
      </c>
      <c r="E46" s="179"/>
      <c r="F46" s="112" t="s">
        <v>42</v>
      </c>
      <c r="G46" s="181" t="s">
        <v>43</v>
      </c>
      <c r="H46" s="45" t="s">
        <v>44</v>
      </c>
      <c r="I46" s="182">
        <v>45088</v>
      </c>
      <c r="J46" s="183"/>
      <c r="K46" s="184" t="s">
        <v>45</v>
      </c>
      <c r="L46" s="184"/>
      <c r="M46" s="183">
        <v>45091</v>
      </c>
      <c r="N46" s="196"/>
    </row>
    <row r="47" spans="2:16" ht="14.45" customHeight="1" x14ac:dyDescent="0.15">
      <c r="B47" s="41"/>
      <c r="C47" s="216"/>
      <c r="D47" s="197" t="s">
        <v>46</v>
      </c>
      <c r="E47" s="235"/>
      <c r="F47" s="238" t="s">
        <v>193</v>
      </c>
      <c r="G47" s="234"/>
      <c r="H47" s="46" t="s">
        <v>48</v>
      </c>
      <c r="I47" s="182">
        <v>45088</v>
      </c>
      <c r="J47" s="183"/>
      <c r="K47" s="231" t="s">
        <v>45</v>
      </c>
      <c r="L47" s="231"/>
      <c r="M47" s="183">
        <v>45091</v>
      </c>
      <c r="N47" s="196"/>
    </row>
    <row r="48" spans="2:16" ht="14.45" customHeight="1" x14ac:dyDescent="0.15">
      <c r="B48" s="41"/>
      <c r="C48" s="216"/>
      <c r="D48" s="224"/>
      <c r="E48" s="236"/>
      <c r="F48" s="239"/>
      <c r="G48" s="240" t="s">
        <v>49</v>
      </c>
      <c r="H48" s="241"/>
      <c r="I48" s="116">
        <v>44958</v>
      </c>
      <c r="J48" s="205" t="s">
        <v>50</v>
      </c>
      <c r="K48" s="206"/>
      <c r="L48" s="207"/>
      <c r="M48" s="208">
        <v>45107</v>
      </c>
      <c r="N48" s="209"/>
    </row>
    <row r="49" spans="2:16" ht="14.45" customHeight="1" x14ac:dyDescent="0.15">
      <c r="B49" s="41"/>
      <c r="C49" s="216"/>
      <c r="D49" s="243" t="s">
        <v>51</v>
      </c>
      <c r="E49" s="243"/>
      <c r="F49" s="244" t="s">
        <v>52</v>
      </c>
      <c r="G49" s="229" t="s">
        <v>53</v>
      </c>
      <c r="H49" s="245"/>
      <c r="I49" s="188">
        <v>330000</v>
      </c>
      <c r="J49" s="189"/>
      <c r="K49" s="185" t="s">
        <v>54</v>
      </c>
      <c r="L49" s="188">
        <v>300000</v>
      </c>
      <c r="M49" s="189"/>
      <c r="N49" s="221" t="s">
        <v>55</v>
      </c>
      <c r="O49" s="43"/>
      <c r="P49" s="43"/>
    </row>
    <row r="50" spans="2:16" ht="14.45" customHeight="1" x14ac:dyDescent="0.15">
      <c r="B50" s="41"/>
      <c r="C50" s="216"/>
      <c r="D50" s="243"/>
      <c r="E50" s="243"/>
      <c r="F50" s="244"/>
      <c r="G50" s="192" t="s">
        <v>56</v>
      </c>
      <c r="H50" s="193"/>
      <c r="I50" s="194">
        <v>220000</v>
      </c>
      <c r="J50" s="195"/>
      <c r="K50" s="186"/>
      <c r="L50" s="194">
        <v>200000</v>
      </c>
      <c r="M50" s="195"/>
      <c r="N50" s="222"/>
    </row>
    <row r="51" spans="2:16" ht="14.45" customHeight="1" x14ac:dyDescent="0.15">
      <c r="B51" s="41"/>
      <c r="C51" s="216"/>
      <c r="D51" s="243"/>
      <c r="E51" s="243"/>
      <c r="F51" s="244"/>
      <c r="G51" s="192" t="s">
        <v>57</v>
      </c>
      <c r="H51" s="193"/>
      <c r="I51" s="194">
        <v>11000</v>
      </c>
      <c r="J51" s="195"/>
      <c r="K51" s="186"/>
      <c r="L51" s="194">
        <v>10000</v>
      </c>
      <c r="M51" s="195"/>
      <c r="N51" s="222"/>
    </row>
    <row r="52" spans="2:16" ht="14.45" customHeight="1" x14ac:dyDescent="0.15">
      <c r="B52" s="41"/>
      <c r="C52" s="216"/>
      <c r="D52" s="232" t="s">
        <v>58</v>
      </c>
      <c r="E52" s="233"/>
      <c r="F52" s="113" t="s">
        <v>59</v>
      </c>
      <c r="G52" s="192" t="s">
        <v>60</v>
      </c>
      <c r="H52" s="237"/>
      <c r="I52" s="194"/>
      <c r="J52" s="195"/>
      <c r="K52" s="186"/>
      <c r="L52" s="194"/>
      <c r="M52" s="195"/>
      <c r="N52" s="222"/>
    </row>
    <row r="53" spans="2:16" ht="14.45" customHeight="1" x14ac:dyDescent="0.15">
      <c r="B53" s="41"/>
      <c r="C53" s="173"/>
      <c r="D53" s="190" t="s">
        <v>61</v>
      </c>
      <c r="E53" s="191"/>
      <c r="F53" s="113" t="s">
        <v>62</v>
      </c>
      <c r="G53" s="192" t="s">
        <v>63</v>
      </c>
      <c r="H53" s="237"/>
      <c r="I53" s="194">
        <v>11000</v>
      </c>
      <c r="J53" s="195"/>
      <c r="K53" s="186"/>
      <c r="L53" s="194">
        <v>10000</v>
      </c>
      <c r="M53" s="195"/>
      <c r="N53" s="222"/>
    </row>
    <row r="54" spans="2:16" ht="14.45" customHeight="1" x14ac:dyDescent="0.15">
      <c r="B54" s="41"/>
      <c r="C54" s="173"/>
      <c r="D54" s="232" t="s">
        <v>64</v>
      </c>
      <c r="E54" s="233"/>
      <c r="F54" s="113" t="s">
        <v>65</v>
      </c>
      <c r="G54" s="210" t="s">
        <v>66</v>
      </c>
      <c r="H54" s="242"/>
      <c r="I54" s="212">
        <f>IF(I45="リアルのみ",I49+I50+I51+I52,IF(I45="リアル + オンライン",SUM(I49:I53),IF(AND(I45="選択してください",SUM(I49:I53)&gt;=1),"出展形態選択",I53)))</f>
        <v>572000</v>
      </c>
      <c r="J54" s="213"/>
      <c r="K54" s="187"/>
      <c r="L54" s="212">
        <f>IF(I45="リアルのみ",L49+L50+L51+L52,IF(I45="リアル + オンライン",SUM(L49:L53),IF(AND(I45="選択してください",SUM(L49:L53)&gt;=1),"出展形態選択",L53)))</f>
        <v>520000</v>
      </c>
      <c r="M54" s="213"/>
      <c r="N54" s="223"/>
    </row>
    <row r="55" spans="2:16" ht="3.95" customHeight="1" x14ac:dyDescent="0.15">
      <c r="G55" s="44"/>
      <c r="H55" s="44"/>
      <c r="I55" s="44"/>
      <c r="J55" s="44"/>
      <c r="K55" s="44"/>
      <c r="L55" s="44"/>
      <c r="M55" s="44"/>
      <c r="N55" s="44"/>
    </row>
  </sheetData>
  <sheetProtection formatCells="0"/>
  <mergeCells count="212">
    <mergeCell ref="I35:L35"/>
    <mergeCell ref="I36:J36"/>
    <mergeCell ref="K36:L36"/>
    <mergeCell ref="K39:K44"/>
    <mergeCell ref="L39:M39"/>
    <mergeCell ref="I43:J43"/>
    <mergeCell ref="M36:N36"/>
    <mergeCell ref="I37:J37"/>
    <mergeCell ref="N49:N54"/>
    <mergeCell ref="I50:J50"/>
    <mergeCell ref="L50:M50"/>
    <mergeCell ref="I51:J51"/>
    <mergeCell ref="L51:M51"/>
    <mergeCell ref="I52:J52"/>
    <mergeCell ref="L52:M52"/>
    <mergeCell ref="I49:J49"/>
    <mergeCell ref="K47:L47"/>
    <mergeCell ref="M47:N47"/>
    <mergeCell ref="J48:L48"/>
    <mergeCell ref="M48:N48"/>
    <mergeCell ref="L53:M53"/>
    <mergeCell ref="I54:J54"/>
    <mergeCell ref="L54:M54"/>
    <mergeCell ref="I46:J46"/>
    <mergeCell ref="K49:K54"/>
    <mergeCell ref="L49:M49"/>
    <mergeCell ref="I53:J53"/>
    <mergeCell ref="I47:J47"/>
    <mergeCell ref="I45:L45"/>
    <mergeCell ref="K37:L37"/>
    <mergeCell ref="M37:N37"/>
    <mergeCell ref="J38:L38"/>
    <mergeCell ref="M38:N38"/>
    <mergeCell ref="L43:M43"/>
    <mergeCell ref="I44:J44"/>
    <mergeCell ref="L44:M44"/>
    <mergeCell ref="N39:N44"/>
    <mergeCell ref="I40:J40"/>
    <mergeCell ref="L40:M40"/>
    <mergeCell ref="I41:J41"/>
    <mergeCell ref="L41:M41"/>
    <mergeCell ref="I42:J42"/>
    <mergeCell ref="L42:M42"/>
    <mergeCell ref="I39:J39"/>
    <mergeCell ref="K46:L46"/>
    <mergeCell ref="M46:N46"/>
    <mergeCell ref="C45:C54"/>
    <mergeCell ref="D45:E45"/>
    <mergeCell ref="G45:H45"/>
    <mergeCell ref="D46:E46"/>
    <mergeCell ref="G46:G47"/>
    <mergeCell ref="D47:E48"/>
    <mergeCell ref="D54:E54"/>
    <mergeCell ref="G54:H54"/>
    <mergeCell ref="G50:H50"/>
    <mergeCell ref="G51:H51"/>
    <mergeCell ref="G52:H52"/>
    <mergeCell ref="D49:E51"/>
    <mergeCell ref="D53:E53"/>
    <mergeCell ref="G53:H53"/>
    <mergeCell ref="G41:H41"/>
    <mergeCell ref="D42:E42"/>
    <mergeCell ref="G42:H42"/>
    <mergeCell ref="F47:F48"/>
    <mergeCell ref="G48:H48"/>
    <mergeCell ref="F37:F38"/>
    <mergeCell ref="F49:F51"/>
    <mergeCell ref="G49:H49"/>
    <mergeCell ref="D52:E52"/>
    <mergeCell ref="G38:H38"/>
    <mergeCell ref="D39:E41"/>
    <mergeCell ref="F39:F41"/>
    <mergeCell ref="G39:H39"/>
    <mergeCell ref="G40:H40"/>
    <mergeCell ref="D43:E43"/>
    <mergeCell ref="G43:H43"/>
    <mergeCell ref="D44:E44"/>
    <mergeCell ref="G44:H44"/>
    <mergeCell ref="D34:E34"/>
    <mergeCell ref="G34:H34"/>
    <mergeCell ref="I34:J34"/>
    <mergeCell ref="L34:M34"/>
    <mergeCell ref="C35:C44"/>
    <mergeCell ref="D35:E35"/>
    <mergeCell ref="G35:H35"/>
    <mergeCell ref="D36:E36"/>
    <mergeCell ref="N29:N34"/>
    <mergeCell ref="G30:H30"/>
    <mergeCell ref="I30:J30"/>
    <mergeCell ref="L30:M30"/>
    <mergeCell ref="G31:H31"/>
    <mergeCell ref="I31:J31"/>
    <mergeCell ref="L31:M31"/>
    <mergeCell ref="G32:H32"/>
    <mergeCell ref="I32:J32"/>
    <mergeCell ref="L32:M32"/>
    <mergeCell ref="D29:E31"/>
    <mergeCell ref="F29:F31"/>
    <mergeCell ref="G29:H29"/>
    <mergeCell ref="I29:J29"/>
    <mergeCell ref="G36:G37"/>
    <mergeCell ref="D37:E38"/>
    <mergeCell ref="L22:M22"/>
    <mergeCell ref="C25:C34"/>
    <mergeCell ref="D25:E25"/>
    <mergeCell ref="G25:H25"/>
    <mergeCell ref="D26:E26"/>
    <mergeCell ref="G26:G27"/>
    <mergeCell ref="I26:J26"/>
    <mergeCell ref="K26:L26"/>
    <mergeCell ref="M26:N26"/>
    <mergeCell ref="D27:E28"/>
    <mergeCell ref="K29:K34"/>
    <mergeCell ref="L29:M29"/>
    <mergeCell ref="D32:E32"/>
    <mergeCell ref="D33:E33"/>
    <mergeCell ref="G33:H33"/>
    <mergeCell ref="I33:J33"/>
    <mergeCell ref="F27:F28"/>
    <mergeCell ref="I27:J27"/>
    <mergeCell ref="K27:L27"/>
    <mergeCell ref="M27:N27"/>
    <mergeCell ref="G28:H28"/>
    <mergeCell ref="J28:L28"/>
    <mergeCell ref="M28:N28"/>
    <mergeCell ref="L33:M33"/>
    <mergeCell ref="D19:E21"/>
    <mergeCell ref="F19:F21"/>
    <mergeCell ref="G19:H19"/>
    <mergeCell ref="I19:J19"/>
    <mergeCell ref="K19:K24"/>
    <mergeCell ref="L19:M19"/>
    <mergeCell ref="N19:N24"/>
    <mergeCell ref="G20:H20"/>
    <mergeCell ref="D23:E23"/>
    <mergeCell ref="G23:H23"/>
    <mergeCell ref="I23:J23"/>
    <mergeCell ref="L23:M23"/>
    <mergeCell ref="D24:E24"/>
    <mergeCell ref="G24:H24"/>
    <mergeCell ref="I24:J24"/>
    <mergeCell ref="L24:M24"/>
    <mergeCell ref="I20:J20"/>
    <mergeCell ref="L20:M20"/>
    <mergeCell ref="G21:H21"/>
    <mergeCell ref="I21:J21"/>
    <mergeCell ref="L21:M21"/>
    <mergeCell ref="D22:E22"/>
    <mergeCell ref="G22:H22"/>
    <mergeCell ref="I22:J22"/>
    <mergeCell ref="G9:H9"/>
    <mergeCell ref="I9:J9"/>
    <mergeCell ref="G16:G17"/>
    <mergeCell ref="I16:J16"/>
    <mergeCell ref="K16:L16"/>
    <mergeCell ref="M16:N16"/>
    <mergeCell ref="D17:E18"/>
    <mergeCell ref="F17:F18"/>
    <mergeCell ref="I17:J17"/>
    <mergeCell ref="K17:L17"/>
    <mergeCell ref="M17:N17"/>
    <mergeCell ref="G18:H18"/>
    <mergeCell ref="J18:L18"/>
    <mergeCell ref="M18:N18"/>
    <mergeCell ref="G8:H8"/>
    <mergeCell ref="J8:L8"/>
    <mergeCell ref="M8:N8"/>
    <mergeCell ref="L13:M13"/>
    <mergeCell ref="D14:E14"/>
    <mergeCell ref="G14:H14"/>
    <mergeCell ref="I14:J14"/>
    <mergeCell ref="L14:M14"/>
    <mergeCell ref="C15:C24"/>
    <mergeCell ref="D15:E15"/>
    <mergeCell ref="G15:H15"/>
    <mergeCell ref="D16:E16"/>
    <mergeCell ref="N9:N14"/>
    <mergeCell ref="G10:H10"/>
    <mergeCell ref="I10:J10"/>
    <mergeCell ref="L10:M10"/>
    <mergeCell ref="G11:H11"/>
    <mergeCell ref="I11:J11"/>
    <mergeCell ref="L11:M11"/>
    <mergeCell ref="G12:H12"/>
    <mergeCell ref="I12:J12"/>
    <mergeCell ref="L12:M12"/>
    <mergeCell ref="D9:E11"/>
    <mergeCell ref="F9:F11"/>
    <mergeCell ref="I5:L5"/>
    <mergeCell ref="I15:L15"/>
    <mergeCell ref="I25:L25"/>
    <mergeCell ref="B2:N2"/>
    <mergeCell ref="B4:N4"/>
    <mergeCell ref="C5:C14"/>
    <mergeCell ref="D5:E5"/>
    <mergeCell ref="G5:H5"/>
    <mergeCell ref="D6:E6"/>
    <mergeCell ref="G6:G7"/>
    <mergeCell ref="I6:J6"/>
    <mergeCell ref="K6:L6"/>
    <mergeCell ref="K9:K14"/>
    <mergeCell ref="L9:M9"/>
    <mergeCell ref="D12:E12"/>
    <mergeCell ref="D13:E13"/>
    <mergeCell ref="G13:H13"/>
    <mergeCell ref="I13:J13"/>
    <mergeCell ref="M6:N6"/>
    <mergeCell ref="D7:E8"/>
    <mergeCell ref="F7:F8"/>
    <mergeCell ref="I7:J7"/>
    <mergeCell ref="K7:L7"/>
    <mergeCell ref="M7:N7"/>
  </mergeCells>
  <phoneticPr fontId="3"/>
  <conditionalFormatting sqref="I7:N7 I13:J13 L13:M13">
    <cfRule type="expression" dxfId="34" priority="19">
      <formula>$I$5="リアルのみ"</formula>
    </cfRule>
  </conditionalFormatting>
  <conditionalFormatting sqref="I6:N6">
    <cfRule type="expression" dxfId="33" priority="14">
      <formula>$I$5="オンラインのみ"</formula>
    </cfRule>
  </conditionalFormatting>
  <conditionalFormatting sqref="I9:J12 L9:M12">
    <cfRule type="expression" dxfId="32" priority="13">
      <formula>$I$5="オンラインのみ"</formula>
    </cfRule>
  </conditionalFormatting>
  <conditionalFormatting sqref="I17:N17 I23:J23 L23:M23">
    <cfRule type="expression" dxfId="31" priority="12">
      <formula>$I$15="リアルのみ"</formula>
    </cfRule>
  </conditionalFormatting>
  <conditionalFormatting sqref="I16:N16">
    <cfRule type="expression" dxfId="30" priority="11">
      <formula>$I$15="オンラインのみ"</formula>
    </cfRule>
  </conditionalFormatting>
  <conditionalFormatting sqref="I19:J22 L19:M22">
    <cfRule type="expression" dxfId="29" priority="10">
      <formula>$I$15="オンラインのみ"</formula>
    </cfRule>
  </conditionalFormatting>
  <conditionalFormatting sqref="I27:N27 I33:J33 L33:M33">
    <cfRule type="expression" dxfId="28" priority="9">
      <formula>$I$25="リアルのみ"</formula>
    </cfRule>
  </conditionalFormatting>
  <conditionalFormatting sqref="I26:N26">
    <cfRule type="expression" dxfId="27" priority="8">
      <formula>$I$25="オンラインのみ"</formula>
    </cfRule>
  </conditionalFormatting>
  <conditionalFormatting sqref="I29:J32 L29:M32">
    <cfRule type="expression" dxfId="26" priority="7">
      <formula>$I$25="オンラインのみ"</formula>
    </cfRule>
  </conditionalFormatting>
  <conditionalFormatting sqref="I37:N37 I43:J43 L43:M43">
    <cfRule type="expression" dxfId="25" priority="6">
      <formula>$I$35="リアルのみ"</formula>
    </cfRule>
  </conditionalFormatting>
  <conditionalFormatting sqref="I36:N36">
    <cfRule type="expression" dxfId="24" priority="5">
      <formula>$I$35="オンラインのみ"</formula>
    </cfRule>
  </conditionalFormatting>
  <conditionalFormatting sqref="I39:J42 L39:M42">
    <cfRule type="expression" dxfId="23" priority="4">
      <formula>$I$35="オンラインのみ"</formula>
    </cfRule>
  </conditionalFormatting>
  <conditionalFormatting sqref="I47:N47 I53:J53 L53:M53">
    <cfRule type="expression" dxfId="22" priority="3">
      <formula>$I$45="リアルのみ"</formula>
    </cfRule>
  </conditionalFormatting>
  <conditionalFormatting sqref="I46:N46">
    <cfRule type="expression" dxfId="21" priority="2">
      <formula>$I$45="オンラインのみ"</formula>
    </cfRule>
  </conditionalFormatting>
  <conditionalFormatting sqref="I49:J52 L49:M52">
    <cfRule type="expression" dxfId="20" priority="1">
      <formula>$I$45="オンラインのみ"</formula>
    </cfRule>
  </conditionalFormatting>
  <dataValidations count="2">
    <dataValidation type="list" allowBlank="1" showInputMessage="1" showErrorMessage="1" sqref="F13 F43 F23 F33 F53">
      <formula1>"選択してください,どちらにも該当しない,パビリオン,共同出展"</formula1>
    </dataValidation>
    <dataValidation type="list" allowBlank="1" showInputMessage="1" showErrorMessage="1" prompt="プルダウンして選択" sqref="I25 I35 I5 I15 I45">
      <formula1>"選択してください,リアルのみ,リアル + オンライン,オンラインのみ"</formula1>
    </dataValidation>
  </dataValidations>
  <hyperlinks>
    <hyperlink ref="F6" r:id="rId1"/>
    <hyperlink ref="F16" r:id="rId2"/>
    <hyperlink ref="F26" r:id="rId3"/>
    <hyperlink ref="F36" r:id="rId4"/>
    <hyperlink ref="F46" r:id="rId5"/>
  </hyperlinks>
  <printOptions horizontalCentered="1"/>
  <pageMargins left="0.78740157480314965" right="0.59055118110236227" top="0.59055118110236227" bottom="0.59055118110236227" header="0.31496062992125984" footer="0.31496062992125984"/>
  <pageSetup paperSize="9" fitToWidth="0" fitToHeight="0" orientation="portrait" r:id="rId6"/>
  <drawing r:id="rId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Q58"/>
  <sheetViews>
    <sheetView showGridLines="0" view="pageBreakPreview" zoomScale="89" zoomScaleNormal="115" zoomScaleSheetLayoutView="89" workbookViewId="0">
      <selection activeCell="S24" sqref="S24"/>
    </sheetView>
  </sheetViews>
  <sheetFormatPr defaultColWidth="8.75" defaultRowHeight="24" customHeight="1" x14ac:dyDescent="0.15"/>
  <cols>
    <col min="1" max="1" width="1.625" style="34" customWidth="1"/>
    <col min="2" max="2" width="1.125" style="34" customWidth="1"/>
    <col min="3" max="3" width="2.375" style="34" customWidth="1"/>
    <col min="4" max="4" width="5.375" style="34" customWidth="1"/>
    <col min="5" max="5" width="7.5" style="34" customWidth="1"/>
    <col min="6" max="6" width="25" style="35" customWidth="1"/>
    <col min="7" max="7" width="3.5" style="35" customWidth="1"/>
    <col min="8" max="8" width="7.625" style="35" customWidth="1"/>
    <col min="9" max="9" width="8.875" style="35" customWidth="1"/>
    <col min="10" max="10" width="3.25" style="35" customWidth="1"/>
    <col min="11" max="11" width="4.875" style="35" customWidth="1"/>
    <col min="12" max="12" width="2.125" style="35" customWidth="1"/>
    <col min="13" max="13" width="10.25" style="35" customWidth="1"/>
    <col min="14" max="14" width="4.125" style="35" customWidth="1"/>
    <col min="15" max="35" width="8.75" style="34"/>
    <col min="36" max="36" width="14.125" style="34" customWidth="1"/>
    <col min="37" max="37" width="17" style="34" customWidth="1"/>
    <col min="38" max="38" width="8.75" style="34"/>
    <col min="39" max="39" width="20.75" style="34" customWidth="1"/>
    <col min="40" max="40" width="28.875" style="34" customWidth="1"/>
    <col min="41" max="41" width="18.5" style="34" customWidth="1"/>
    <col min="42" max="42" width="23" style="34" customWidth="1"/>
    <col min="43" max="43" width="25.5" style="34" customWidth="1"/>
    <col min="44" max="44" width="24.125" style="34" customWidth="1"/>
    <col min="45" max="45" width="8.75" style="34"/>
    <col min="46" max="46" width="23" style="34" customWidth="1"/>
    <col min="47" max="47" width="29.5" style="34" customWidth="1"/>
    <col min="48" max="48" width="37.5" style="34" customWidth="1"/>
    <col min="49" max="16384" width="8.75" style="34"/>
  </cols>
  <sheetData>
    <row r="1" spans="1:16" ht="17.25" customHeight="1" x14ac:dyDescent="0.35">
      <c r="A1" s="20" t="s">
        <v>133</v>
      </c>
      <c r="B1" s="20"/>
      <c r="C1" s="21"/>
      <c r="G1" s="22"/>
      <c r="H1" s="22"/>
      <c r="I1" s="22"/>
      <c r="J1" s="22"/>
      <c r="K1" s="22"/>
      <c r="L1" s="22"/>
      <c r="M1" s="23"/>
      <c r="N1" s="22"/>
      <c r="O1" s="36"/>
      <c r="P1" s="36"/>
    </row>
    <row r="2" spans="1:16" ht="14.1" customHeight="1" x14ac:dyDescent="0.15">
      <c r="B2" s="47"/>
      <c r="C2" s="246" t="s">
        <v>71</v>
      </c>
      <c r="D2" s="217" t="s">
        <v>38</v>
      </c>
      <c r="E2" s="218"/>
      <c r="F2" s="111" t="s">
        <v>197</v>
      </c>
      <c r="G2" s="178" t="s">
        <v>40</v>
      </c>
      <c r="H2" s="179"/>
      <c r="I2" s="163" t="s">
        <v>188</v>
      </c>
      <c r="J2" s="164"/>
      <c r="K2" s="164"/>
      <c r="L2" s="164"/>
      <c r="M2" s="105" t="s">
        <v>178</v>
      </c>
      <c r="N2" s="115">
        <v>1</v>
      </c>
    </row>
    <row r="3" spans="1:16" ht="14.1" customHeight="1" x14ac:dyDescent="0.15">
      <c r="B3" s="47"/>
      <c r="C3" s="247"/>
      <c r="D3" s="178" t="s">
        <v>41</v>
      </c>
      <c r="E3" s="179"/>
      <c r="F3" s="112" t="s">
        <v>42</v>
      </c>
      <c r="G3" s="180" t="s">
        <v>43</v>
      </c>
      <c r="H3" s="45" t="s">
        <v>44</v>
      </c>
      <c r="I3" s="182">
        <v>44996</v>
      </c>
      <c r="J3" s="183"/>
      <c r="K3" s="184" t="s">
        <v>45</v>
      </c>
      <c r="L3" s="184"/>
      <c r="M3" s="183">
        <v>44999</v>
      </c>
      <c r="N3" s="196"/>
    </row>
    <row r="4" spans="1:16" ht="14.1" customHeight="1" x14ac:dyDescent="0.15">
      <c r="B4" s="47"/>
      <c r="C4" s="247"/>
      <c r="D4" s="197" t="s">
        <v>46</v>
      </c>
      <c r="E4" s="198"/>
      <c r="F4" s="201" t="s">
        <v>202</v>
      </c>
      <c r="G4" s="181"/>
      <c r="H4" s="46" t="s">
        <v>48</v>
      </c>
      <c r="I4" s="182">
        <v>44996</v>
      </c>
      <c r="J4" s="183"/>
      <c r="K4" s="184" t="s">
        <v>45</v>
      </c>
      <c r="L4" s="184"/>
      <c r="M4" s="183">
        <v>45027</v>
      </c>
      <c r="N4" s="196"/>
    </row>
    <row r="5" spans="1:16" ht="14.1" customHeight="1" x14ac:dyDescent="0.15">
      <c r="B5" s="47"/>
      <c r="C5" s="216"/>
      <c r="D5" s="224"/>
      <c r="E5" s="236"/>
      <c r="F5" s="202"/>
      <c r="G5" s="203" t="s">
        <v>49</v>
      </c>
      <c r="H5" s="204"/>
      <c r="I5" s="116">
        <v>44866</v>
      </c>
      <c r="J5" s="205" t="s">
        <v>50</v>
      </c>
      <c r="K5" s="206"/>
      <c r="L5" s="207"/>
      <c r="M5" s="208">
        <v>45107</v>
      </c>
      <c r="N5" s="209"/>
    </row>
    <row r="6" spans="1:16" ht="14.1" customHeight="1" x14ac:dyDescent="0.15">
      <c r="B6" s="47"/>
      <c r="C6" s="247"/>
      <c r="D6" s="197" t="s">
        <v>51</v>
      </c>
      <c r="E6" s="198"/>
      <c r="F6" s="226" t="s">
        <v>52</v>
      </c>
      <c r="G6" s="229" t="s">
        <v>53</v>
      </c>
      <c r="H6" s="230"/>
      <c r="I6" s="188">
        <v>330000</v>
      </c>
      <c r="J6" s="189"/>
      <c r="K6" s="185" t="s">
        <v>54</v>
      </c>
      <c r="L6" s="188">
        <v>300000</v>
      </c>
      <c r="M6" s="189"/>
      <c r="N6" s="221" t="s">
        <v>55</v>
      </c>
      <c r="O6" s="43"/>
      <c r="P6" s="43"/>
    </row>
    <row r="7" spans="1:16" ht="14.1" customHeight="1" x14ac:dyDescent="0.15">
      <c r="B7" s="47"/>
      <c r="C7" s="247"/>
      <c r="D7" s="224"/>
      <c r="E7" s="225"/>
      <c r="F7" s="227"/>
      <c r="G7" s="192" t="s">
        <v>56</v>
      </c>
      <c r="H7" s="193"/>
      <c r="I7" s="194">
        <v>220000</v>
      </c>
      <c r="J7" s="195"/>
      <c r="K7" s="186"/>
      <c r="L7" s="194">
        <v>200000</v>
      </c>
      <c r="M7" s="195"/>
      <c r="N7" s="222"/>
    </row>
    <row r="8" spans="1:16" ht="14.1" customHeight="1" x14ac:dyDescent="0.15">
      <c r="B8" s="47"/>
      <c r="C8" s="247"/>
      <c r="D8" s="199"/>
      <c r="E8" s="200"/>
      <c r="F8" s="228"/>
      <c r="G8" s="192" t="s">
        <v>57</v>
      </c>
      <c r="H8" s="193"/>
      <c r="I8" s="194">
        <v>110000</v>
      </c>
      <c r="J8" s="195"/>
      <c r="K8" s="186"/>
      <c r="L8" s="194">
        <v>100000</v>
      </c>
      <c r="M8" s="195"/>
      <c r="N8" s="222"/>
    </row>
    <row r="9" spans="1:16" ht="14.1" customHeight="1" x14ac:dyDescent="0.15">
      <c r="B9" s="47"/>
      <c r="C9" s="247"/>
      <c r="D9" s="178" t="s">
        <v>58</v>
      </c>
      <c r="E9" s="179"/>
      <c r="F9" s="113" t="s">
        <v>59</v>
      </c>
      <c r="G9" s="192" t="s">
        <v>60</v>
      </c>
      <c r="H9" s="193"/>
      <c r="I9" s="194"/>
      <c r="J9" s="195"/>
      <c r="K9" s="186"/>
      <c r="L9" s="194"/>
      <c r="M9" s="195"/>
      <c r="N9" s="222"/>
    </row>
    <row r="10" spans="1:16" ht="14.1" customHeight="1" x14ac:dyDescent="0.15">
      <c r="B10" s="47"/>
      <c r="C10" s="247"/>
      <c r="D10" s="190" t="s">
        <v>61</v>
      </c>
      <c r="E10" s="191"/>
      <c r="F10" s="113" t="s">
        <v>62</v>
      </c>
      <c r="G10" s="192" t="s">
        <v>63</v>
      </c>
      <c r="H10" s="193"/>
      <c r="I10" s="194">
        <v>11000</v>
      </c>
      <c r="J10" s="195"/>
      <c r="K10" s="186"/>
      <c r="L10" s="194">
        <v>10000</v>
      </c>
      <c r="M10" s="195"/>
      <c r="N10" s="222"/>
    </row>
    <row r="11" spans="1:16" ht="14.1" customHeight="1" x14ac:dyDescent="0.15">
      <c r="B11" s="47"/>
      <c r="C11" s="248"/>
      <c r="D11" s="178" t="s">
        <v>64</v>
      </c>
      <c r="E11" s="179"/>
      <c r="F11" s="114" t="s">
        <v>65</v>
      </c>
      <c r="G11" s="210" t="s">
        <v>66</v>
      </c>
      <c r="H11" s="211"/>
      <c r="I11" s="212">
        <f>IF(I2="リアルのみ",I6+I7+I8+I9,IF(I2="リアル + オンライン",SUM(I6:I10),IF(AND(I2="選択してください",SUM(I6:I10)&gt;=1),"出展形態選択",I10)))</f>
        <v>671000</v>
      </c>
      <c r="J11" s="213"/>
      <c r="K11" s="187"/>
      <c r="L11" s="212">
        <f>IF(I2="リアルのみ",L6+L7+L8+L9,IF(I2="リアル + オンライン",SUM(L6:L10),IF(AND(I2="選択してください",SUM(L6:L10)&gt;=1),"出展形態選択",L10)))</f>
        <v>610000</v>
      </c>
      <c r="M11" s="213"/>
      <c r="N11" s="223"/>
    </row>
    <row r="12" spans="1:16" ht="14.1" customHeight="1" x14ac:dyDescent="0.15">
      <c r="B12" s="47"/>
      <c r="C12" s="246" t="s">
        <v>72</v>
      </c>
      <c r="D12" s="217" t="s">
        <v>38</v>
      </c>
      <c r="E12" s="218"/>
      <c r="F12" s="111" t="s">
        <v>198</v>
      </c>
      <c r="G12" s="219" t="s">
        <v>40</v>
      </c>
      <c r="H12" s="220"/>
      <c r="I12" s="163" t="s">
        <v>188</v>
      </c>
      <c r="J12" s="164"/>
      <c r="K12" s="164"/>
      <c r="L12" s="164"/>
      <c r="M12" s="105" t="s">
        <v>178</v>
      </c>
      <c r="N12" s="115">
        <v>1</v>
      </c>
    </row>
    <row r="13" spans="1:16" ht="14.1" customHeight="1" x14ac:dyDescent="0.15">
      <c r="B13" s="47"/>
      <c r="C13" s="247"/>
      <c r="D13" s="178" t="s">
        <v>41</v>
      </c>
      <c r="E13" s="179"/>
      <c r="F13" s="112" t="s">
        <v>42</v>
      </c>
      <c r="G13" s="180" t="s">
        <v>43</v>
      </c>
      <c r="H13" s="45" t="s">
        <v>44</v>
      </c>
      <c r="I13" s="182">
        <v>44996</v>
      </c>
      <c r="J13" s="183"/>
      <c r="K13" s="184" t="s">
        <v>45</v>
      </c>
      <c r="L13" s="184"/>
      <c r="M13" s="183">
        <v>44999</v>
      </c>
      <c r="N13" s="196"/>
    </row>
    <row r="14" spans="1:16" ht="14.1" customHeight="1" x14ac:dyDescent="0.15">
      <c r="B14" s="47"/>
      <c r="C14" s="247"/>
      <c r="D14" s="197" t="s">
        <v>46</v>
      </c>
      <c r="E14" s="198"/>
      <c r="F14" s="201" t="s">
        <v>203</v>
      </c>
      <c r="G14" s="181"/>
      <c r="H14" s="46" t="s">
        <v>48</v>
      </c>
      <c r="I14" s="182">
        <v>44996</v>
      </c>
      <c r="J14" s="183"/>
      <c r="K14" s="184" t="s">
        <v>45</v>
      </c>
      <c r="L14" s="184"/>
      <c r="M14" s="183">
        <v>45027</v>
      </c>
      <c r="N14" s="196"/>
    </row>
    <row r="15" spans="1:16" ht="14.1" customHeight="1" x14ac:dyDescent="0.15">
      <c r="B15" s="47"/>
      <c r="C15" s="247"/>
      <c r="D15" s="199"/>
      <c r="E15" s="200"/>
      <c r="F15" s="202"/>
      <c r="G15" s="203" t="s">
        <v>49</v>
      </c>
      <c r="H15" s="204"/>
      <c r="I15" s="116">
        <v>44866</v>
      </c>
      <c r="J15" s="205" t="s">
        <v>50</v>
      </c>
      <c r="K15" s="206"/>
      <c r="L15" s="207"/>
      <c r="M15" s="208">
        <v>45107</v>
      </c>
      <c r="N15" s="209"/>
    </row>
    <row r="16" spans="1:16" ht="14.1" customHeight="1" x14ac:dyDescent="0.15">
      <c r="B16" s="47"/>
      <c r="C16" s="247"/>
      <c r="D16" s="197" t="s">
        <v>51</v>
      </c>
      <c r="E16" s="198"/>
      <c r="F16" s="226" t="s">
        <v>52</v>
      </c>
      <c r="G16" s="229" t="s">
        <v>53</v>
      </c>
      <c r="H16" s="230"/>
      <c r="I16" s="188">
        <v>330000</v>
      </c>
      <c r="J16" s="189"/>
      <c r="K16" s="185" t="s">
        <v>54</v>
      </c>
      <c r="L16" s="188">
        <v>300000</v>
      </c>
      <c r="M16" s="189"/>
      <c r="N16" s="221" t="s">
        <v>55</v>
      </c>
      <c r="O16" s="43"/>
      <c r="P16" s="43"/>
    </row>
    <row r="17" spans="2:16" ht="14.1" customHeight="1" x14ac:dyDescent="0.15">
      <c r="B17" s="47"/>
      <c r="C17" s="247"/>
      <c r="D17" s="224"/>
      <c r="E17" s="225"/>
      <c r="F17" s="227"/>
      <c r="G17" s="192" t="s">
        <v>56</v>
      </c>
      <c r="H17" s="193"/>
      <c r="I17" s="194">
        <v>220000</v>
      </c>
      <c r="J17" s="195"/>
      <c r="K17" s="186"/>
      <c r="L17" s="194">
        <v>200000</v>
      </c>
      <c r="M17" s="195"/>
      <c r="N17" s="222"/>
    </row>
    <row r="18" spans="2:16" ht="14.1" customHeight="1" x14ac:dyDescent="0.15">
      <c r="B18" s="47"/>
      <c r="C18" s="247"/>
      <c r="D18" s="199"/>
      <c r="E18" s="200"/>
      <c r="F18" s="228"/>
      <c r="G18" s="192" t="s">
        <v>57</v>
      </c>
      <c r="H18" s="193"/>
      <c r="I18" s="194">
        <v>110000</v>
      </c>
      <c r="J18" s="195"/>
      <c r="K18" s="186"/>
      <c r="L18" s="194">
        <v>100000</v>
      </c>
      <c r="M18" s="195"/>
      <c r="N18" s="222"/>
    </row>
    <row r="19" spans="2:16" ht="14.1" customHeight="1" x14ac:dyDescent="0.15">
      <c r="B19" s="47"/>
      <c r="C19" s="247"/>
      <c r="D19" s="178" t="s">
        <v>58</v>
      </c>
      <c r="E19" s="179"/>
      <c r="F19" s="113" t="s">
        <v>59</v>
      </c>
      <c r="G19" s="192" t="s">
        <v>60</v>
      </c>
      <c r="H19" s="193"/>
      <c r="I19" s="194"/>
      <c r="J19" s="195"/>
      <c r="K19" s="186"/>
      <c r="L19" s="194"/>
      <c r="M19" s="195"/>
      <c r="N19" s="222"/>
    </row>
    <row r="20" spans="2:16" ht="14.1" customHeight="1" x14ac:dyDescent="0.15">
      <c r="B20" s="47"/>
      <c r="C20" s="247"/>
      <c r="D20" s="190" t="s">
        <v>61</v>
      </c>
      <c r="E20" s="191"/>
      <c r="F20" s="113" t="s">
        <v>62</v>
      </c>
      <c r="G20" s="192" t="s">
        <v>63</v>
      </c>
      <c r="H20" s="193"/>
      <c r="I20" s="194">
        <v>22000</v>
      </c>
      <c r="J20" s="195"/>
      <c r="K20" s="186"/>
      <c r="L20" s="194">
        <v>20000</v>
      </c>
      <c r="M20" s="195"/>
      <c r="N20" s="222"/>
    </row>
    <row r="21" spans="2:16" ht="14.1" customHeight="1" x14ac:dyDescent="0.15">
      <c r="B21" s="47"/>
      <c r="C21" s="248"/>
      <c r="D21" s="178" t="s">
        <v>64</v>
      </c>
      <c r="E21" s="179"/>
      <c r="F21" s="114" t="s">
        <v>65</v>
      </c>
      <c r="G21" s="210" t="s">
        <v>66</v>
      </c>
      <c r="H21" s="211"/>
      <c r="I21" s="212">
        <f>IF(I12="リアルのみ",I16+I17+I18+I19,IF(I12="リアル + オンライン",SUM(I16:I20),IF(AND(I12="選択してください",SUM(I16:I20)&gt;=1),"出展形態選択",I20)))</f>
        <v>682000</v>
      </c>
      <c r="J21" s="213"/>
      <c r="K21" s="187"/>
      <c r="L21" s="212">
        <f>IF(I12="リアルのみ",L16+L17+L18+L19,IF(I12="リアル + オンライン",SUM(L16:L20),IF(AND(I12="選択してください",SUM(L16:L20)&gt;=1),"出展形態選択",L20)))</f>
        <v>620000</v>
      </c>
      <c r="M21" s="213"/>
      <c r="N21" s="223"/>
    </row>
    <row r="22" spans="2:16" ht="14.1" customHeight="1" x14ac:dyDescent="0.15">
      <c r="B22" s="47"/>
      <c r="C22" s="173" t="s">
        <v>73</v>
      </c>
      <c r="D22" s="176" t="s">
        <v>38</v>
      </c>
      <c r="E22" s="177"/>
      <c r="F22" s="111" t="s">
        <v>199</v>
      </c>
      <c r="G22" s="178" t="s">
        <v>40</v>
      </c>
      <c r="H22" s="179"/>
      <c r="I22" s="163" t="s">
        <v>186</v>
      </c>
      <c r="J22" s="164"/>
      <c r="K22" s="164"/>
      <c r="L22" s="164"/>
      <c r="M22" s="105" t="s">
        <v>178</v>
      </c>
      <c r="N22" s="115">
        <v>1</v>
      </c>
    </row>
    <row r="23" spans="2:16" ht="14.1" customHeight="1" x14ac:dyDescent="0.15">
      <c r="B23" s="47"/>
      <c r="C23" s="216"/>
      <c r="D23" s="178" t="s">
        <v>41</v>
      </c>
      <c r="E23" s="179"/>
      <c r="F23" s="112" t="s">
        <v>42</v>
      </c>
      <c r="G23" s="181" t="s">
        <v>43</v>
      </c>
      <c r="H23" s="45" t="s">
        <v>44</v>
      </c>
      <c r="I23" s="182">
        <v>44996</v>
      </c>
      <c r="J23" s="183"/>
      <c r="K23" s="184" t="s">
        <v>45</v>
      </c>
      <c r="L23" s="184"/>
      <c r="M23" s="183">
        <v>44999</v>
      </c>
      <c r="N23" s="196"/>
    </row>
    <row r="24" spans="2:16" ht="14.1" customHeight="1" x14ac:dyDescent="0.15">
      <c r="B24" s="47"/>
      <c r="C24" s="216"/>
      <c r="D24" s="197" t="s">
        <v>46</v>
      </c>
      <c r="E24" s="235"/>
      <c r="F24" s="201" t="s">
        <v>203</v>
      </c>
      <c r="G24" s="234"/>
      <c r="H24" s="46" t="s">
        <v>48</v>
      </c>
      <c r="I24" s="182">
        <v>44996</v>
      </c>
      <c r="J24" s="183"/>
      <c r="K24" s="184" t="s">
        <v>45</v>
      </c>
      <c r="L24" s="184"/>
      <c r="M24" s="183">
        <v>45027</v>
      </c>
      <c r="N24" s="196"/>
    </row>
    <row r="25" spans="2:16" ht="14.1" customHeight="1" x14ac:dyDescent="0.15">
      <c r="B25" s="47"/>
      <c r="C25" s="216"/>
      <c r="D25" s="224"/>
      <c r="E25" s="236"/>
      <c r="F25" s="202"/>
      <c r="G25" s="240" t="s">
        <v>49</v>
      </c>
      <c r="H25" s="241"/>
      <c r="I25" s="116">
        <v>44866</v>
      </c>
      <c r="J25" s="205" t="s">
        <v>50</v>
      </c>
      <c r="K25" s="206"/>
      <c r="L25" s="207"/>
      <c r="M25" s="208">
        <v>45107</v>
      </c>
      <c r="N25" s="209"/>
    </row>
    <row r="26" spans="2:16" ht="14.1" customHeight="1" x14ac:dyDescent="0.15">
      <c r="B26" s="47"/>
      <c r="C26" s="216"/>
      <c r="D26" s="243" t="s">
        <v>51</v>
      </c>
      <c r="E26" s="243"/>
      <c r="F26" s="244" t="s">
        <v>52</v>
      </c>
      <c r="G26" s="229" t="s">
        <v>53</v>
      </c>
      <c r="H26" s="245"/>
      <c r="I26" s="188">
        <v>330000</v>
      </c>
      <c r="J26" s="189"/>
      <c r="K26" s="185" t="s">
        <v>54</v>
      </c>
      <c r="L26" s="188">
        <v>300000</v>
      </c>
      <c r="M26" s="189"/>
      <c r="N26" s="221" t="s">
        <v>55</v>
      </c>
      <c r="O26" s="43"/>
      <c r="P26" s="43"/>
    </row>
    <row r="27" spans="2:16" ht="14.1" customHeight="1" x14ac:dyDescent="0.15">
      <c r="B27" s="47"/>
      <c r="C27" s="216"/>
      <c r="D27" s="243"/>
      <c r="E27" s="243"/>
      <c r="F27" s="244"/>
      <c r="G27" s="192" t="s">
        <v>56</v>
      </c>
      <c r="H27" s="193"/>
      <c r="I27" s="194">
        <v>220000</v>
      </c>
      <c r="J27" s="195"/>
      <c r="K27" s="186"/>
      <c r="L27" s="194">
        <v>200000</v>
      </c>
      <c r="M27" s="195"/>
      <c r="N27" s="222"/>
    </row>
    <row r="28" spans="2:16" ht="14.1" customHeight="1" x14ac:dyDescent="0.15">
      <c r="B28" s="47"/>
      <c r="C28" s="216"/>
      <c r="D28" s="243"/>
      <c r="E28" s="243"/>
      <c r="F28" s="244"/>
      <c r="G28" s="192" t="s">
        <v>57</v>
      </c>
      <c r="H28" s="193"/>
      <c r="I28" s="194">
        <v>110000</v>
      </c>
      <c r="J28" s="195"/>
      <c r="K28" s="186"/>
      <c r="L28" s="194">
        <v>110000</v>
      </c>
      <c r="M28" s="195"/>
      <c r="N28" s="222"/>
    </row>
    <row r="29" spans="2:16" ht="14.1" customHeight="1" x14ac:dyDescent="0.15">
      <c r="B29" s="47"/>
      <c r="C29" s="216"/>
      <c r="D29" s="232" t="s">
        <v>58</v>
      </c>
      <c r="E29" s="233"/>
      <c r="F29" s="113" t="s">
        <v>59</v>
      </c>
      <c r="G29" s="192" t="s">
        <v>60</v>
      </c>
      <c r="H29" s="237"/>
      <c r="I29" s="194"/>
      <c r="J29" s="195"/>
      <c r="K29" s="186"/>
      <c r="L29" s="194"/>
      <c r="M29" s="195"/>
      <c r="N29" s="222"/>
    </row>
    <row r="30" spans="2:16" ht="14.1" customHeight="1" x14ac:dyDescent="0.15">
      <c r="B30" s="47"/>
      <c r="C30" s="173"/>
      <c r="D30" s="190" t="s">
        <v>61</v>
      </c>
      <c r="E30" s="191"/>
      <c r="F30" s="113" t="s">
        <v>62</v>
      </c>
      <c r="G30" s="192" t="s">
        <v>63</v>
      </c>
      <c r="H30" s="237"/>
      <c r="I30" s="194">
        <v>0</v>
      </c>
      <c r="J30" s="195"/>
      <c r="K30" s="186"/>
      <c r="L30" s="194">
        <v>0</v>
      </c>
      <c r="M30" s="195"/>
      <c r="N30" s="222"/>
    </row>
    <row r="31" spans="2:16" ht="14.1" customHeight="1" x14ac:dyDescent="0.15">
      <c r="B31" s="47"/>
      <c r="C31" s="214"/>
      <c r="D31" s="249" t="s">
        <v>64</v>
      </c>
      <c r="E31" s="236"/>
      <c r="F31" s="114" t="s">
        <v>65</v>
      </c>
      <c r="G31" s="210" t="s">
        <v>66</v>
      </c>
      <c r="H31" s="242"/>
      <c r="I31" s="212">
        <f>IF(I22="リアルのみ",I26+I27+I28+I29,IF(I22="リアル + オンライン",SUM(I26:I30),IF(AND(I22="選択してください",SUM(I26:I30)&gt;=1),"出展形態選択",I30)))</f>
        <v>660000</v>
      </c>
      <c r="J31" s="213"/>
      <c r="K31" s="187"/>
      <c r="L31" s="212">
        <f>IF(I22="リアルのみ",L26+L27+L28+L29,IF(I22="リアル + オンライン",SUM(L26:L30),IF(AND(I22="選択してください",SUM(L26:L30)&gt;=1),"出展形態選択",L30)))</f>
        <v>610000</v>
      </c>
      <c r="M31" s="213"/>
      <c r="N31" s="223"/>
    </row>
    <row r="32" spans="2:16" ht="14.1" customHeight="1" x14ac:dyDescent="0.15">
      <c r="B32" s="47"/>
      <c r="C32" s="173" t="s">
        <v>74</v>
      </c>
      <c r="D32" s="176" t="s">
        <v>38</v>
      </c>
      <c r="E32" s="177"/>
      <c r="F32" s="111" t="s">
        <v>200</v>
      </c>
      <c r="G32" s="178" t="s">
        <v>40</v>
      </c>
      <c r="H32" s="179"/>
      <c r="I32" s="163" t="s">
        <v>187</v>
      </c>
      <c r="J32" s="164"/>
      <c r="K32" s="164"/>
      <c r="L32" s="164"/>
      <c r="M32" s="105" t="s">
        <v>178</v>
      </c>
      <c r="N32" s="115"/>
    </row>
    <row r="33" spans="2:17" ht="14.1" customHeight="1" x14ac:dyDescent="0.15">
      <c r="B33" s="47"/>
      <c r="C33" s="216"/>
      <c r="D33" s="178" t="s">
        <v>41</v>
      </c>
      <c r="E33" s="179"/>
      <c r="F33" s="112" t="s">
        <v>42</v>
      </c>
      <c r="G33" s="181" t="s">
        <v>43</v>
      </c>
      <c r="H33" s="45" t="s">
        <v>44</v>
      </c>
      <c r="I33" s="182">
        <v>44996</v>
      </c>
      <c r="J33" s="183"/>
      <c r="K33" s="184" t="s">
        <v>45</v>
      </c>
      <c r="L33" s="184"/>
      <c r="M33" s="183">
        <v>44999</v>
      </c>
      <c r="N33" s="196"/>
    </row>
    <row r="34" spans="2:17" ht="14.1" customHeight="1" x14ac:dyDescent="0.15">
      <c r="B34" s="47"/>
      <c r="C34" s="216"/>
      <c r="D34" s="197" t="s">
        <v>46</v>
      </c>
      <c r="E34" s="235"/>
      <c r="F34" s="238" t="s">
        <v>204</v>
      </c>
      <c r="G34" s="234"/>
      <c r="H34" s="46" t="s">
        <v>48</v>
      </c>
      <c r="I34" s="182">
        <v>44996</v>
      </c>
      <c r="J34" s="183"/>
      <c r="K34" s="184" t="s">
        <v>45</v>
      </c>
      <c r="L34" s="184"/>
      <c r="M34" s="183">
        <v>45027</v>
      </c>
      <c r="N34" s="196"/>
    </row>
    <row r="35" spans="2:17" ht="14.1" customHeight="1" x14ac:dyDescent="0.15">
      <c r="B35" s="47"/>
      <c r="C35" s="216"/>
      <c r="D35" s="224"/>
      <c r="E35" s="236"/>
      <c r="F35" s="239"/>
      <c r="G35" s="240" t="s">
        <v>49</v>
      </c>
      <c r="H35" s="241"/>
      <c r="I35" s="116">
        <v>44866</v>
      </c>
      <c r="J35" s="205" t="s">
        <v>50</v>
      </c>
      <c r="K35" s="206"/>
      <c r="L35" s="207"/>
      <c r="M35" s="208">
        <v>45107</v>
      </c>
      <c r="N35" s="209"/>
    </row>
    <row r="36" spans="2:17" ht="14.1" customHeight="1" x14ac:dyDescent="0.15">
      <c r="B36" s="47"/>
      <c r="C36" s="216"/>
      <c r="D36" s="243" t="s">
        <v>51</v>
      </c>
      <c r="E36" s="243"/>
      <c r="F36" s="244" t="s">
        <v>52</v>
      </c>
      <c r="G36" s="229" t="s">
        <v>53</v>
      </c>
      <c r="H36" s="245"/>
      <c r="I36" s="188"/>
      <c r="J36" s="189"/>
      <c r="K36" s="185" t="s">
        <v>54</v>
      </c>
      <c r="L36" s="188"/>
      <c r="M36" s="189"/>
      <c r="N36" s="221" t="s">
        <v>55</v>
      </c>
      <c r="O36" s="43"/>
      <c r="P36" s="43"/>
    </row>
    <row r="37" spans="2:17" ht="14.1" customHeight="1" x14ac:dyDescent="0.15">
      <c r="B37" s="47"/>
      <c r="C37" s="216"/>
      <c r="D37" s="243"/>
      <c r="E37" s="243"/>
      <c r="F37" s="244"/>
      <c r="G37" s="192" t="s">
        <v>56</v>
      </c>
      <c r="H37" s="193"/>
      <c r="I37" s="194"/>
      <c r="J37" s="195"/>
      <c r="K37" s="186"/>
      <c r="L37" s="194"/>
      <c r="M37" s="195"/>
      <c r="N37" s="222"/>
      <c r="Q37" s="117"/>
    </row>
    <row r="38" spans="2:17" ht="14.1" customHeight="1" x14ac:dyDescent="0.15">
      <c r="B38" s="47"/>
      <c r="C38" s="216"/>
      <c r="D38" s="243"/>
      <c r="E38" s="243"/>
      <c r="F38" s="244"/>
      <c r="G38" s="192" t="s">
        <v>57</v>
      </c>
      <c r="H38" s="193"/>
      <c r="I38" s="194"/>
      <c r="J38" s="195"/>
      <c r="K38" s="186"/>
      <c r="L38" s="194"/>
      <c r="M38" s="195"/>
      <c r="N38" s="222"/>
    </row>
    <row r="39" spans="2:17" ht="14.1" customHeight="1" x14ac:dyDescent="0.15">
      <c r="B39" s="47"/>
      <c r="C39" s="216"/>
      <c r="D39" s="232" t="s">
        <v>58</v>
      </c>
      <c r="E39" s="233"/>
      <c r="F39" s="113" t="s">
        <v>59</v>
      </c>
      <c r="G39" s="192" t="s">
        <v>60</v>
      </c>
      <c r="H39" s="237"/>
      <c r="I39" s="194"/>
      <c r="J39" s="195"/>
      <c r="K39" s="186"/>
      <c r="L39" s="194"/>
      <c r="M39" s="195"/>
      <c r="N39" s="222"/>
    </row>
    <row r="40" spans="2:17" ht="14.1" customHeight="1" x14ac:dyDescent="0.15">
      <c r="B40" s="47"/>
      <c r="C40" s="173"/>
      <c r="D40" s="190" t="s">
        <v>61</v>
      </c>
      <c r="E40" s="191"/>
      <c r="F40" s="113" t="s">
        <v>62</v>
      </c>
      <c r="G40" s="192" t="s">
        <v>63</v>
      </c>
      <c r="H40" s="237"/>
      <c r="I40" s="194">
        <v>110000</v>
      </c>
      <c r="J40" s="195"/>
      <c r="K40" s="186"/>
      <c r="L40" s="194">
        <v>100000</v>
      </c>
      <c r="M40" s="195"/>
      <c r="N40" s="222"/>
    </row>
    <row r="41" spans="2:17" ht="14.1" customHeight="1" x14ac:dyDescent="0.15">
      <c r="B41" s="47"/>
      <c r="C41" s="214"/>
      <c r="D41" s="249" t="s">
        <v>64</v>
      </c>
      <c r="E41" s="236"/>
      <c r="F41" s="114" t="s">
        <v>65</v>
      </c>
      <c r="G41" s="210" t="s">
        <v>66</v>
      </c>
      <c r="H41" s="242"/>
      <c r="I41" s="212">
        <f>IF(I32="リアルのみ",I36+I37+I38+I39,IF(I32="リアル + オンライン",SUM(I36:I40),IF(AND(I32="選択してください",SUM(I36:I40)&gt;=1),"出展形態選択",I40)))</f>
        <v>110000</v>
      </c>
      <c r="J41" s="213"/>
      <c r="K41" s="187"/>
      <c r="L41" s="212">
        <f>IF(I32="リアルのみ",L36+L37+L38+L39,IF(I32="リアル + オンライン",SUM(L36:L40),IF(AND(I32="選択してください",SUM(L36:L40)&gt;=1),"出展形態選択",L40)))</f>
        <v>100000</v>
      </c>
      <c r="M41" s="213"/>
      <c r="N41" s="223"/>
    </row>
    <row r="42" spans="2:17" ht="14.1" customHeight="1" x14ac:dyDescent="0.15">
      <c r="B42" s="47"/>
      <c r="C42" s="173" t="s">
        <v>75</v>
      </c>
      <c r="D42" s="176" t="s">
        <v>38</v>
      </c>
      <c r="E42" s="177"/>
      <c r="F42" s="111" t="s">
        <v>201</v>
      </c>
      <c r="G42" s="178" t="s">
        <v>40</v>
      </c>
      <c r="H42" s="179"/>
      <c r="I42" s="163" t="s">
        <v>186</v>
      </c>
      <c r="J42" s="164"/>
      <c r="K42" s="164"/>
      <c r="L42" s="164"/>
      <c r="M42" s="105" t="s">
        <v>178</v>
      </c>
      <c r="N42" s="115">
        <v>1</v>
      </c>
    </row>
    <row r="43" spans="2:17" ht="14.1" customHeight="1" x14ac:dyDescent="0.15">
      <c r="B43" s="47"/>
      <c r="C43" s="216"/>
      <c r="D43" s="178" t="s">
        <v>41</v>
      </c>
      <c r="E43" s="179"/>
      <c r="F43" s="112" t="s">
        <v>42</v>
      </c>
      <c r="G43" s="181" t="s">
        <v>43</v>
      </c>
      <c r="H43" s="45" t="s">
        <v>44</v>
      </c>
      <c r="I43" s="182">
        <v>44996</v>
      </c>
      <c r="J43" s="183"/>
      <c r="K43" s="184" t="s">
        <v>45</v>
      </c>
      <c r="L43" s="184"/>
      <c r="M43" s="183">
        <v>44999</v>
      </c>
      <c r="N43" s="196"/>
    </row>
    <row r="44" spans="2:17" ht="14.1" customHeight="1" x14ac:dyDescent="0.15">
      <c r="B44" s="47"/>
      <c r="C44" s="216"/>
      <c r="D44" s="197" t="s">
        <v>46</v>
      </c>
      <c r="E44" s="235"/>
      <c r="F44" s="238" t="s">
        <v>205</v>
      </c>
      <c r="G44" s="234"/>
      <c r="H44" s="46" t="s">
        <v>48</v>
      </c>
      <c r="I44" s="182">
        <v>44996</v>
      </c>
      <c r="J44" s="183"/>
      <c r="K44" s="184" t="s">
        <v>45</v>
      </c>
      <c r="L44" s="184"/>
      <c r="M44" s="183">
        <v>45027</v>
      </c>
      <c r="N44" s="196"/>
    </row>
    <row r="45" spans="2:17" ht="14.1" customHeight="1" x14ac:dyDescent="0.15">
      <c r="B45" s="47"/>
      <c r="C45" s="216"/>
      <c r="D45" s="224"/>
      <c r="E45" s="236"/>
      <c r="F45" s="239"/>
      <c r="G45" s="240" t="s">
        <v>49</v>
      </c>
      <c r="H45" s="241"/>
      <c r="I45" s="116">
        <v>44866</v>
      </c>
      <c r="J45" s="205" t="s">
        <v>50</v>
      </c>
      <c r="K45" s="206"/>
      <c r="L45" s="207"/>
      <c r="M45" s="208">
        <v>45107</v>
      </c>
      <c r="N45" s="209"/>
    </row>
    <row r="46" spans="2:17" ht="14.1" customHeight="1" x14ac:dyDescent="0.15">
      <c r="B46" s="47"/>
      <c r="C46" s="216"/>
      <c r="D46" s="243" t="s">
        <v>51</v>
      </c>
      <c r="E46" s="243"/>
      <c r="F46" s="244" t="s">
        <v>52</v>
      </c>
      <c r="G46" s="229" t="s">
        <v>53</v>
      </c>
      <c r="H46" s="245"/>
      <c r="I46" s="188">
        <v>220000</v>
      </c>
      <c r="J46" s="189"/>
      <c r="K46" s="185" t="s">
        <v>54</v>
      </c>
      <c r="L46" s="188">
        <v>200000</v>
      </c>
      <c r="M46" s="189"/>
      <c r="N46" s="221" t="s">
        <v>55</v>
      </c>
      <c r="O46" s="43"/>
      <c r="P46" s="43"/>
    </row>
    <row r="47" spans="2:17" ht="14.1" customHeight="1" x14ac:dyDescent="0.15">
      <c r="B47" s="47"/>
      <c r="C47" s="216"/>
      <c r="D47" s="243"/>
      <c r="E47" s="243"/>
      <c r="F47" s="244"/>
      <c r="G47" s="192" t="s">
        <v>56</v>
      </c>
      <c r="H47" s="193"/>
      <c r="I47" s="194">
        <v>110000</v>
      </c>
      <c r="J47" s="195"/>
      <c r="K47" s="186"/>
      <c r="L47" s="194">
        <v>100000</v>
      </c>
      <c r="M47" s="195"/>
      <c r="N47" s="222"/>
    </row>
    <row r="48" spans="2:17" ht="14.1" customHeight="1" x14ac:dyDescent="0.15">
      <c r="B48" s="47"/>
      <c r="C48" s="216"/>
      <c r="D48" s="243"/>
      <c r="E48" s="243"/>
      <c r="F48" s="244"/>
      <c r="G48" s="192" t="s">
        <v>57</v>
      </c>
      <c r="H48" s="193"/>
      <c r="I48" s="194">
        <v>11000</v>
      </c>
      <c r="J48" s="195"/>
      <c r="K48" s="186"/>
      <c r="L48" s="194">
        <v>10000</v>
      </c>
      <c r="M48" s="195"/>
      <c r="N48" s="222"/>
    </row>
    <row r="49" spans="2:16" ht="14.1" customHeight="1" x14ac:dyDescent="0.15">
      <c r="B49" s="47"/>
      <c r="C49" s="216"/>
      <c r="D49" s="232" t="s">
        <v>58</v>
      </c>
      <c r="E49" s="233"/>
      <c r="F49" s="113" t="s">
        <v>59</v>
      </c>
      <c r="G49" s="192" t="s">
        <v>60</v>
      </c>
      <c r="H49" s="237"/>
      <c r="I49" s="194"/>
      <c r="J49" s="195"/>
      <c r="K49" s="186"/>
      <c r="L49" s="194"/>
      <c r="M49" s="195"/>
      <c r="N49" s="222"/>
    </row>
    <row r="50" spans="2:16" ht="14.1" customHeight="1" x14ac:dyDescent="0.15">
      <c r="B50" s="47"/>
      <c r="C50" s="173"/>
      <c r="D50" s="190" t="s">
        <v>61</v>
      </c>
      <c r="E50" s="191"/>
      <c r="F50" s="113" t="s">
        <v>62</v>
      </c>
      <c r="G50" s="192" t="s">
        <v>63</v>
      </c>
      <c r="H50" s="237"/>
      <c r="I50" s="194">
        <v>0</v>
      </c>
      <c r="J50" s="195"/>
      <c r="K50" s="186"/>
      <c r="L50" s="194">
        <v>0</v>
      </c>
      <c r="M50" s="195"/>
      <c r="N50" s="222"/>
    </row>
    <row r="51" spans="2:16" ht="14.1" customHeight="1" x14ac:dyDescent="0.15">
      <c r="B51" s="47"/>
      <c r="C51" s="214"/>
      <c r="D51" s="249" t="s">
        <v>64</v>
      </c>
      <c r="E51" s="236"/>
      <c r="F51" s="114" t="s">
        <v>65</v>
      </c>
      <c r="G51" s="210" t="s">
        <v>66</v>
      </c>
      <c r="H51" s="242"/>
      <c r="I51" s="212">
        <f>IF(I42="リアルのみ",I46+I47+I48+I49,IF(I42="リアル + オンライン",SUM(I46:I50),IF(AND(I42="選択してください",SUM(I46:I50)&gt;=1),"出展形態選択",I50)))</f>
        <v>341000</v>
      </c>
      <c r="J51" s="213"/>
      <c r="K51" s="187"/>
      <c r="L51" s="212">
        <f>IF(I42="リアルのみ",L46+L47+L48+L49,IF(I42="リアル + オンライン",SUM(L46:L50),IF(AND(I42="選択してください",SUM(L46:L50)&gt;=1),"出展形態選択",L50)))</f>
        <v>310000</v>
      </c>
      <c r="M51" s="213"/>
      <c r="N51" s="223"/>
    </row>
    <row r="52" spans="2:16" ht="14.1" customHeight="1" x14ac:dyDescent="0.15">
      <c r="B52" s="41"/>
      <c r="C52" s="250" t="s">
        <v>76</v>
      </c>
      <c r="D52" s="250"/>
      <c r="E52" s="251"/>
      <c r="F52" s="256" t="s">
        <v>77</v>
      </c>
      <c r="G52" s="257"/>
      <c r="H52" s="258"/>
      <c r="I52" s="259">
        <f>SUM(付表１_1_展示会①!I9,付表１_1_展示会①!I19,付表１_1_展示会①!I29,付表１_1_展示会①!I39,付表１_1_展示会①!I49,付表１_2_展示会②!I6,付表１_2_展示会②!I16,付表１_2_展示会②!I26,付表１_2_展示会②!I36,付表１_2_展示会②!I46,)</f>
        <v>2640000</v>
      </c>
      <c r="J52" s="259"/>
      <c r="K52" s="260" t="s">
        <v>78</v>
      </c>
      <c r="L52" s="259">
        <f>SUM(付表１_1_展示会①!L9,付表１_1_展示会①!L19,付表１_1_展示会①!L29,付表１_1_展示会①!L39,付表１_1_展示会①!L49,付表１_2_展示会②!L6,付表１_2_展示会②!L16,付表１_2_展示会②!L26,付表１_2_展示会②!L36,付表１_2_展示会②!L46,)</f>
        <v>2400000</v>
      </c>
      <c r="M52" s="259"/>
      <c r="N52" s="270" t="s">
        <v>79</v>
      </c>
      <c r="O52" s="43"/>
      <c r="P52" s="43"/>
    </row>
    <row r="53" spans="2:16" ht="14.1" customHeight="1" x14ac:dyDescent="0.15">
      <c r="B53" s="41"/>
      <c r="C53" s="252"/>
      <c r="D53" s="252"/>
      <c r="E53" s="253"/>
      <c r="F53" s="263" t="s">
        <v>56</v>
      </c>
      <c r="G53" s="264"/>
      <c r="H53" s="265"/>
      <c r="I53" s="259">
        <f>SUM(付表１_1_展示会①!I10,付表１_1_展示会①!I20,付表１_1_展示会①!I30,付表１_1_展示会①!I40,付表１_1_展示会①!I50,付表１_2_展示会②!I7,付表１_2_展示会②!I17,付表１_2_展示会②!I27,付表１_2_展示会②!I37,付表１_2_展示会②!I47,)</f>
        <v>1782000</v>
      </c>
      <c r="J53" s="259"/>
      <c r="K53" s="261"/>
      <c r="L53" s="259">
        <f>SUM(付表１_1_展示会①!L10,付表１_1_展示会①!L20,付表１_1_展示会①!L30,付表１_1_展示会①!L40,付表１_1_展示会①!L50,付表１_2_展示会②!L7,付表１_2_展示会②!L17,付表１_2_展示会②!L27,付表１_2_展示会②!L37,付表１_2_展示会②!L47,)</f>
        <v>1620000</v>
      </c>
      <c r="M53" s="259"/>
      <c r="N53" s="271"/>
    </row>
    <row r="54" spans="2:16" ht="14.1" customHeight="1" x14ac:dyDescent="0.15">
      <c r="B54" s="41"/>
      <c r="C54" s="252"/>
      <c r="D54" s="252"/>
      <c r="E54" s="253"/>
      <c r="F54" s="263" t="s">
        <v>57</v>
      </c>
      <c r="G54" s="264"/>
      <c r="H54" s="265"/>
      <c r="I54" s="259">
        <f>SUM(付表１_1_展示会①!I11,付表１_1_展示会①!I21,付表１_1_展示会①!I31,付表１_1_展示会①!I41,付表１_1_展示会①!I51,付表１_2_展示会②!I8,付表１_2_展示会②!I18,付表１_2_展示会②!I28,付表１_2_展示会②!I38,付表１_2_展示会②!I48,)</f>
        <v>649000</v>
      </c>
      <c r="J54" s="259"/>
      <c r="K54" s="261"/>
      <c r="L54" s="259">
        <f>SUM(付表１_1_展示会①!L11,付表１_1_展示会①!L21,付表１_1_展示会①!L31,付表１_1_展示会①!L41,付表１_1_展示会①!L51,付表１_2_展示会②!L8,付表１_2_展示会②!L18,付表１_2_展示会②!L28,付表１_2_展示会②!L38,付表１_2_展示会②!L48,)</f>
        <v>600000</v>
      </c>
      <c r="M54" s="259"/>
      <c r="N54" s="271"/>
    </row>
    <row r="55" spans="2:16" ht="14.1" customHeight="1" x14ac:dyDescent="0.15">
      <c r="B55" s="41"/>
      <c r="C55" s="252"/>
      <c r="D55" s="252"/>
      <c r="E55" s="253"/>
      <c r="F55" s="263" t="s">
        <v>60</v>
      </c>
      <c r="G55" s="264"/>
      <c r="H55" s="265"/>
      <c r="I55" s="259">
        <f>SUM(付表１_1_展示会①!I12,付表１_1_展示会①!I22,付表１_1_展示会①!I32,付表１_1_展示会①!I42,付表１_1_展示会①!I52,付表１_2_展示会②!I9,付表１_2_展示会②!I19,付表１_2_展示会②!I29,付表１_2_展示会②!I39,付表１_2_展示会②!I49,)</f>
        <v>220000</v>
      </c>
      <c r="J55" s="259"/>
      <c r="K55" s="261"/>
      <c r="L55" s="259">
        <f>SUM(付表１_1_展示会①!L12,付表１_1_展示会①!L22,付表１_1_展示会①!L32,付表１_1_展示会①!L42,付表１_1_展示会①!L52,付表１_2_展示会②!L9,付表１_2_展示会②!L19,付表１_2_展示会②!L29,付表１_2_展示会②!L39,付表１_2_展示会②!L49,)</f>
        <v>200000</v>
      </c>
      <c r="M55" s="259"/>
      <c r="N55" s="271"/>
    </row>
    <row r="56" spans="2:16" ht="14.1" customHeight="1" x14ac:dyDescent="0.15">
      <c r="B56" s="41"/>
      <c r="C56" s="252"/>
      <c r="D56" s="252"/>
      <c r="E56" s="253"/>
      <c r="F56" s="263" t="s">
        <v>63</v>
      </c>
      <c r="G56" s="264"/>
      <c r="H56" s="265"/>
      <c r="I56" s="259">
        <f>SUM(付表１_1_展示会①!I13,付表１_1_展示会①!I23,付表１_1_展示会①!I33,付表１_1_展示会①!I43,付表１_1_展示会①!I53,付表１_2_展示会②!I10,付表１_2_展示会②!I20,付表１_2_展示会②!I30,付表１_2_展示会②!I40,付表１_2_展示会②!I50,)</f>
        <v>198000</v>
      </c>
      <c r="J56" s="259"/>
      <c r="K56" s="261"/>
      <c r="L56" s="259">
        <f>SUM(付表１_1_展示会①!L13,付表１_1_展示会①!L23,付表１_1_展示会①!L33,付表１_1_展示会①!L43,付表１_1_展示会①!L53,付表１_2_展示会②!L10,付表１_2_展示会②!L20,付表１_2_展示会②!L30,付表１_2_展示会②!L40,付表１_2_展示会②!L50,)</f>
        <v>180000</v>
      </c>
      <c r="M56" s="259"/>
      <c r="N56" s="271"/>
    </row>
    <row r="57" spans="2:16" ht="14.1" customHeight="1" x14ac:dyDescent="0.15">
      <c r="B57" s="48"/>
      <c r="C57" s="254"/>
      <c r="D57" s="254"/>
      <c r="E57" s="255"/>
      <c r="F57" s="266" t="s">
        <v>80</v>
      </c>
      <c r="G57" s="267"/>
      <c r="H57" s="268"/>
      <c r="I57" s="269">
        <f>SUM(I52:J56)</f>
        <v>5489000</v>
      </c>
      <c r="J57" s="269"/>
      <c r="K57" s="262"/>
      <c r="L57" s="269">
        <f>SUM(L52:M56)</f>
        <v>5000000</v>
      </c>
      <c r="M57" s="269"/>
      <c r="N57" s="272"/>
    </row>
    <row r="58" spans="2:16" ht="3.95" customHeight="1" x14ac:dyDescent="0.15">
      <c r="G58" s="44"/>
      <c r="H58" s="44"/>
      <c r="I58" s="44"/>
      <c r="J58" s="44"/>
      <c r="K58" s="44"/>
      <c r="L58" s="44"/>
      <c r="M58" s="44"/>
      <c r="N58" s="44"/>
    </row>
  </sheetData>
  <sheetProtection formatCells="0"/>
  <mergeCells count="231">
    <mergeCell ref="N52:N57"/>
    <mergeCell ref="F53:H53"/>
    <mergeCell ref="I53:J53"/>
    <mergeCell ref="L53:M53"/>
    <mergeCell ref="F54:H54"/>
    <mergeCell ref="I54:J54"/>
    <mergeCell ref="L54:M54"/>
    <mergeCell ref="F55:H55"/>
    <mergeCell ref="I55:J55"/>
    <mergeCell ref="L55:M55"/>
    <mergeCell ref="C52:E57"/>
    <mergeCell ref="F52:H52"/>
    <mergeCell ref="I52:J52"/>
    <mergeCell ref="K52:K57"/>
    <mergeCell ref="L52:M52"/>
    <mergeCell ref="F56:H56"/>
    <mergeCell ref="I56:J56"/>
    <mergeCell ref="L56:M56"/>
    <mergeCell ref="F57:H57"/>
    <mergeCell ref="I57:J57"/>
    <mergeCell ref="L57:M57"/>
    <mergeCell ref="D50:E50"/>
    <mergeCell ref="G50:H50"/>
    <mergeCell ref="I50:J50"/>
    <mergeCell ref="N46:N51"/>
    <mergeCell ref="G47:H47"/>
    <mergeCell ref="I47:J47"/>
    <mergeCell ref="L47:M47"/>
    <mergeCell ref="G48:H48"/>
    <mergeCell ref="I48:J48"/>
    <mergeCell ref="L48:M48"/>
    <mergeCell ref="G49:H49"/>
    <mergeCell ref="I49:J49"/>
    <mergeCell ref="L49:M49"/>
    <mergeCell ref="L50:M50"/>
    <mergeCell ref="D51:E51"/>
    <mergeCell ref="G51:H51"/>
    <mergeCell ref="I51:J51"/>
    <mergeCell ref="L51:M51"/>
    <mergeCell ref="L39:M39"/>
    <mergeCell ref="F44:F45"/>
    <mergeCell ref="I44:J44"/>
    <mergeCell ref="K44:L44"/>
    <mergeCell ref="M44:N44"/>
    <mergeCell ref="G45:H45"/>
    <mergeCell ref="J45:L45"/>
    <mergeCell ref="M45:N45"/>
    <mergeCell ref="C42:C51"/>
    <mergeCell ref="D42:E42"/>
    <mergeCell ref="G42:H42"/>
    <mergeCell ref="D43:E43"/>
    <mergeCell ref="G43:G44"/>
    <mergeCell ref="I43:J43"/>
    <mergeCell ref="K43:L43"/>
    <mergeCell ref="M43:N43"/>
    <mergeCell ref="D44:E45"/>
    <mergeCell ref="D46:E48"/>
    <mergeCell ref="F46:F48"/>
    <mergeCell ref="G46:H46"/>
    <mergeCell ref="I46:J46"/>
    <mergeCell ref="K46:K51"/>
    <mergeCell ref="L46:M46"/>
    <mergeCell ref="D49:E49"/>
    <mergeCell ref="D36:E38"/>
    <mergeCell ref="F36:F38"/>
    <mergeCell ref="G36:H36"/>
    <mergeCell ref="I36:J36"/>
    <mergeCell ref="K36:K41"/>
    <mergeCell ref="L36:M36"/>
    <mergeCell ref="N36:N41"/>
    <mergeCell ref="G37:H37"/>
    <mergeCell ref="D40:E40"/>
    <mergeCell ref="G40:H40"/>
    <mergeCell ref="I40:J40"/>
    <mergeCell ref="L40:M40"/>
    <mergeCell ref="D41:E41"/>
    <mergeCell ref="G41:H41"/>
    <mergeCell ref="I41:J41"/>
    <mergeCell ref="L41:M41"/>
    <mergeCell ref="I37:J37"/>
    <mergeCell ref="L37:M37"/>
    <mergeCell ref="G38:H38"/>
    <mergeCell ref="I38:J38"/>
    <mergeCell ref="L38:M38"/>
    <mergeCell ref="D39:E39"/>
    <mergeCell ref="G39:H39"/>
    <mergeCell ref="I39:J39"/>
    <mergeCell ref="K33:L33"/>
    <mergeCell ref="M33:N33"/>
    <mergeCell ref="D34:E35"/>
    <mergeCell ref="F34:F35"/>
    <mergeCell ref="I34:J34"/>
    <mergeCell ref="K34:L34"/>
    <mergeCell ref="M34:N34"/>
    <mergeCell ref="G35:H35"/>
    <mergeCell ref="J35:L35"/>
    <mergeCell ref="M35:N35"/>
    <mergeCell ref="D31:E31"/>
    <mergeCell ref="G31:H31"/>
    <mergeCell ref="I31:J31"/>
    <mergeCell ref="L31:M31"/>
    <mergeCell ref="C32:C41"/>
    <mergeCell ref="D32:E32"/>
    <mergeCell ref="G32:H32"/>
    <mergeCell ref="D33:E33"/>
    <mergeCell ref="N26:N31"/>
    <mergeCell ref="G27:H27"/>
    <mergeCell ref="I27:J27"/>
    <mergeCell ref="L27:M27"/>
    <mergeCell ref="G28:H28"/>
    <mergeCell ref="I28:J28"/>
    <mergeCell ref="L28:M28"/>
    <mergeCell ref="G29:H29"/>
    <mergeCell ref="I29:J29"/>
    <mergeCell ref="L29:M29"/>
    <mergeCell ref="D26:E28"/>
    <mergeCell ref="F26:F28"/>
    <mergeCell ref="G26:H26"/>
    <mergeCell ref="I26:J26"/>
    <mergeCell ref="G33:G34"/>
    <mergeCell ref="I33:J33"/>
    <mergeCell ref="L19:M19"/>
    <mergeCell ref="C22:C31"/>
    <mergeCell ref="D22:E22"/>
    <mergeCell ref="G22:H22"/>
    <mergeCell ref="D23:E23"/>
    <mergeCell ref="G23:G24"/>
    <mergeCell ref="I23:J23"/>
    <mergeCell ref="K23:L23"/>
    <mergeCell ref="M23:N23"/>
    <mergeCell ref="D24:E25"/>
    <mergeCell ref="K26:K31"/>
    <mergeCell ref="L26:M26"/>
    <mergeCell ref="D29:E29"/>
    <mergeCell ref="D30:E30"/>
    <mergeCell ref="G30:H30"/>
    <mergeCell ref="I30:J30"/>
    <mergeCell ref="F24:F25"/>
    <mergeCell ref="I24:J24"/>
    <mergeCell ref="K24:L24"/>
    <mergeCell ref="M24:N24"/>
    <mergeCell ref="G25:H25"/>
    <mergeCell ref="J25:L25"/>
    <mergeCell ref="M25:N25"/>
    <mergeCell ref="L30:M30"/>
    <mergeCell ref="D16:E18"/>
    <mergeCell ref="F16:F18"/>
    <mergeCell ref="G16:H16"/>
    <mergeCell ref="I16:J16"/>
    <mergeCell ref="K16:K21"/>
    <mergeCell ref="L16:M16"/>
    <mergeCell ref="N16:N21"/>
    <mergeCell ref="G17:H17"/>
    <mergeCell ref="D20:E20"/>
    <mergeCell ref="G20:H20"/>
    <mergeCell ref="I20:J20"/>
    <mergeCell ref="L20:M20"/>
    <mergeCell ref="D21:E21"/>
    <mergeCell ref="G21:H21"/>
    <mergeCell ref="I21:J21"/>
    <mergeCell ref="L21:M21"/>
    <mergeCell ref="I17:J17"/>
    <mergeCell ref="L17:M17"/>
    <mergeCell ref="G18:H18"/>
    <mergeCell ref="I18:J18"/>
    <mergeCell ref="L18:M18"/>
    <mergeCell ref="D19:E19"/>
    <mergeCell ref="G19:H19"/>
    <mergeCell ref="I19:J19"/>
    <mergeCell ref="G6:H6"/>
    <mergeCell ref="I6:J6"/>
    <mergeCell ref="G13:G14"/>
    <mergeCell ref="I13:J13"/>
    <mergeCell ref="K13:L13"/>
    <mergeCell ref="M13:N13"/>
    <mergeCell ref="D14:E15"/>
    <mergeCell ref="F14:F15"/>
    <mergeCell ref="I14:J14"/>
    <mergeCell ref="K14:L14"/>
    <mergeCell ref="M14:N14"/>
    <mergeCell ref="G15:H15"/>
    <mergeCell ref="J15:L15"/>
    <mergeCell ref="M15:N15"/>
    <mergeCell ref="M3:N3"/>
    <mergeCell ref="D4:E5"/>
    <mergeCell ref="K6:K11"/>
    <mergeCell ref="L6:M6"/>
    <mergeCell ref="D9:E9"/>
    <mergeCell ref="D10:E10"/>
    <mergeCell ref="G10:H10"/>
    <mergeCell ref="I10:J10"/>
    <mergeCell ref="F4:F5"/>
    <mergeCell ref="I4:J4"/>
    <mergeCell ref="K4:L4"/>
    <mergeCell ref="M4:N4"/>
    <mergeCell ref="G5:H5"/>
    <mergeCell ref="J5:L5"/>
    <mergeCell ref="M5:N5"/>
    <mergeCell ref="L10:M10"/>
    <mergeCell ref="D11:E11"/>
    <mergeCell ref="G11:H11"/>
    <mergeCell ref="I11:J11"/>
    <mergeCell ref="L11:M11"/>
    <mergeCell ref="N6:N11"/>
    <mergeCell ref="G7:H7"/>
    <mergeCell ref="I7:J7"/>
    <mergeCell ref="L7:M7"/>
    <mergeCell ref="I2:L2"/>
    <mergeCell ref="I12:L12"/>
    <mergeCell ref="I22:L22"/>
    <mergeCell ref="I32:L32"/>
    <mergeCell ref="I42:L42"/>
    <mergeCell ref="C2:C11"/>
    <mergeCell ref="D2:E2"/>
    <mergeCell ref="G2:H2"/>
    <mergeCell ref="D3:E3"/>
    <mergeCell ref="G3:G4"/>
    <mergeCell ref="I3:J3"/>
    <mergeCell ref="K3:L3"/>
    <mergeCell ref="C12:C21"/>
    <mergeCell ref="D12:E12"/>
    <mergeCell ref="G12:H12"/>
    <mergeCell ref="D13:E13"/>
    <mergeCell ref="G8:H8"/>
    <mergeCell ref="I8:J8"/>
    <mergeCell ref="L8:M8"/>
    <mergeCell ref="G9:H9"/>
    <mergeCell ref="I9:J9"/>
    <mergeCell ref="L9:M9"/>
    <mergeCell ref="D6:E8"/>
    <mergeCell ref="F6:F8"/>
  </mergeCells>
  <phoneticPr fontId="3"/>
  <conditionalFormatting sqref="I52:I56">
    <cfRule type="expression" dxfId="19" priority="24">
      <formula>$I44="リアルのみ"</formula>
    </cfRule>
  </conditionalFormatting>
  <conditionalFormatting sqref="L52:L56">
    <cfRule type="expression" dxfId="18" priority="22">
      <formula>$I44="リアルのみ"</formula>
    </cfRule>
  </conditionalFormatting>
  <conditionalFormatting sqref="I4:N4 I10:J10 L10:M10">
    <cfRule type="expression" dxfId="17" priority="15">
      <formula>$I$2="リアルのみ"</formula>
    </cfRule>
  </conditionalFormatting>
  <conditionalFormatting sqref="I3:N3">
    <cfRule type="expression" dxfId="16" priority="14">
      <formula>$I$2="オンラインのみ"</formula>
    </cfRule>
  </conditionalFormatting>
  <conditionalFormatting sqref="I6:J9 L6:M9">
    <cfRule type="expression" dxfId="15" priority="13">
      <formula>$I$2="オンラインのみ"</formula>
    </cfRule>
  </conditionalFormatting>
  <conditionalFormatting sqref="I14:N14 I20:J20 L20:M20">
    <cfRule type="expression" dxfId="14" priority="12">
      <formula>$I$12="リアルのみ"</formula>
    </cfRule>
  </conditionalFormatting>
  <conditionalFormatting sqref="I13:N13">
    <cfRule type="expression" dxfId="13" priority="11">
      <formula>$I$12="オンラインのみ"</formula>
    </cfRule>
  </conditionalFormatting>
  <conditionalFormatting sqref="I16:J19 L16:M19">
    <cfRule type="expression" dxfId="12" priority="10">
      <formula>$I$12="オンラインのみ"</formula>
    </cfRule>
  </conditionalFormatting>
  <conditionalFormatting sqref="I24:N24 I30:J30 L30:M30">
    <cfRule type="expression" dxfId="11" priority="9">
      <formula>$I$22="リアルのみ"</formula>
    </cfRule>
  </conditionalFormatting>
  <conditionalFormatting sqref="I23:N23">
    <cfRule type="expression" dxfId="10" priority="8">
      <formula>$I$22="オンラインのみ"</formula>
    </cfRule>
  </conditionalFormatting>
  <conditionalFormatting sqref="I26:J29 L26:M29">
    <cfRule type="expression" dxfId="9" priority="7">
      <formula>$I$22="オンラインのみ"</formula>
    </cfRule>
  </conditionalFormatting>
  <conditionalFormatting sqref="I34:N34 I40:J40 L40:M40">
    <cfRule type="expression" dxfId="8" priority="6">
      <formula>$I$32="リアルのみ"</formula>
    </cfRule>
  </conditionalFormatting>
  <conditionalFormatting sqref="I33:N33">
    <cfRule type="expression" dxfId="7" priority="5">
      <formula>$I$32="オンラインのみ"</formula>
    </cfRule>
  </conditionalFormatting>
  <conditionalFormatting sqref="I36:J39 L36:M39">
    <cfRule type="expression" dxfId="6" priority="4">
      <formula>$I$32="オンラインのみ"</formula>
    </cfRule>
  </conditionalFormatting>
  <conditionalFormatting sqref="I44:N44 I50:J50 L50:M50">
    <cfRule type="expression" dxfId="5" priority="3">
      <formula>$I$42="リアルのみ"</formula>
    </cfRule>
  </conditionalFormatting>
  <conditionalFormatting sqref="I43:N43">
    <cfRule type="expression" dxfId="4" priority="2">
      <formula>$I$42="オンラインのみ"</formula>
    </cfRule>
  </conditionalFormatting>
  <conditionalFormatting sqref="I46:J49 L46:M49">
    <cfRule type="expression" dxfId="3" priority="1">
      <formula>$I$42="オンラインのみ"</formula>
    </cfRule>
  </conditionalFormatting>
  <dataValidations count="2">
    <dataValidation type="list" allowBlank="1" showInputMessage="1" showErrorMessage="1" prompt="プルダウンして選択" sqref="I2 I12 I22 I32 I42">
      <formula1>"選択してください,リアルのみ,リアル + オンライン,オンラインのみ"</formula1>
    </dataValidation>
    <dataValidation type="list" allowBlank="1" showInputMessage="1" showErrorMessage="1" sqref="F40 F30 F10 F20 F50">
      <formula1>"選択してください,どちらにも該当しない,パビリオン,共同出展"</formula1>
    </dataValidation>
  </dataValidations>
  <hyperlinks>
    <hyperlink ref="F3" r:id="rId1"/>
    <hyperlink ref="F13" r:id="rId2"/>
    <hyperlink ref="F23" r:id="rId3"/>
    <hyperlink ref="F33" r:id="rId4"/>
    <hyperlink ref="F43" r:id="rId5"/>
  </hyperlinks>
  <printOptions horizontalCentered="1"/>
  <pageMargins left="0.78740157480314965" right="0.59055118110236227" top="0.59055118110236227" bottom="0.59055118110236227" header="0.31496062992125984" footer="0.31496062992125984"/>
  <pageSetup paperSize="9" fitToWidth="0" fitToHeight="0" orientation="portrait" r:id="rId6"/>
  <drawing r:id="rId7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1" operator="containsText" id="{DD2AB749-0982-4D06-87FB-307F4B426A24}">
            <xm:f>NOT(ISERROR(SEARCH("出展形態選択",I57)))</xm:f>
            <xm:f>"出展形態選択"</xm:f>
            <x14:dxf>
              <fill>
                <patternFill>
                  <bgColor rgb="FFFFCCFF"/>
                </patternFill>
              </fill>
            </x14:dxf>
          </x14:cfRule>
          <xm:sqref>I57</xm:sqref>
        </x14:conditionalFormatting>
        <x14:conditionalFormatting xmlns:xm="http://schemas.microsoft.com/office/excel/2006/main">
          <x14:cfRule type="containsText" priority="30" operator="containsText" id="{272813EB-12A8-4B38-AB98-9F1CEE17DE29}">
            <xm:f>NOT(ISERROR(SEARCH("出展形態選択",L57)))</xm:f>
            <xm:f>"出展形態選択"</xm:f>
            <x14:dxf>
              <fill>
                <patternFill>
                  <bgColor rgb="FFFFCCFF"/>
                </patternFill>
              </fill>
            </x14:dxf>
          </x14:cfRule>
          <xm:sqref>L57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O26"/>
  <sheetViews>
    <sheetView showGridLines="0" view="pageBreakPreview" zoomScale="80" zoomScaleNormal="100" zoomScaleSheetLayoutView="80" workbookViewId="0">
      <selection activeCell="O21" sqref="O21"/>
    </sheetView>
  </sheetViews>
  <sheetFormatPr defaultColWidth="8.75" defaultRowHeight="24" customHeight="1" x14ac:dyDescent="0.15"/>
  <cols>
    <col min="1" max="1" width="1.5" style="34" customWidth="1"/>
    <col min="2" max="2" width="1.25" style="34" customWidth="1"/>
    <col min="3" max="3" width="1.125" style="34" customWidth="1"/>
    <col min="4" max="4" width="2.375" style="34" customWidth="1"/>
    <col min="5" max="5" width="6.5" style="34" customWidth="1"/>
    <col min="6" max="6" width="6.125" style="34" customWidth="1"/>
    <col min="7" max="7" width="24.25" style="34" customWidth="1"/>
    <col min="8" max="8" width="8.875" style="34" customWidth="1"/>
    <col min="9" max="9" width="10.25" style="34" customWidth="1"/>
    <col min="10" max="11" width="6.875" style="35" customWidth="1"/>
    <col min="12" max="12" width="12.125" style="35" customWidth="1"/>
    <col min="13" max="32" width="8.75" style="34"/>
    <col min="33" max="51" width="9.375" style="34" customWidth="1"/>
    <col min="52" max="16384" width="8.75" style="34"/>
  </cols>
  <sheetData>
    <row r="1" spans="1:12" s="49" customFormat="1" ht="18" customHeight="1" x14ac:dyDescent="0.35">
      <c r="A1" s="20" t="s">
        <v>155</v>
      </c>
      <c r="B1" s="20"/>
      <c r="F1" s="21"/>
      <c r="G1" s="21"/>
      <c r="H1" s="21"/>
      <c r="I1" s="21"/>
      <c r="J1" s="23"/>
      <c r="K1" s="23"/>
    </row>
    <row r="2" spans="1:12" ht="17.45" customHeight="1" x14ac:dyDescent="0.15">
      <c r="B2" s="76" t="s">
        <v>180</v>
      </c>
      <c r="C2" s="77"/>
      <c r="D2" s="77"/>
      <c r="E2" s="78"/>
      <c r="F2" s="78"/>
      <c r="G2" s="78"/>
      <c r="H2" s="78"/>
      <c r="I2" s="78"/>
      <c r="J2" s="78"/>
      <c r="K2" s="78"/>
      <c r="L2" s="79"/>
    </row>
    <row r="3" spans="1:12" ht="17.45" customHeight="1" x14ac:dyDescent="0.15">
      <c r="B3" s="70" t="s">
        <v>134</v>
      </c>
      <c r="C3" s="50"/>
      <c r="D3" s="71"/>
      <c r="E3" s="71"/>
      <c r="F3" s="71"/>
      <c r="G3" s="71"/>
      <c r="H3" s="71"/>
      <c r="I3" s="71"/>
      <c r="J3" s="71"/>
      <c r="K3" s="71"/>
      <c r="L3" s="72"/>
    </row>
    <row r="4" spans="1:12" s="51" customFormat="1" ht="17.45" customHeight="1" x14ac:dyDescent="0.15">
      <c r="B4" s="273" t="s">
        <v>81</v>
      </c>
      <c r="C4" s="274"/>
      <c r="D4" s="274"/>
      <c r="E4" s="274"/>
      <c r="F4" s="274"/>
      <c r="G4" s="274"/>
      <c r="H4" s="274"/>
      <c r="I4" s="274"/>
      <c r="J4" s="274"/>
      <c r="K4" s="274"/>
      <c r="L4" s="275"/>
    </row>
    <row r="5" spans="1:12" s="51" customFormat="1" ht="26.1" customHeight="1" x14ac:dyDescent="0.15">
      <c r="B5" s="80"/>
      <c r="C5" s="75" t="s">
        <v>82</v>
      </c>
      <c r="D5" s="74"/>
      <c r="E5" s="56"/>
      <c r="F5" s="52"/>
      <c r="G5" s="52"/>
      <c r="H5" s="52"/>
      <c r="I5" s="52"/>
      <c r="J5" s="52"/>
      <c r="K5" s="52"/>
      <c r="L5" s="53"/>
    </row>
    <row r="6" spans="1:12" ht="26.1" customHeight="1" x14ac:dyDescent="0.15">
      <c r="B6" s="81"/>
      <c r="C6" s="276"/>
      <c r="D6" s="277" t="s">
        <v>83</v>
      </c>
      <c r="E6" s="280" t="s">
        <v>84</v>
      </c>
      <c r="F6" s="281"/>
      <c r="G6" s="282" t="s">
        <v>85</v>
      </c>
      <c r="H6" s="283"/>
      <c r="I6" s="283"/>
      <c r="J6" s="283"/>
      <c r="K6" s="283"/>
      <c r="L6" s="284"/>
    </row>
    <row r="7" spans="1:12" ht="26.1" customHeight="1" x14ac:dyDescent="0.15">
      <c r="B7" s="81"/>
      <c r="C7" s="276"/>
      <c r="D7" s="278"/>
      <c r="E7" s="285" t="s">
        <v>175</v>
      </c>
      <c r="F7" s="193"/>
      <c r="G7" s="118" t="s">
        <v>86</v>
      </c>
      <c r="H7" s="57" t="s">
        <v>176</v>
      </c>
      <c r="I7" s="120">
        <v>45006</v>
      </c>
      <c r="J7" s="286" t="s">
        <v>87</v>
      </c>
      <c r="K7" s="287"/>
      <c r="L7" s="121">
        <v>220000</v>
      </c>
    </row>
    <row r="8" spans="1:12" ht="26.1" customHeight="1" x14ac:dyDescent="0.15">
      <c r="B8" s="81"/>
      <c r="C8" s="276"/>
      <c r="D8" s="279"/>
      <c r="E8" s="285" t="s">
        <v>88</v>
      </c>
      <c r="F8" s="193"/>
      <c r="G8" s="119" t="s">
        <v>89</v>
      </c>
      <c r="H8" s="57" t="s">
        <v>177</v>
      </c>
      <c r="I8" s="120">
        <v>45077</v>
      </c>
      <c r="J8" s="288" t="s">
        <v>90</v>
      </c>
      <c r="K8" s="289"/>
      <c r="L8" s="122">
        <v>200000</v>
      </c>
    </row>
    <row r="9" spans="1:12" ht="26.1" customHeight="1" x14ac:dyDescent="0.15">
      <c r="B9" s="81"/>
      <c r="C9" s="276"/>
      <c r="D9" s="277" t="s">
        <v>91</v>
      </c>
      <c r="E9" s="280" t="s">
        <v>84</v>
      </c>
      <c r="F9" s="281"/>
      <c r="G9" s="290"/>
      <c r="H9" s="291"/>
      <c r="I9" s="291"/>
      <c r="J9" s="291"/>
      <c r="K9" s="291"/>
      <c r="L9" s="292"/>
    </row>
    <row r="10" spans="1:12" ht="26.1" customHeight="1" x14ac:dyDescent="0.15">
      <c r="B10" s="81"/>
      <c r="C10" s="276"/>
      <c r="D10" s="278"/>
      <c r="E10" s="285" t="s">
        <v>175</v>
      </c>
      <c r="F10" s="193"/>
      <c r="G10" s="118"/>
      <c r="H10" s="57" t="s">
        <v>176</v>
      </c>
      <c r="I10" s="120"/>
      <c r="J10" s="286" t="s">
        <v>87</v>
      </c>
      <c r="K10" s="287"/>
      <c r="L10" s="121"/>
    </row>
    <row r="11" spans="1:12" ht="26.1" customHeight="1" x14ac:dyDescent="0.15">
      <c r="B11" s="81"/>
      <c r="C11" s="276"/>
      <c r="D11" s="279"/>
      <c r="E11" s="285" t="s">
        <v>88</v>
      </c>
      <c r="F11" s="193"/>
      <c r="G11" s="119"/>
      <c r="H11" s="57" t="s">
        <v>177</v>
      </c>
      <c r="I11" s="120"/>
      <c r="J11" s="288" t="s">
        <v>90</v>
      </c>
      <c r="K11" s="289"/>
      <c r="L11" s="122"/>
    </row>
    <row r="12" spans="1:12" ht="26.1" customHeight="1" x14ac:dyDescent="0.15">
      <c r="B12" s="81"/>
      <c r="C12" s="276"/>
      <c r="D12" s="277" t="s">
        <v>92</v>
      </c>
      <c r="E12" s="280" t="s">
        <v>84</v>
      </c>
      <c r="F12" s="281"/>
      <c r="G12" s="290"/>
      <c r="H12" s="291"/>
      <c r="I12" s="291"/>
      <c r="J12" s="291"/>
      <c r="K12" s="291"/>
      <c r="L12" s="292"/>
    </row>
    <row r="13" spans="1:12" ht="26.1" customHeight="1" x14ac:dyDescent="0.15">
      <c r="B13" s="81"/>
      <c r="C13" s="276"/>
      <c r="D13" s="278"/>
      <c r="E13" s="285" t="s">
        <v>175</v>
      </c>
      <c r="F13" s="193"/>
      <c r="G13" s="118"/>
      <c r="H13" s="57" t="s">
        <v>176</v>
      </c>
      <c r="I13" s="120"/>
      <c r="J13" s="286" t="s">
        <v>87</v>
      </c>
      <c r="K13" s="287"/>
      <c r="L13" s="121"/>
    </row>
    <row r="14" spans="1:12" ht="26.1" customHeight="1" x14ac:dyDescent="0.15">
      <c r="B14" s="81"/>
      <c r="C14" s="276"/>
      <c r="D14" s="279"/>
      <c r="E14" s="285" t="s">
        <v>88</v>
      </c>
      <c r="F14" s="193"/>
      <c r="G14" s="119"/>
      <c r="H14" s="57" t="s">
        <v>177</v>
      </c>
      <c r="I14" s="120"/>
      <c r="J14" s="288" t="s">
        <v>90</v>
      </c>
      <c r="K14" s="289"/>
      <c r="L14" s="125"/>
    </row>
    <row r="15" spans="1:12" ht="26.1" customHeight="1" x14ac:dyDescent="0.15">
      <c r="B15" s="81"/>
      <c r="C15" s="293" t="s">
        <v>93</v>
      </c>
      <c r="D15" s="294"/>
      <c r="E15" s="294"/>
      <c r="F15" s="294"/>
      <c r="G15" s="294"/>
      <c r="H15" s="30"/>
      <c r="I15" s="297" t="s">
        <v>94</v>
      </c>
      <c r="J15" s="298"/>
      <c r="K15" s="299"/>
      <c r="L15" s="123">
        <f>L7+L10+L13</f>
        <v>220000</v>
      </c>
    </row>
    <row r="16" spans="1:12" ht="26.1" customHeight="1" x14ac:dyDescent="0.15">
      <c r="B16" s="81"/>
      <c r="C16" s="295"/>
      <c r="D16" s="296"/>
      <c r="E16" s="296"/>
      <c r="F16" s="296"/>
      <c r="G16" s="296"/>
      <c r="H16" s="31"/>
      <c r="I16" s="300" t="s">
        <v>90</v>
      </c>
      <c r="J16" s="301"/>
      <c r="K16" s="302"/>
      <c r="L16" s="124">
        <f>L8+L11+L14</f>
        <v>200000</v>
      </c>
    </row>
    <row r="17" spans="2:15" ht="26.1" customHeight="1" x14ac:dyDescent="0.15">
      <c r="B17" s="81"/>
      <c r="C17" s="73" t="s">
        <v>170</v>
      </c>
      <c r="D17" s="54"/>
      <c r="E17" s="58"/>
      <c r="F17" s="54"/>
      <c r="G17" s="54"/>
      <c r="H17" s="54"/>
      <c r="I17" s="54"/>
      <c r="J17" s="54"/>
      <c r="K17" s="54"/>
      <c r="L17" s="55"/>
    </row>
    <row r="18" spans="2:15" ht="26.1" customHeight="1" x14ac:dyDescent="0.15">
      <c r="B18" s="81"/>
      <c r="C18" s="303"/>
      <c r="D18" s="304" t="s">
        <v>95</v>
      </c>
      <c r="E18" s="304"/>
      <c r="F18" s="304"/>
      <c r="G18" s="126" t="s">
        <v>96</v>
      </c>
      <c r="H18" s="59" t="s">
        <v>97</v>
      </c>
      <c r="I18" s="305" t="s">
        <v>98</v>
      </c>
      <c r="J18" s="305"/>
      <c r="K18" s="305"/>
      <c r="L18" s="306"/>
    </row>
    <row r="19" spans="2:15" ht="26.1" customHeight="1" x14ac:dyDescent="0.15">
      <c r="B19" s="81"/>
      <c r="C19" s="303"/>
      <c r="D19" s="307" t="s">
        <v>83</v>
      </c>
      <c r="E19" s="308" t="s">
        <v>99</v>
      </c>
      <c r="F19" s="308"/>
      <c r="G19" s="127" t="s">
        <v>100</v>
      </c>
      <c r="H19" s="60" t="s">
        <v>101</v>
      </c>
      <c r="I19" s="128">
        <v>44855</v>
      </c>
      <c r="J19" s="309" t="s">
        <v>87</v>
      </c>
      <c r="K19" s="310"/>
      <c r="L19" s="121">
        <v>110000</v>
      </c>
    </row>
    <row r="20" spans="2:15" ht="26.1" customHeight="1" x14ac:dyDescent="0.15">
      <c r="B20" s="81"/>
      <c r="C20" s="303"/>
      <c r="D20" s="307"/>
      <c r="E20" s="308" t="s">
        <v>102</v>
      </c>
      <c r="F20" s="308"/>
      <c r="G20" s="127" t="s">
        <v>103</v>
      </c>
      <c r="H20" s="60" t="s">
        <v>104</v>
      </c>
      <c r="I20" s="128">
        <v>44926</v>
      </c>
      <c r="J20" s="311" t="s">
        <v>90</v>
      </c>
      <c r="K20" s="312"/>
      <c r="L20" s="122">
        <v>100000</v>
      </c>
    </row>
    <row r="21" spans="2:15" ht="26.1" customHeight="1" x14ac:dyDescent="0.15">
      <c r="B21" s="81"/>
      <c r="C21" s="303"/>
      <c r="D21" s="307" t="s">
        <v>91</v>
      </c>
      <c r="E21" s="308" t="s">
        <v>99</v>
      </c>
      <c r="F21" s="308"/>
      <c r="G21" s="127" t="s">
        <v>100</v>
      </c>
      <c r="H21" s="60" t="s">
        <v>101</v>
      </c>
      <c r="I21" s="128">
        <v>44855</v>
      </c>
      <c r="J21" s="309" t="s">
        <v>87</v>
      </c>
      <c r="K21" s="310"/>
      <c r="L21" s="121">
        <v>110000</v>
      </c>
      <c r="O21" s="117"/>
    </row>
    <row r="22" spans="2:15" ht="26.1" customHeight="1" x14ac:dyDescent="0.15">
      <c r="B22" s="81"/>
      <c r="C22" s="303"/>
      <c r="D22" s="307"/>
      <c r="E22" s="308" t="s">
        <v>102</v>
      </c>
      <c r="F22" s="308"/>
      <c r="G22" s="127" t="s">
        <v>103</v>
      </c>
      <c r="H22" s="60" t="s">
        <v>104</v>
      </c>
      <c r="I22" s="128">
        <v>44926</v>
      </c>
      <c r="J22" s="311" t="s">
        <v>90</v>
      </c>
      <c r="K22" s="312"/>
      <c r="L22" s="122">
        <v>100000</v>
      </c>
    </row>
    <row r="23" spans="2:15" ht="26.1" customHeight="1" x14ac:dyDescent="0.15">
      <c r="B23" s="81"/>
      <c r="C23" s="303"/>
      <c r="D23" s="307" t="s">
        <v>92</v>
      </c>
      <c r="E23" s="308" t="s">
        <v>99</v>
      </c>
      <c r="F23" s="308"/>
      <c r="G23" s="127" t="s">
        <v>100</v>
      </c>
      <c r="H23" s="60" t="s">
        <v>101</v>
      </c>
      <c r="I23" s="128">
        <v>44855</v>
      </c>
      <c r="J23" s="309" t="s">
        <v>87</v>
      </c>
      <c r="K23" s="310"/>
      <c r="L23" s="121">
        <v>110000</v>
      </c>
    </row>
    <row r="24" spans="2:15" ht="26.1" customHeight="1" x14ac:dyDescent="0.15">
      <c r="B24" s="81"/>
      <c r="C24" s="303"/>
      <c r="D24" s="307"/>
      <c r="E24" s="308" t="s">
        <v>102</v>
      </c>
      <c r="F24" s="308"/>
      <c r="G24" s="127" t="s">
        <v>103</v>
      </c>
      <c r="H24" s="60" t="s">
        <v>104</v>
      </c>
      <c r="I24" s="129">
        <v>44926</v>
      </c>
      <c r="J24" s="313" t="s">
        <v>90</v>
      </c>
      <c r="K24" s="314"/>
      <c r="L24" s="122">
        <v>100000</v>
      </c>
    </row>
    <row r="25" spans="2:15" ht="26.1" customHeight="1" x14ac:dyDescent="0.15">
      <c r="B25" s="81"/>
      <c r="C25" s="293" t="s">
        <v>171</v>
      </c>
      <c r="D25" s="294"/>
      <c r="E25" s="294"/>
      <c r="F25" s="294"/>
      <c r="G25" s="294"/>
      <c r="H25" s="24"/>
      <c r="I25" s="297" t="s">
        <v>94</v>
      </c>
      <c r="J25" s="298"/>
      <c r="K25" s="299"/>
      <c r="L25" s="123">
        <f>L19+L21+L23</f>
        <v>330000</v>
      </c>
    </row>
    <row r="26" spans="2:15" ht="26.1" customHeight="1" x14ac:dyDescent="0.15">
      <c r="B26" s="82"/>
      <c r="C26" s="295"/>
      <c r="D26" s="296"/>
      <c r="E26" s="296"/>
      <c r="F26" s="296"/>
      <c r="G26" s="296"/>
      <c r="H26" s="25"/>
      <c r="I26" s="300" t="s">
        <v>90</v>
      </c>
      <c r="J26" s="301"/>
      <c r="K26" s="302"/>
      <c r="L26" s="124">
        <f>L20+L22+L24</f>
        <v>300000</v>
      </c>
    </row>
  </sheetData>
  <sheetProtection formatCells="0"/>
  <mergeCells count="51">
    <mergeCell ref="C25:G26"/>
    <mergeCell ref="I25:K25"/>
    <mergeCell ref="I26:K26"/>
    <mergeCell ref="C23:C24"/>
    <mergeCell ref="D23:D24"/>
    <mergeCell ref="E23:F23"/>
    <mergeCell ref="J23:K23"/>
    <mergeCell ref="E24:F24"/>
    <mergeCell ref="J24:K24"/>
    <mergeCell ref="C21:C22"/>
    <mergeCell ref="D21:D22"/>
    <mergeCell ref="E21:F21"/>
    <mergeCell ref="J21:K21"/>
    <mergeCell ref="E22:F22"/>
    <mergeCell ref="J22:K22"/>
    <mergeCell ref="C15:G16"/>
    <mergeCell ref="I15:K15"/>
    <mergeCell ref="I16:K16"/>
    <mergeCell ref="C18:C20"/>
    <mergeCell ref="D18:F18"/>
    <mergeCell ref="I18:L18"/>
    <mergeCell ref="D19:D20"/>
    <mergeCell ref="E19:F19"/>
    <mergeCell ref="J19:K19"/>
    <mergeCell ref="E20:F20"/>
    <mergeCell ref="J20:K20"/>
    <mergeCell ref="C12:C14"/>
    <mergeCell ref="D12:D14"/>
    <mergeCell ref="E12:F12"/>
    <mergeCell ref="G12:L12"/>
    <mergeCell ref="E13:F13"/>
    <mergeCell ref="J13:K13"/>
    <mergeCell ref="E14:F14"/>
    <mergeCell ref="J14:K14"/>
    <mergeCell ref="C9:C11"/>
    <mergeCell ref="D9:D11"/>
    <mergeCell ref="E9:F9"/>
    <mergeCell ref="G9:L9"/>
    <mergeCell ref="E10:F10"/>
    <mergeCell ref="J10:K10"/>
    <mergeCell ref="E11:F11"/>
    <mergeCell ref="J11:K11"/>
    <mergeCell ref="B4:L4"/>
    <mergeCell ref="C6:C8"/>
    <mergeCell ref="D6:D8"/>
    <mergeCell ref="E6:F6"/>
    <mergeCell ref="G6:L6"/>
    <mergeCell ref="E7:F7"/>
    <mergeCell ref="J7:K7"/>
    <mergeCell ref="E8:F8"/>
    <mergeCell ref="J8:K8"/>
  </mergeCells>
  <phoneticPr fontId="3"/>
  <dataValidations xWindow="541" yWindow="615" count="4">
    <dataValidation type="list" allowBlank="1" showInputMessage="1" showErrorMessage="1" sqref="G18">
      <formula1>"選択してください,新規作成,既存HPのリニューアル"</formula1>
    </dataValidation>
    <dataValidation allowBlank="1" showInputMessage="1" showErrorMessage="1" prompt="入力不要(自動計算されます)_x000a_" sqref="L15:L16 L25:L26"/>
    <dataValidation allowBlank="1" showInputMessage="1" showErrorMessage="1" prompt="助成対象期間内_x000a_西暦年/月/日 を半角で入力_x000a_例）2020/4/1" sqref="I19:I24 I7:I8 G7:G8 G10:G11 I10:I11 G13:G14 I13:I14"/>
    <dataValidation imeMode="disabled" allowBlank="1" showInputMessage="1" showErrorMessage="1" prompt="初期登録料のみ対象" sqref="L13:L14 L7:L8 L10:L11 L19:L24"/>
  </dataValidations>
  <hyperlinks>
    <hyperlink ref="I18" r:id="rId1"/>
    <hyperlink ref="G7" r:id="rId2"/>
  </hyperlinks>
  <printOptions horizontalCentered="1"/>
  <pageMargins left="0.78740157480314965" right="0.59055118110236227" top="0.59055118110236227" bottom="0.59055118110236227" header="0.31496062992125984" footer="0.31496062992125984"/>
  <pageSetup paperSize="9" fitToWidth="0" fitToHeight="0" orientation="portrait" r:id="rId3"/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O42"/>
  <sheetViews>
    <sheetView showGridLines="0" view="pageBreakPreview" zoomScale="90" zoomScaleNormal="100" zoomScaleSheetLayoutView="90" workbookViewId="0">
      <selection activeCell="N11" sqref="N11"/>
    </sheetView>
  </sheetViews>
  <sheetFormatPr defaultColWidth="8.75" defaultRowHeight="15.95" customHeight="1" x14ac:dyDescent="0.15"/>
  <cols>
    <col min="1" max="2" width="1.875" style="34" customWidth="1"/>
    <col min="3" max="3" width="3.625" style="34" customWidth="1"/>
    <col min="4" max="4" width="3.75" style="34" customWidth="1"/>
    <col min="5" max="5" width="8.875" style="34" customWidth="1"/>
    <col min="6" max="6" width="13.125" style="35" customWidth="1"/>
    <col min="7" max="7" width="8.5" style="35" customWidth="1"/>
    <col min="8" max="8" width="9.125" style="35" customWidth="1"/>
    <col min="9" max="9" width="10.25" style="35" customWidth="1"/>
    <col min="10" max="10" width="14.375" style="61" customWidth="1"/>
    <col min="11" max="11" width="12.25" style="35" customWidth="1"/>
    <col min="12" max="35" width="8.75" style="34"/>
    <col min="36" max="36" width="14.125" style="34" customWidth="1"/>
    <col min="37" max="37" width="17" style="34" customWidth="1"/>
    <col min="38" max="38" width="8.75" style="34"/>
    <col min="39" max="39" width="20.75" style="34" customWidth="1"/>
    <col min="40" max="40" width="28.875" style="34" customWidth="1"/>
    <col min="41" max="41" width="18.5" style="34" customWidth="1"/>
    <col min="42" max="42" width="23" style="34" customWidth="1"/>
    <col min="43" max="43" width="25.5" style="34" customWidth="1"/>
    <col min="44" max="44" width="24.125" style="34" customWidth="1"/>
    <col min="45" max="45" width="8.75" style="34"/>
    <col min="46" max="46" width="23" style="34" customWidth="1"/>
    <col min="47" max="47" width="29.5" style="34" customWidth="1"/>
    <col min="48" max="48" width="37.5" style="34" customWidth="1"/>
    <col min="49" max="16384" width="8.75" style="34"/>
  </cols>
  <sheetData>
    <row r="1" spans="1:15" ht="15.95" customHeight="1" x14ac:dyDescent="0.35">
      <c r="A1" s="20" t="s">
        <v>156</v>
      </c>
      <c r="B1" s="20"/>
      <c r="C1" s="21"/>
      <c r="F1" s="34"/>
      <c r="M1" s="62"/>
      <c r="N1" s="62"/>
      <c r="O1" s="62"/>
    </row>
    <row r="2" spans="1:15" ht="16.5" customHeight="1" x14ac:dyDescent="0.15">
      <c r="B2" s="81"/>
      <c r="C2" s="65" t="s">
        <v>166</v>
      </c>
      <c r="D2" s="66"/>
      <c r="E2" s="66"/>
      <c r="F2" s="66"/>
      <c r="G2" s="66"/>
      <c r="H2" s="66"/>
      <c r="I2" s="66"/>
      <c r="J2" s="66"/>
      <c r="K2" s="67"/>
      <c r="M2" s="62"/>
      <c r="N2" s="62"/>
      <c r="O2" s="62"/>
    </row>
    <row r="3" spans="1:15" ht="20.100000000000001" customHeight="1" x14ac:dyDescent="0.15">
      <c r="B3" s="81"/>
      <c r="C3" s="276"/>
      <c r="D3" s="316" t="s">
        <v>105</v>
      </c>
      <c r="E3" s="29" t="s">
        <v>106</v>
      </c>
      <c r="F3" s="318" t="s">
        <v>107</v>
      </c>
      <c r="G3" s="319"/>
      <c r="H3" s="46" t="s">
        <v>108</v>
      </c>
      <c r="I3" s="128">
        <v>44855</v>
      </c>
      <c r="J3" s="68" t="s">
        <v>109</v>
      </c>
      <c r="K3" s="130">
        <v>55000</v>
      </c>
    </row>
    <row r="4" spans="1:15" ht="20.100000000000001" customHeight="1" x14ac:dyDescent="0.15">
      <c r="B4" s="81"/>
      <c r="C4" s="276"/>
      <c r="D4" s="317"/>
      <c r="E4" s="29" t="s">
        <v>102</v>
      </c>
      <c r="F4" s="318" t="s">
        <v>110</v>
      </c>
      <c r="G4" s="319"/>
      <c r="H4" s="46" t="s">
        <v>111</v>
      </c>
      <c r="I4" s="128">
        <v>44926</v>
      </c>
      <c r="J4" s="69" t="s">
        <v>112</v>
      </c>
      <c r="K4" s="131">
        <v>50000</v>
      </c>
    </row>
    <row r="5" spans="1:15" ht="20.100000000000001" customHeight="1" x14ac:dyDescent="0.15">
      <c r="B5" s="81"/>
      <c r="C5" s="315"/>
      <c r="D5" s="320" t="s">
        <v>113</v>
      </c>
      <c r="E5" s="26" t="s">
        <v>106</v>
      </c>
      <c r="F5" s="318" t="s">
        <v>107</v>
      </c>
      <c r="G5" s="319"/>
      <c r="H5" s="46" t="s">
        <v>108</v>
      </c>
      <c r="I5" s="128">
        <v>44855</v>
      </c>
      <c r="J5" s="68" t="s">
        <v>109</v>
      </c>
      <c r="K5" s="130">
        <v>55000</v>
      </c>
    </row>
    <row r="6" spans="1:15" ht="20.100000000000001" customHeight="1" x14ac:dyDescent="0.15">
      <c r="B6" s="81"/>
      <c r="C6" s="276"/>
      <c r="D6" s="321"/>
      <c r="E6" s="29" t="s">
        <v>102</v>
      </c>
      <c r="F6" s="318" t="s">
        <v>110</v>
      </c>
      <c r="G6" s="319"/>
      <c r="H6" s="46" t="s">
        <v>111</v>
      </c>
      <c r="I6" s="128">
        <v>44926</v>
      </c>
      <c r="J6" s="69" t="s">
        <v>112</v>
      </c>
      <c r="K6" s="131">
        <v>50000</v>
      </c>
    </row>
    <row r="7" spans="1:15" ht="20.100000000000001" customHeight="1" x14ac:dyDescent="0.15">
      <c r="B7" s="81"/>
      <c r="C7" s="276"/>
      <c r="D7" s="316" t="s">
        <v>114</v>
      </c>
      <c r="E7" s="29" t="s">
        <v>106</v>
      </c>
      <c r="F7" s="318" t="s">
        <v>107</v>
      </c>
      <c r="G7" s="319"/>
      <c r="H7" s="46" t="s">
        <v>108</v>
      </c>
      <c r="I7" s="128">
        <v>44855</v>
      </c>
      <c r="J7" s="68" t="s">
        <v>109</v>
      </c>
      <c r="K7" s="130">
        <v>55000</v>
      </c>
    </row>
    <row r="8" spans="1:15" ht="20.100000000000001" customHeight="1" x14ac:dyDescent="0.15">
      <c r="B8" s="81"/>
      <c r="C8" s="276"/>
      <c r="D8" s="317"/>
      <c r="E8" s="29" t="s">
        <v>102</v>
      </c>
      <c r="F8" s="318" t="s">
        <v>110</v>
      </c>
      <c r="G8" s="319"/>
      <c r="H8" s="46" t="s">
        <v>111</v>
      </c>
      <c r="I8" s="128">
        <v>44926</v>
      </c>
      <c r="J8" s="69" t="s">
        <v>112</v>
      </c>
      <c r="K8" s="131">
        <v>50000</v>
      </c>
    </row>
    <row r="9" spans="1:15" ht="20.100000000000001" customHeight="1" x14ac:dyDescent="0.15">
      <c r="B9" s="81"/>
      <c r="C9" s="276"/>
      <c r="D9" s="316" t="s">
        <v>115</v>
      </c>
      <c r="E9" s="29" t="s">
        <v>106</v>
      </c>
      <c r="F9" s="318" t="s">
        <v>107</v>
      </c>
      <c r="G9" s="319"/>
      <c r="H9" s="46" t="s">
        <v>108</v>
      </c>
      <c r="I9" s="128">
        <v>44855</v>
      </c>
      <c r="J9" s="68" t="s">
        <v>109</v>
      </c>
      <c r="K9" s="130">
        <v>55000</v>
      </c>
    </row>
    <row r="10" spans="1:15" ht="20.100000000000001" customHeight="1" x14ac:dyDescent="0.15">
      <c r="B10" s="81"/>
      <c r="C10" s="276"/>
      <c r="D10" s="317"/>
      <c r="E10" s="29" t="s">
        <v>102</v>
      </c>
      <c r="F10" s="318" t="s">
        <v>110</v>
      </c>
      <c r="G10" s="319"/>
      <c r="H10" s="46" t="s">
        <v>111</v>
      </c>
      <c r="I10" s="128">
        <v>44926</v>
      </c>
      <c r="J10" s="69" t="s">
        <v>112</v>
      </c>
      <c r="K10" s="131">
        <v>50000</v>
      </c>
    </row>
    <row r="11" spans="1:15" ht="20.100000000000001" customHeight="1" x14ac:dyDescent="0.15">
      <c r="B11" s="81"/>
      <c r="C11" s="276"/>
      <c r="D11" s="316" t="s">
        <v>116</v>
      </c>
      <c r="E11" s="29" t="s">
        <v>106</v>
      </c>
      <c r="F11" s="318"/>
      <c r="G11" s="319"/>
      <c r="H11" s="46" t="s">
        <v>108</v>
      </c>
      <c r="I11" s="128"/>
      <c r="J11" s="68" t="s">
        <v>109</v>
      </c>
      <c r="K11" s="130"/>
    </row>
    <row r="12" spans="1:15" ht="20.100000000000001" customHeight="1" x14ac:dyDescent="0.15">
      <c r="B12" s="81"/>
      <c r="C12" s="276"/>
      <c r="D12" s="317"/>
      <c r="E12" s="29" t="s">
        <v>102</v>
      </c>
      <c r="F12" s="318"/>
      <c r="G12" s="319"/>
      <c r="H12" s="46" t="s">
        <v>111</v>
      </c>
      <c r="I12" s="128"/>
      <c r="J12" s="69" t="s">
        <v>112</v>
      </c>
      <c r="K12" s="131"/>
    </row>
    <row r="13" spans="1:15" ht="20.100000000000001" customHeight="1" x14ac:dyDescent="0.15">
      <c r="B13" s="81"/>
      <c r="C13" s="276"/>
      <c r="D13" s="316" t="s">
        <v>117</v>
      </c>
      <c r="E13" s="29" t="s">
        <v>106</v>
      </c>
      <c r="F13" s="318"/>
      <c r="G13" s="319"/>
      <c r="H13" s="46" t="s">
        <v>108</v>
      </c>
      <c r="I13" s="128"/>
      <c r="J13" s="68" t="s">
        <v>109</v>
      </c>
      <c r="K13" s="130"/>
    </row>
    <row r="14" spans="1:15" ht="20.100000000000001" customHeight="1" x14ac:dyDescent="0.15">
      <c r="B14" s="81"/>
      <c r="C14" s="276"/>
      <c r="D14" s="317"/>
      <c r="E14" s="29" t="s">
        <v>102</v>
      </c>
      <c r="F14" s="318"/>
      <c r="G14" s="319"/>
      <c r="H14" s="46" t="s">
        <v>111</v>
      </c>
      <c r="I14" s="128"/>
      <c r="J14" s="69" t="s">
        <v>112</v>
      </c>
      <c r="K14" s="131"/>
      <c r="L14" s="43"/>
      <c r="M14" s="43"/>
    </row>
    <row r="15" spans="1:15" ht="20.100000000000001" customHeight="1" x14ac:dyDescent="0.15">
      <c r="B15" s="81"/>
      <c r="C15" s="276"/>
      <c r="D15" s="316" t="s">
        <v>118</v>
      </c>
      <c r="E15" s="29" t="s">
        <v>106</v>
      </c>
      <c r="F15" s="318"/>
      <c r="G15" s="319"/>
      <c r="H15" s="46" t="s">
        <v>108</v>
      </c>
      <c r="I15" s="128"/>
      <c r="J15" s="68" t="s">
        <v>109</v>
      </c>
      <c r="K15" s="130"/>
      <c r="L15" s="64"/>
    </row>
    <row r="16" spans="1:15" ht="20.100000000000001" customHeight="1" x14ac:dyDescent="0.15">
      <c r="B16" s="81"/>
      <c r="C16" s="276"/>
      <c r="D16" s="317"/>
      <c r="E16" s="29" t="s">
        <v>102</v>
      </c>
      <c r="F16" s="318"/>
      <c r="G16" s="319"/>
      <c r="H16" s="46" t="s">
        <v>111</v>
      </c>
      <c r="I16" s="128"/>
      <c r="J16" s="69" t="s">
        <v>112</v>
      </c>
      <c r="K16" s="131"/>
      <c r="L16" s="64"/>
    </row>
    <row r="17" spans="2:15" ht="15.95" customHeight="1" x14ac:dyDescent="0.15">
      <c r="B17" s="81"/>
      <c r="C17" s="322" t="s">
        <v>169</v>
      </c>
      <c r="D17" s="323"/>
      <c r="E17" s="323"/>
      <c r="F17" s="323"/>
      <c r="G17" s="323"/>
      <c r="H17" s="323"/>
      <c r="I17" s="326" t="s">
        <v>119</v>
      </c>
      <c r="J17" s="327"/>
      <c r="K17" s="132">
        <f>SUM(K3,K5,K7,K9,K11,K13,K15)</f>
        <v>220000</v>
      </c>
    </row>
    <row r="18" spans="2:15" ht="15.95" customHeight="1" x14ac:dyDescent="0.15">
      <c r="B18" s="81"/>
      <c r="C18" s="324"/>
      <c r="D18" s="325"/>
      <c r="E18" s="325"/>
      <c r="F18" s="325"/>
      <c r="G18" s="325"/>
      <c r="H18" s="325"/>
      <c r="I18" s="300" t="s">
        <v>112</v>
      </c>
      <c r="J18" s="302"/>
      <c r="K18" s="133">
        <f>SUM(K4,K6,K8,K10,K12,K14,K16)</f>
        <v>200000</v>
      </c>
    </row>
    <row r="19" spans="2:15" ht="16.5" customHeight="1" x14ac:dyDescent="0.15">
      <c r="B19" s="81"/>
      <c r="C19" s="65" t="s">
        <v>120</v>
      </c>
      <c r="D19" s="66"/>
      <c r="E19" s="66"/>
      <c r="F19" s="66"/>
      <c r="G19" s="66"/>
      <c r="H19" s="66"/>
      <c r="I19" s="66"/>
      <c r="J19" s="66"/>
      <c r="K19" s="67"/>
      <c r="M19" s="62"/>
      <c r="N19" s="62"/>
      <c r="O19" s="62"/>
    </row>
    <row r="20" spans="2:15" ht="20.100000000000001" customHeight="1" x14ac:dyDescent="0.15">
      <c r="B20" s="81"/>
      <c r="C20" s="328"/>
      <c r="D20" s="307" t="s">
        <v>83</v>
      </c>
      <c r="E20" s="26" t="s">
        <v>106</v>
      </c>
      <c r="F20" s="329" t="s">
        <v>121</v>
      </c>
      <c r="G20" s="329"/>
      <c r="H20" s="46" t="s">
        <v>108</v>
      </c>
      <c r="I20" s="128">
        <v>44855</v>
      </c>
      <c r="J20" s="68" t="s">
        <v>109</v>
      </c>
      <c r="K20" s="130">
        <v>55000</v>
      </c>
    </row>
    <row r="21" spans="2:15" ht="20.100000000000001" customHeight="1" x14ac:dyDescent="0.15">
      <c r="B21" s="81"/>
      <c r="C21" s="328"/>
      <c r="D21" s="307"/>
      <c r="E21" s="26" t="s">
        <v>102</v>
      </c>
      <c r="F21" s="329" t="s">
        <v>122</v>
      </c>
      <c r="G21" s="329"/>
      <c r="H21" s="46" t="s">
        <v>111</v>
      </c>
      <c r="I21" s="128">
        <v>44926</v>
      </c>
      <c r="J21" s="69" t="s">
        <v>112</v>
      </c>
      <c r="K21" s="131">
        <v>50000</v>
      </c>
    </row>
    <row r="22" spans="2:15" ht="20.100000000000001" customHeight="1" x14ac:dyDescent="0.15">
      <c r="B22" s="81"/>
      <c r="C22" s="328"/>
      <c r="D22" s="307" t="s">
        <v>91</v>
      </c>
      <c r="E22" s="26" t="s">
        <v>106</v>
      </c>
      <c r="F22" s="329" t="s">
        <v>121</v>
      </c>
      <c r="G22" s="329"/>
      <c r="H22" s="46" t="s">
        <v>108</v>
      </c>
      <c r="I22" s="128">
        <v>44855</v>
      </c>
      <c r="J22" s="68" t="s">
        <v>109</v>
      </c>
      <c r="K22" s="130">
        <v>55000</v>
      </c>
    </row>
    <row r="23" spans="2:15" ht="20.100000000000001" customHeight="1" x14ac:dyDescent="0.15">
      <c r="B23" s="81"/>
      <c r="C23" s="328"/>
      <c r="D23" s="307"/>
      <c r="E23" s="26" t="s">
        <v>102</v>
      </c>
      <c r="F23" s="329" t="s">
        <v>122</v>
      </c>
      <c r="G23" s="329"/>
      <c r="H23" s="46" t="s">
        <v>111</v>
      </c>
      <c r="I23" s="128">
        <v>44926</v>
      </c>
      <c r="J23" s="69" t="s">
        <v>112</v>
      </c>
      <c r="K23" s="131">
        <v>50000</v>
      </c>
    </row>
    <row r="24" spans="2:15" ht="20.100000000000001" customHeight="1" x14ac:dyDescent="0.15">
      <c r="B24" s="81"/>
      <c r="C24" s="328"/>
      <c r="D24" s="307" t="s">
        <v>92</v>
      </c>
      <c r="E24" s="26" t="s">
        <v>106</v>
      </c>
      <c r="F24" s="329"/>
      <c r="G24" s="329"/>
      <c r="H24" s="46" t="s">
        <v>108</v>
      </c>
      <c r="I24" s="128"/>
      <c r="J24" s="68" t="s">
        <v>109</v>
      </c>
      <c r="K24" s="130"/>
    </row>
    <row r="25" spans="2:15" ht="20.100000000000001" customHeight="1" x14ac:dyDescent="0.15">
      <c r="B25" s="81"/>
      <c r="C25" s="328"/>
      <c r="D25" s="307"/>
      <c r="E25" s="26" t="s">
        <v>102</v>
      </c>
      <c r="F25" s="329"/>
      <c r="G25" s="329"/>
      <c r="H25" s="46" t="s">
        <v>111</v>
      </c>
      <c r="I25" s="128"/>
      <c r="J25" s="69" t="s">
        <v>112</v>
      </c>
      <c r="K25" s="131"/>
    </row>
    <row r="26" spans="2:15" ht="17.100000000000001" customHeight="1" x14ac:dyDescent="0.15">
      <c r="B26" s="81"/>
      <c r="C26" s="322" t="s">
        <v>123</v>
      </c>
      <c r="D26" s="323"/>
      <c r="E26" s="323"/>
      <c r="F26" s="323"/>
      <c r="G26" s="323"/>
      <c r="H26" s="323"/>
      <c r="I26" s="326" t="s">
        <v>119</v>
      </c>
      <c r="J26" s="327"/>
      <c r="K26" s="132">
        <f>SUM(K20,K22,K24)</f>
        <v>110000</v>
      </c>
    </row>
    <row r="27" spans="2:15" ht="17.100000000000001" customHeight="1" x14ac:dyDescent="0.15">
      <c r="B27" s="81"/>
      <c r="C27" s="324"/>
      <c r="D27" s="325"/>
      <c r="E27" s="325"/>
      <c r="F27" s="325"/>
      <c r="G27" s="325"/>
      <c r="H27" s="325"/>
      <c r="I27" s="300" t="s">
        <v>112</v>
      </c>
      <c r="J27" s="302"/>
      <c r="K27" s="133">
        <f>SUM(K21,K23,K25)</f>
        <v>100000</v>
      </c>
    </row>
    <row r="28" spans="2:15" ht="16.5" customHeight="1" x14ac:dyDescent="0.15">
      <c r="B28" s="81"/>
      <c r="C28" s="65" t="s">
        <v>174</v>
      </c>
      <c r="D28" s="66"/>
      <c r="E28" s="66"/>
      <c r="F28" s="66"/>
      <c r="G28" s="66"/>
      <c r="H28" s="66"/>
      <c r="I28" s="66"/>
      <c r="J28" s="66"/>
      <c r="K28" s="67"/>
      <c r="M28" s="62"/>
      <c r="N28" s="62"/>
      <c r="O28" s="62"/>
    </row>
    <row r="29" spans="2:15" ht="20.100000000000001" customHeight="1" x14ac:dyDescent="0.15">
      <c r="B29" s="81"/>
      <c r="C29" s="328"/>
      <c r="D29" s="307" t="s">
        <v>83</v>
      </c>
      <c r="E29" s="26" t="s">
        <v>106</v>
      </c>
      <c r="F29" s="329" t="s">
        <v>124</v>
      </c>
      <c r="G29" s="329"/>
      <c r="H29" s="46" t="s">
        <v>108</v>
      </c>
      <c r="I29" s="128">
        <v>44855</v>
      </c>
      <c r="J29" s="68" t="s">
        <v>109</v>
      </c>
      <c r="K29" s="130">
        <v>55000</v>
      </c>
    </row>
    <row r="30" spans="2:15" ht="20.100000000000001" customHeight="1" x14ac:dyDescent="0.15">
      <c r="B30" s="81"/>
      <c r="C30" s="328"/>
      <c r="D30" s="307"/>
      <c r="E30" s="26" t="s">
        <v>102</v>
      </c>
      <c r="F30" s="329" t="s">
        <v>125</v>
      </c>
      <c r="G30" s="329"/>
      <c r="H30" s="46" t="s">
        <v>111</v>
      </c>
      <c r="I30" s="128">
        <v>44926</v>
      </c>
      <c r="J30" s="69" t="s">
        <v>112</v>
      </c>
      <c r="K30" s="131">
        <v>50000</v>
      </c>
    </row>
    <row r="31" spans="2:15" ht="20.100000000000001" customHeight="1" x14ac:dyDescent="0.15">
      <c r="B31" s="81"/>
      <c r="C31" s="328"/>
      <c r="D31" s="307" t="s">
        <v>91</v>
      </c>
      <c r="E31" s="26" t="s">
        <v>106</v>
      </c>
      <c r="F31" s="329" t="s">
        <v>124</v>
      </c>
      <c r="G31" s="329"/>
      <c r="H31" s="46" t="s">
        <v>108</v>
      </c>
      <c r="I31" s="128">
        <v>44855</v>
      </c>
      <c r="J31" s="68" t="s">
        <v>109</v>
      </c>
      <c r="K31" s="130">
        <v>55000</v>
      </c>
    </row>
    <row r="32" spans="2:15" ht="20.100000000000001" customHeight="1" x14ac:dyDescent="0.15">
      <c r="B32" s="81"/>
      <c r="C32" s="328"/>
      <c r="D32" s="307"/>
      <c r="E32" s="26" t="s">
        <v>102</v>
      </c>
      <c r="F32" s="329" t="s">
        <v>125</v>
      </c>
      <c r="G32" s="329"/>
      <c r="H32" s="46" t="s">
        <v>111</v>
      </c>
      <c r="I32" s="128">
        <v>44926</v>
      </c>
      <c r="J32" s="69" t="s">
        <v>112</v>
      </c>
      <c r="K32" s="131">
        <v>50000</v>
      </c>
    </row>
    <row r="33" spans="2:11" ht="20.100000000000001" customHeight="1" x14ac:dyDescent="0.15">
      <c r="B33" s="81"/>
      <c r="C33" s="328"/>
      <c r="D33" s="307" t="s">
        <v>92</v>
      </c>
      <c r="E33" s="26" t="s">
        <v>106</v>
      </c>
      <c r="F33" s="329" t="s">
        <v>124</v>
      </c>
      <c r="G33" s="329"/>
      <c r="H33" s="46" t="s">
        <v>108</v>
      </c>
      <c r="I33" s="128">
        <v>44855</v>
      </c>
      <c r="J33" s="68" t="s">
        <v>109</v>
      </c>
      <c r="K33" s="130">
        <v>55000</v>
      </c>
    </row>
    <row r="34" spans="2:11" ht="20.100000000000001" customHeight="1" x14ac:dyDescent="0.15">
      <c r="B34" s="81"/>
      <c r="C34" s="328"/>
      <c r="D34" s="307"/>
      <c r="E34" s="26" t="s">
        <v>102</v>
      </c>
      <c r="F34" s="329" t="s">
        <v>125</v>
      </c>
      <c r="G34" s="329"/>
      <c r="H34" s="46" t="s">
        <v>111</v>
      </c>
      <c r="I34" s="128">
        <v>44926</v>
      </c>
      <c r="J34" s="69" t="s">
        <v>112</v>
      </c>
      <c r="K34" s="131">
        <v>50000</v>
      </c>
    </row>
    <row r="35" spans="2:11" ht="20.100000000000001" customHeight="1" x14ac:dyDescent="0.15">
      <c r="B35" s="81"/>
      <c r="C35" s="328"/>
      <c r="D35" s="307" t="s">
        <v>126</v>
      </c>
      <c r="E35" s="26" t="s">
        <v>106</v>
      </c>
      <c r="F35" s="329" t="s">
        <v>124</v>
      </c>
      <c r="G35" s="329"/>
      <c r="H35" s="46" t="s">
        <v>108</v>
      </c>
      <c r="I35" s="128">
        <v>44855</v>
      </c>
      <c r="J35" s="68" t="s">
        <v>109</v>
      </c>
      <c r="K35" s="130">
        <v>55000</v>
      </c>
    </row>
    <row r="36" spans="2:11" ht="20.100000000000001" customHeight="1" x14ac:dyDescent="0.15">
      <c r="B36" s="81"/>
      <c r="C36" s="328"/>
      <c r="D36" s="307"/>
      <c r="E36" s="26" t="s">
        <v>102</v>
      </c>
      <c r="F36" s="329" t="s">
        <v>125</v>
      </c>
      <c r="G36" s="329"/>
      <c r="H36" s="46" t="s">
        <v>111</v>
      </c>
      <c r="I36" s="128">
        <v>44926</v>
      </c>
      <c r="J36" s="69" t="s">
        <v>112</v>
      </c>
      <c r="K36" s="131">
        <v>50000</v>
      </c>
    </row>
    <row r="37" spans="2:11" ht="20.100000000000001" customHeight="1" x14ac:dyDescent="0.15">
      <c r="B37" s="81"/>
      <c r="C37" s="328"/>
      <c r="D37" s="307" t="s">
        <v>127</v>
      </c>
      <c r="E37" s="26" t="s">
        <v>106</v>
      </c>
      <c r="F37" s="329"/>
      <c r="G37" s="329"/>
      <c r="H37" s="46" t="s">
        <v>108</v>
      </c>
      <c r="I37" s="128"/>
      <c r="J37" s="68" t="s">
        <v>109</v>
      </c>
      <c r="K37" s="130"/>
    </row>
    <row r="38" spans="2:11" ht="20.100000000000001" customHeight="1" x14ac:dyDescent="0.15">
      <c r="B38" s="81"/>
      <c r="C38" s="328"/>
      <c r="D38" s="307"/>
      <c r="E38" s="63" t="s">
        <v>102</v>
      </c>
      <c r="F38" s="329"/>
      <c r="G38" s="329"/>
      <c r="H38" s="42" t="s">
        <v>111</v>
      </c>
      <c r="I38" s="128"/>
      <c r="J38" s="69" t="s">
        <v>112</v>
      </c>
      <c r="K38" s="131"/>
    </row>
    <row r="39" spans="2:11" ht="15.95" customHeight="1" x14ac:dyDescent="0.15">
      <c r="B39" s="81"/>
      <c r="C39" s="322" t="s">
        <v>173</v>
      </c>
      <c r="D39" s="323"/>
      <c r="E39" s="323"/>
      <c r="F39" s="323"/>
      <c r="G39" s="323"/>
      <c r="H39" s="323"/>
      <c r="I39" s="326" t="s">
        <v>119</v>
      </c>
      <c r="J39" s="327"/>
      <c r="K39" s="132">
        <f>SUM(K29,K31,K33,K35,K37)</f>
        <v>220000</v>
      </c>
    </row>
    <row r="40" spans="2:11" ht="15.95" customHeight="1" x14ac:dyDescent="0.15">
      <c r="B40" s="81"/>
      <c r="C40" s="324"/>
      <c r="D40" s="325"/>
      <c r="E40" s="325"/>
      <c r="F40" s="325"/>
      <c r="G40" s="325"/>
      <c r="H40" s="325"/>
      <c r="I40" s="300" t="s">
        <v>112</v>
      </c>
      <c r="J40" s="302"/>
      <c r="K40" s="133">
        <f>SUM(K30,K32,K34,K36,K38)</f>
        <v>200000</v>
      </c>
    </row>
    <row r="41" spans="2:11" ht="15.95" customHeight="1" x14ac:dyDescent="0.15">
      <c r="B41" s="330" t="s">
        <v>128</v>
      </c>
      <c r="C41" s="331"/>
      <c r="D41" s="331"/>
      <c r="E41" s="331"/>
      <c r="F41" s="331"/>
      <c r="G41" s="331"/>
      <c r="H41" s="331"/>
      <c r="I41" s="334" t="s">
        <v>129</v>
      </c>
      <c r="J41" s="335"/>
      <c r="K41" s="132">
        <f>SUM(付表１_3_ECサイト・web!L15,付表１_3_ECサイト・web!L25,付表１_4_印刷・動画・広告!K17,付表１_4_印刷・動画・広告!K26,付表１_4_印刷・動画・広告!K39)</f>
        <v>1100000</v>
      </c>
    </row>
    <row r="42" spans="2:11" ht="15.95" customHeight="1" x14ac:dyDescent="0.15">
      <c r="B42" s="332"/>
      <c r="C42" s="333"/>
      <c r="D42" s="333"/>
      <c r="E42" s="333"/>
      <c r="F42" s="333"/>
      <c r="G42" s="333"/>
      <c r="H42" s="333"/>
      <c r="I42" s="336" t="s">
        <v>112</v>
      </c>
      <c r="J42" s="337"/>
      <c r="K42" s="133">
        <f>SUM(付表１_3_ECサイト・web!L16,付表１_3_ECサイト・web!L26,付表１_4_印刷・動画・広告!K18,付表１_4_印刷・動画・広告!K27,付表１_4_印刷・動画・広告!K40)</f>
        <v>1000000</v>
      </c>
    </row>
  </sheetData>
  <sheetProtection formatCells="0"/>
  <mergeCells count="60">
    <mergeCell ref="B41:H42"/>
    <mergeCell ref="I41:J41"/>
    <mergeCell ref="I42:J42"/>
    <mergeCell ref="D37:D38"/>
    <mergeCell ref="F37:G37"/>
    <mergeCell ref="F38:G38"/>
    <mergeCell ref="C39:H40"/>
    <mergeCell ref="I39:J39"/>
    <mergeCell ref="I40:J40"/>
    <mergeCell ref="C26:H27"/>
    <mergeCell ref="I26:J26"/>
    <mergeCell ref="I27:J27"/>
    <mergeCell ref="C29:C38"/>
    <mergeCell ref="D29:D30"/>
    <mergeCell ref="F29:G29"/>
    <mergeCell ref="F30:G30"/>
    <mergeCell ref="D31:D32"/>
    <mergeCell ref="F31:G31"/>
    <mergeCell ref="F32:G32"/>
    <mergeCell ref="D33:D34"/>
    <mergeCell ref="F33:G33"/>
    <mergeCell ref="F34:G34"/>
    <mergeCell ref="D35:D36"/>
    <mergeCell ref="F35:G35"/>
    <mergeCell ref="F36:G36"/>
    <mergeCell ref="C17:H18"/>
    <mergeCell ref="I17:J17"/>
    <mergeCell ref="I18:J18"/>
    <mergeCell ref="C20:C25"/>
    <mergeCell ref="D20:D21"/>
    <mergeCell ref="F20:G20"/>
    <mergeCell ref="F21:G21"/>
    <mergeCell ref="D22:D23"/>
    <mergeCell ref="F22:G22"/>
    <mergeCell ref="F23:G23"/>
    <mergeCell ref="D24:D25"/>
    <mergeCell ref="F24:G24"/>
    <mergeCell ref="F25:G25"/>
    <mergeCell ref="D13:D14"/>
    <mergeCell ref="F13:G13"/>
    <mergeCell ref="F14:G14"/>
    <mergeCell ref="D15:D16"/>
    <mergeCell ref="F15:G15"/>
    <mergeCell ref="F16:G16"/>
    <mergeCell ref="C3:C16"/>
    <mergeCell ref="D3:D4"/>
    <mergeCell ref="F3:G3"/>
    <mergeCell ref="F4:G4"/>
    <mergeCell ref="D5:D6"/>
    <mergeCell ref="F5:G5"/>
    <mergeCell ref="F6:G6"/>
    <mergeCell ref="D7:D8"/>
    <mergeCell ref="F7:G7"/>
    <mergeCell ref="F8:G8"/>
    <mergeCell ref="D9:D10"/>
    <mergeCell ref="F9:G9"/>
    <mergeCell ref="F10:G10"/>
    <mergeCell ref="D11:D12"/>
    <mergeCell ref="F11:G11"/>
    <mergeCell ref="F12:G12"/>
  </mergeCells>
  <phoneticPr fontId="3"/>
  <dataValidations count="3">
    <dataValidation allowBlank="1" showInputMessage="1" showErrorMessage="1" prompt="助成対象期間内_x000a_西暦年/月/日 を半角で入力_x000a_例）2020/4/1" sqref="I3:I16 I20:I25 I29:I38"/>
    <dataValidation allowBlank="1" showInputMessage="1" showErrorMessage="1" prompt="助成事業で実施する内容をご記入ください" sqref="F35 F22 F9 F11 F13 F3 F31 F5 F7 F15 F24 F29 F33 F20 F37"/>
    <dataValidation imeMode="disabled" allowBlank="1" showInputMessage="1" showErrorMessage="1" sqref="K29:K38 K20:K25 K42 K3:K16 K27 K40 K18"/>
  </dataValidations>
  <printOptions horizontalCentered="1"/>
  <pageMargins left="0.78740157480314965" right="0.59055118110236227" top="0.59055118110236227" bottom="0.59055118110236227" header="0.31496062992125984" footer="0.31496062992125984"/>
  <pageSetup paperSize="9" fitToWidth="0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K24"/>
  <sheetViews>
    <sheetView showGridLines="0" view="pageBreakPreview" zoomScale="90" zoomScaleNormal="100" zoomScaleSheetLayoutView="90" workbookViewId="0">
      <selection activeCell="M24" sqref="M24"/>
    </sheetView>
  </sheetViews>
  <sheetFormatPr defaultColWidth="8.875" defaultRowHeight="13.5" x14ac:dyDescent="0.15"/>
  <cols>
    <col min="1" max="1" width="3.375" style="18" customWidth="1"/>
    <col min="2" max="2" width="6.375" style="18" customWidth="1"/>
    <col min="3" max="3" width="19.875" style="18" customWidth="1"/>
    <col min="4" max="8" width="13.625" style="18" customWidth="1"/>
    <col min="9" max="9" width="4.75" style="18" customWidth="1"/>
    <col min="10" max="10" width="12.75" style="18" customWidth="1"/>
    <col min="11" max="16384" width="8.875" style="18"/>
  </cols>
  <sheetData>
    <row r="1" spans="1:10" ht="24" x14ac:dyDescent="0.15">
      <c r="A1" s="33" t="s">
        <v>26</v>
      </c>
      <c r="B1" s="148"/>
      <c r="C1" s="33"/>
      <c r="D1" s="32"/>
      <c r="E1" s="15"/>
      <c r="F1" s="16"/>
      <c r="G1" s="16"/>
      <c r="H1" s="16"/>
      <c r="I1" s="16"/>
      <c r="J1" s="17"/>
    </row>
    <row r="2" spans="1:10" ht="19.5" x14ac:dyDescent="0.15">
      <c r="A2" s="148"/>
      <c r="B2" s="371" t="s">
        <v>145</v>
      </c>
      <c r="C2" s="371"/>
      <c r="D2" s="371"/>
      <c r="E2" s="371"/>
      <c r="F2" s="371"/>
      <c r="G2" s="371"/>
      <c r="H2" s="371"/>
      <c r="I2" s="371"/>
      <c r="J2" s="371"/>
    </row>
    <row r="3" spans="1:10" ht="8.1" customHeight="1" x14ac:dyDescent="0.15">
      <c r="A3" s="148"/>
      <c r="B3" s="147"/>
      <c r="C3" s="147"/>
      <c r="D3" s="147"/>
      <c r="E3" s="147"/>
      <c r="F3" s="147"/>
      <c r="G3" s="147"/>
      <c r="H3" s="147"/>
      <c r="I3" s="147"/>
      <c r="J3" s="147"/>
    </row>
    <row r="4" spans="1:10" ht="17.100000000000001" customHeight="1" x14ac:dyDescent="0.15">
      <c r="A4" s="148"/>
      <c r="B4" s="377" t="s">
        <v>135</v>
      </c>
      <c r="C4" s="377"/>
      <c r="D4" s="377"/>
      <c r="E4" s="377"/>
      <c r="F4" s="377"/>
      <c r="G4" s="377"/>
      <c r="H4" s="377"/>
      <c r="I4" s="377"/>
      <c r="J4" s="377"/>
    </row>
    <row r="5" spans="1:10" ht="17.25" x14ac:dyDescent="0.15">
      <c r="A5" s="148"/>
      <c r="B5" s="32"/>
      <c r="C5" s="19"/>
      <c r="D5" s="19"/>
      <c r="E5" s="1"/>
      <c r="F5" s="19"/>
      <c r="G5" s="19"/>
      <c r="H5" s="19"/>
      <c r="I5" s="19"/>
      <c r="J5" s="95" t="s">
        <v>146</v>
      </c>
    </row>
    <row r="6" spans="1:10" ht="20.45" customHeight="1" x14ac:dyDescent="0.15">
      <c r="A6" s="148"/>
      <c r="B6" s="351" t="s">
        <v>21</v>
      </c>
      <c r="C6" s="352"/>
      <c r="D6" s="372" t="s">
        <v>150</v>
      </c>
      <c r="E6" s="373"/>
      <c r="F6" s="374" t="s">
        <v>27</v>
      </c>
      <c r="G6" s="375"/>
      <c r="H6" s="375"/>
      <c r="I6" s="375"/>
      <c r="J6" s="376"/>
    </row>
    <row r="7" spans="1:10" ht="22.5" customHeight="1" x14ac:dyDescent="0.15">
      <c r="A7" s="148"/>
      <c r="B7" s="355"/>
      <c r="C7" s="356"/>
      <c r="D7" s="349" t="s">
        <v>152</v>
      </c>
      <c r="E7" s="347" t="s">
        <v>28</v>
      </c>
      <c r="F7" s="349" t="s">
        <v>137</v>
      </c>
      <c r="G7" s="349" t="s">
        <v>136</v>
      </c>
      <c r="H7" s="349" t="s">
        <v>140</v>
      </c>
      <c r="I7" s="378" t="s">
        <v>151</v>
      </c>
      <c r="J7" s="379"/>
    </row>
    <row r="8" spans="1:10" ht="22.5" customHeight="1" x14ac:dyDescent="0.15">
      <c r="A8" s="148"/>
      <c r="B8" s="92"/>
      <c r="C8" s="146" t="s">
        <v>24</v>
      </c>
      <c r="D8" s="350"/>
      <c r="E8" s="348"/>
      <c r="F8" s="350"/>
      <c r="G8" s="350"/>
      <c r="H8" s="350"/>
      <c r="I8" s="380"/>
      <c r="J8" s="381"/>
    </row>
    <row r="9" spans="1:10" ht="28.5" customHeight="1" x14ac:dyDescent="0.15">
      <c r="A9" s="148"/>
      <c r="B9" s="368" t="s">
        <v>144</v>
      </c>
      <c r="C9" s="89" t="s">
        <v>5</v>
      </c>
      <c r="D9" s="134">
        <v>1500000</v>
      </c>
      <c r="E9" s="338"/>
      <c r="F9" s="140">
        <f>付表１_2_展示会②!I52</f>
        <v>2640000</v>
      </c>
      <c r="G9" s="140">
        <f>付表１_2_展示会②!L52</f>
        <v>2400000</v>
      </c>
      <c r="H9" s="140">
        <f>ROUNDDOWN(G9/2,-3)</f>
        <v>1200000</v>
      </c>
      <c r="I9" s="341"/>
      <c r="J9" s="342"/>
    </row>
    <row r="10" spans="1:10" ht="28.5" customHeight="1" x14ac:dyDescent="0.15">
      <c r="A10" s="148"/>
      <c r="B10" s="369"/>
      <c r="C10" s="89" t="s">
        <v>6</v>
      </c>
      <c r="D10" s="134">
        <v>1000000</v>
      </c>
      <c r="E10" s="339"/>
      <c r="F10" s="140">
        <f>付表１_2_展示会②!I53</f>
        <v>1782000</v>
      </c>
      <c r="G10" s="140">
        <f>付表１_2_展示会②!L53</f>
        <v>1620000</v>
      </c>
      <c r="H10" s="140">
        <f t="shared" ref="H10:H12" si="0">ROUNDDOWN(G10/2,-3)</f>
        <v>810000</v>
      </c>
      <c r="I10" s="343"/>
      <c r="J10" s="344"/>
    </row>
    <row r="11" spans="1:10" ht="28.5" customHeight="1" x14ac:dyDescent="0.15">
      <c r="A11" s="148"/>
      <c r="B11" s="369"/>
      <c r="C11" s="89" t="s">
        <v>29</v>
      </c>
      <c r="D11" s="134">
        <v>500000</v>
      </c>
      <c r="E11" s="339"/>
      <c r="F11" s="140">
        <f>付表１_2_展示会②!I54</f>
        <v>649000</v>
      </c>
      <c r="G11" s="140">
        <f>付表１_2_展示会②!L54</f>
        <v>600000</v>
      </c>
      <c r="H11" s="140">
        <f t="shared" si="0"/>
        <v>300000</v>
      </c>
      <c r="I11" s="343"/>
      <c r="J11" s="344"/>
    </row>
    <row r="12" spans="1:10" ht="28.5" customHeight="1" x14ac:dyDescent="0.15">
      <c r="A12" s="148"/>
      <c r="B12" s="369"/>
      <c r="C12" s="89" t="s">
        <v>33</v>
      </c>
      <c r="D12" s="134">
        <v>300000</v>
      </c>
      <c r="E12" s="339"/>
      <c r="F12" s="140">
        <f>付表１_2_展示会②!I55</f>
        <v>220000</v>
      </c>
      <c r="G12" s="140">
        <f>付表１_2_展示会②!L55</f>
        <v>200000</v>
      </c>
      <c r="H12" s="140">
        <f t="shared" si="0"/>
        <v>100000</v>
      </c>
      <c r="I12" s="343"/>
      <c r="J12" s="344"/>
    </row>
    <row r="13" spans="1:10" ht="28.5" customHeight="1" x14ac:dyDescent="0.15">
      <c r="A13" s="148"/>
      <c r="B13" s="370"/>
      <c r="C13" s="93" t="s">
        <v>34</v>
      </c>
      <c r="D13" s="134">
        <v>200000</v>
      </c>
      <c r="E13" s="340"/>
      <c r="F13" s="140">
        <f>付表１_2_展示会②!I56</f>
        <v>198000</v>
      </c>
      <c r="G13" s="140">
        <f>付表１_2_展示会②!L56</f>
        <v>180000</v>
      </c>
      <c r="H13" s="140">
        <f>MIN(ROUNDDOWN(G13/2,-3),200000)</f>
        <v>90000</v>
      </c>
      <c r="I13" s="345"/>
      <c r="J13" s="346"/>
    </row>
    <row r="14" spans="1:10" ht="12.6" customHeight="1" x14ac:dyDescent="0.15">
      <c r="A14" s="148"/>
      <c r="B14" s="357" t="s">
        <v>142</v>
      </c>
      <c r="C14" s="358"/>
      <c r="D14" s="83"/>
      <c r="E14" s="135"/>
      <c r="F14" s="139"/>
      <c r="G14" s="139"/>
      <c r="H14" s="139"/>
      <c r="I14" s="86"/>
      <c r="J14" s="87" t="s">
        <v>138</v>
      </c>
    </row>
    <row r="15" spans="1:10" ht="21" customHeight="1" x14ac:dyDescent="0.15">
      <c r="A15" s="148"/>
      <c r="B15" s="359"/>
      <c r="C15" s="360"/>
      <c r="D15" s="137">
        <f>IF(AND(D9="",D10="",D11="",D12="",D13=""),"",SUM(D9:D13))</f>
        <v>3500000</v>
      </c>
      <c r="E15" s="136">
        <v>1750000</v>
      </c>
      <c r="F15" s="137">
        <f>IF(AND(F9="",F10="",F11="",F12="",F13=""),"",SUM(F9:F13))</f>
        <v>5489000</v>
      </c>
      <c r="G15" s="137">
        <f>IF(AND(G9="",G10="",G11="",G12="",G13=""),"",SUM(G9:G13))</f>
        <v>5000000</v>
      </c>
      <c r="H15" s="137">
        <f>IF(AND(H9="",H10="",H11="",H12="",H13=""),"",SUM(H9:H13))</f>
        <v>2500000</v>
      </c>
      <c r="I15" s="94" t="s">
        <v>141</v>
      </c>
      <c r="J15" s="143">
        <v>2500000</v>
      </c>
    </row>
    <row r="16" spans="1:10" ht="28.5" customHeight="1" x14ac:dyDescent="0.15">
      <c r="A16" s="148"/>
      <c r="B16" s="365" t="s">
        <v>22</v>
      </c>
      <c r="C16" s="90" t="s">
        <v>35</v>
      </c>
      <c r="D16" s="134">
        <v>400000</v>
      </c>
      <c r="E16" s="338"/>
      <c r="F16" s="140">
        <f>付表１_3_ECサイト・web!L15</f>
        <v>220000</v>
      </c>
      <c r="G16" s="140">
        <f>付表１_3_ECサイト・web!L16</f>
        <v>200000</v>
      </c>
      <c r="H16" s="140">
        <f>MIN(ROUNDDOWN(G16/2,-3),200000)</f>
        <v>100000</v>
      </c>
      <c r="I16" s="341"/>
      <c r="J16" s="342"/>
    </row>
    <row r="17" spans="1:11" ht="28.5" customHeight="1" x14ac:dyDescent="0.15">
      <c r="A17" s="148"/>
      <c r="B17" s="366"/>
      <c r="C17" s="90" t="s">
        <v>172</v>
      </c>
      <c r="D17" s="134">
        <v>400000</v>
      </c>
      <c r="E17" s="339"/>
      <c r="F17" s="140">
        <f>付表１_3_ECサイト・web!L25</f>
        <v>330000</v>
      </c>
      <c r="G17" s="140">
        <f>付表１_3_ECサイト・web!L26</f>
        <v>300000</v>
      </c>
      <c r="H17" s="140">
        <f>MIN(ROUNDDOWN(G17/2,-3),200000)</f>
        <v>150000</v>
      </c>
      <c r="I17" s="343"/>
      <c r="J17" s="344"/>
    </row>
    <row r="18" spans="1:11" ht="28.5" customHeight="1" x14ac:dyDescent="0.15">
      <c r="A18" s="148"/>
      <c r="B18" s="366"/>
      <c r="C18" s="91" t="s">
        <v>167</v>
      </c>
      <c r="D18" s="134">
        <v>1000000</v>
      </c>
      <c r="E18" s="339"/>
      <c r="F18" s="140">
        <f>付表１_4_印刷・動画・広告!K17</f>
        <v>220000</v>
      </c>
      <c r="G18" s="140">
        <f>付表１_4_印刷・動画・広告!K18</f>
        <v>200000</v>
      </c>
      <c r="H18" s="140">
        <f>MIN(ROUNDDOWN(G18/2,-3),500000)</f>
        <v>100000</v>
      </c>
      <c r="I18" s="343"/>
      <c r="J18" s="344"/>
    </row>
    <row r="19" spans="1:11" ht="28.5" customHeight="1" x14ac:dyDescent="0.15">
      <c r="A19" s="148"/>
      <c r="B19" s="366"/>
      <c r="C19" s="91" t="s">
        <v>168</v>
      </c>
      <c r="D19" s="134">
        <v>300000</v>
      </c>
      <c r="E19" s="339"/>
      <c r="F19" s="140">
        <f>付表１_4_印刷・動画・広告!K26</f>
        <v>110000</v>
      </c>
      <c r="G19" s="140">
        <f>付表１_4_印刷・動画・広告!K27</f>
        <v>100000</v>
      </c>
      <c r="H19" s="140">
        <f>MIN(ROUNDDOWN(G19/2,-3),300000)</f>
        <v>50000</v>
      </c>
      <c r="I19" s="343"/>
      <c r="J19" s="344"/>
    </row>
    <row r="20" spans="1:11" ht="28.5" customHeight="1" x14ac:dyDescent="0.15">
      <c r="A20" s="148"/>
      <c r="B20" s="367"/>
      <c r="C20" s="91" t="s">
        <v>7</v>
      </c>
      <c r="D20" s="134">
        <v>400000</v>
      </c>
      <c r="E20" s="340"/>
      <c r="F20" s="140">
        <f>付表１_4_印刷・動画・広告!K39</f>
        <v>220000</v>
      </c>
      <c r="G20" s="140">
        <f>付表１_4_印刷・動画・広告!K40</f>
        <v>200000</v>
      </c>
      <c r="H20" s="140">
        <f>MIN(ROUNDDOWN(G20/2,-3),450000)</f>
        <v>100000</v>
      </c>
      <c r="I20" s="345"/>
      <c r="J20" s="346"/>
    </row>
    <row r="21" spans="1:11" ht="12.6" customHeight="1" x14ac:dyDescent="0.15">
      <c r="A21" s="148"/>
      <c r="B21" s="361" t="s">
        <v>143</v>
      </c>
      <c r="C21" s="362"/>
      <c r="D21" s="138"/>
      <c r="E21" s="84"/>
      <c r="F21" s="139"/>
      <c r="G21" s="139"/>
      <c r="H21" s="139"/>
      <c r="I21" s="86"/>
      <c r="J21" s="88" t="s">
        <v>25</v>
      </c>
    </row>
    <row r="22" spans="1:11" ht="21" customHeight="1" x14ac:dyDescent="0.15">
      <c r="A22" s="148"/>
      <c r="B22" s="363"/>
      <c r="C22" s="364"/>
      <c r="D22" s="137">
        <f>IF(AND(D16="",D17="",D18="",D19="",D20=""),"",SUM(D16:D20))</f>
        <v>2500000</v>
      </c>
      <c r="E22" s="136">
        <v>1250000</v>
      </c>
      <c r="F22" s="137">
        <f>IF(AND(F16="",F17="",F18="",F19="",F20=""),"",SUM(F16:F20))</f>
        <v>1100000</v>
      </c>
      <c r="G22" s="137">
        <f>IF(AND(G16="",G17="",G18="",G19="",G20=""),"",SUM(G16:G20))</f>
        <v>1000000</v>
      </c>
      <c r="H22" s="137">
        <f>IF(AND(H16="",H17="",H18="",H19="",H20=""),"",SUM(H16:H20))</f>
        <v>500000</v>
      </c>
      <c r="I22" s="99" t="s">
        <v>141</v>
      </c>
      <c r="J22" s="144">
        <v>500000</v>
      </c>
    </row>
    <row r="23" spans="1:11" ht="12.6" customHeight="1" x14ac:dyDescent="0.15">
      <c r="A23" s="148"/>
      <c r="B23" s="351" t="s">
        <v>23</v>
      </c>
      <c r="C23" s="352"/>
      <c r="D23" s="139"/>
      <c r="E23" s="85" t="s">
        <v>139</v>
      </c>
      <c r="F23" s="139"/>
      <c r="G23" s="139"/>
      <c r="H23" s="141"/>
      <c r="I23" s="100"/>
      <c r="J23" s="102" t="s">
        <v>153</v>
      </c>
    </row>
    <row r="24" spans="1:11" ht="21" customHeight="1" x14ac:dyDescent="0.15">
      <c r="A24" s="148"/>
      <c r="B24" s="353"/>
      <c r="C24" s="354"/>
      <c r="D24" s="137">
        <f>D15+D22</f>
        <v>6000000</v>
      </c>
      <c r="E24" s="137">
        <f>E15+E22</f>
        <v>3000000</v>
      </c>
      <c r="F24" s="137">
        <f>IF(AND(F15="",F22=""),"",SUM(F15,F22))</f>
        <v>6589000</v>
      </c>
      <c r="G24" s="137">
        <f>IF(AND(G15="",G22=""),"",SUM(G15,G22))</f>
        <v>6000000</v>
      </c>
      <c r="H24" s="142">
        <f>IF(AND(H15="",H22=""),"",SUM(H15,H22))</f>
        <v>3000000</v>
      </c>
      <c r="I24" s="101"/>
      <c r="J24" s="145">
        <f>J15+J22</f>
        <v>3000000</v>
      </c>
      <c r="K24" s="106" t="str">
        <f>IF(E24&lt;J24,"←助成予定額は増やせません","")</f>
        <v/>
      </c>
    </row>
  </sheetData>
  <dataConsolidate/>
  <mergeCells count="20">
    <mergeCell ref="D7:D8"/>
    <mergeCell ref="G7:G8"/>
    <mergeCell ref="H7:H8"/>
    <mergeCell ref="B2:J2"/>
    <mergeCell ref="D6:E6"/>
    <mergeCell ref="F6:J6"/>
    <mergeCell ref="B4:J4"/>
    <mergeCell ref="I7:J8"/>
    <mergeCell ref="B23:C24"/>
    <mergeCell ref="B6:C7"/>
    <mergeCell ref="B14:C15"/>
    <mergeCell ref="B21:C22"/>
    <mergeCell ref="B16:B20"/>
    <mergeCell ref="B9:B13"/>
    <mergeCell ref="E9:E13"/>
    <mergeCell ref="E16:E20"/>
    <mergeCell ref="I9:J13"/>
    <mergeCell ref="I16:J20"/>
    <mergeCell ref="E7:E8"/>
    <mergeCell ref="F7:F8"/>
  </mergeCells>
  <phoneticPr fontId="3"/>
  <conditionalFormatting sqref="J23">
    <cfRule type="expression" dxfId="0" priority="1">
      <formula>$E$24&lt;$J$24</formula>
    </cfRule>
  </conditionalFormatting>
  <dataValidations count="5">
    <dataValidation allowBlank="1" showInputMessage="1" showErrorMessage="1" prompt="交付決定時に申請がない場合、サイト制作費の新規申請はできません" sqref="F19:G19"/>
    <dataValidation allowBlank="1" showInputMessage="1" showErrorMessage="1" prompt="入力不要_x000a_(自動計算されます)" sqref="E16 F15:I15 F22:I22 D22 D15 D24:J24"/>
    <dataValidation allowBlank="1" showInputMessage="1" showErrorMessage="1" prompt="交付決定通知の「別表２」に記載の金額を転記_x000a_（半角英数字）" sqref="D16:D20 D9:D13"/>
    <dataValidation type="custom" allowBlank="1" showInputMessage="1" showErrorMessage="1" errorTitle="金額オーバー 又は 千円以下切り捨て" error="申請できる変更後の助成予定額をオーバーしている　又は　千円以下は切り捨て（０）で入力下さい。" sqref="J15">
      <formula1>AND(H15&gt;=J15,MOD(J15,1000)=0)</formula1>
    </dataValidation>
    <dataValidation type="custom" allowBlank="1" showInputMessage="1" showErrorMessage="1" errorTitle="金額オーバー 又は 千円以下切り捨て" error="申請できる変更後の助成予定額をオーバーしている　又は　千円以下は切り捨て（０）で入力下さい。" sqref="J22">
      <formula1>AND(H22&gt;=J22,MOD(J22,1000)=0)</formula1>
    </dataValidation>
  </dataValidations>
  <pageMargins left="0.78740157480314965" right="0.59055118110236227" top="0.59055118110236227" bottom="0.59055118110236227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様式4_変更承認申請</vt:lpstr>
      <vt:lpstr>付表１_1_展示会①</vt:lpstr>
      <vt:lpstr>付表１_2_展示会②</vt:lpstr>
      <vt:lpstr>付表１_3_ECサイト・web</vt:lpstr>
      <vt:lpstr>付表１_4_印刷・動画・広告</vt:lpstr>
      <vt:lpstr>付表２(経費変更)</vt:lpstr>
      <vt:lpstr>付表１_1_展示会①!Print_Area</vt:lpstr>
      <vt:lpstr>付表１_2_展示会②!Print_Area</vt:lpstr>
      <vt:lpstr>付表１_3_ECサイト・web!Print_Area</vt:lpstr>
      <vt:lpstr>付表１_4_印刷・動画・広告!Print_Area</vt:lpstr>
      <vt:lpstr>'付表２(経費変更)'!Print_Area</vt:lpstr>
      <vt:lpstr>様式4_変更承認申請!Print_Area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2012-07-26T00:45:10Z</dcterms:created>
  <dcterms:modified xsi:type="dcterms:W3CDTF">2022-09-26T06:48:27Z</dcterms:modified>
</cp:coreProperties>
</file>