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tables/table4.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tables/table5.xml" ContentType="application/vnd.openxmlformats-officedocument.spreadsheetml.table+xml"/>
  <Override PartName="/xl/drawings/drawing10.xml" ContentType="application/vnd.openxmlformats-officedocument.drawing+xml"/>
  <Override PartName="/xl/tables/table6.xml" ContentType="application/vnd.openxmlformats-officedocument.spreadsheetml.table+xml"/>
  <Override PartName="/xl/drawings/drawing11.xml" ContentType="application/vnd.openxmlformats-officedocument.drawing+xml"/>
  <Override PartName="/xl/tables/table7.xml" ContentType="application/vnd.openxmlformats-officedocument.spreadsheetml.table+xml"/>
  <Override PartName="/xl/drawings/drawing12.xml" ContentType="application/vnd.openxmlformats-officedocument.drawing+xml"/>
  <Override PartName="/xl/tables/table8.xml" ContentType="application/vnd.openxmlformats-officedocument.spreadsheetml.table+xml"/>
  <Override PartName="/xl/drawings/drawing13.xml" ContentType="application/vnd.openxmlformats-officedocument.drawing+xml"/>
  <Override PartName="/xl/tables/table9.xml" ContentType="application/vnd.openxmlformats-officedocument.spreadsheetml.table+xml"/>
  <Override PartName="/xl/drawings/drawing14.xml" ContentType="application/vnd.openxmlformats-officedocument.drawing+xml"/>
  <Override PartName="/xl/tables/table10.xml" ContentType="application/vnd.openxmlformats-officedocument.spreadsheetml.table+xml"/>
  <Override PartName="/xl/drawings/drawing15.xml" ContentType="application/vnd.openxmlformats-officedocument.drawing+xml"/>
  <Override PartName="/xl/drawings/drawing16.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210 TOKYO地域資源等を活用したイノベーション創出事業\010_令和5年度\☆調査員さん用☆\010_事務の手引き・様式集\010_様式集（内部用）\"/>
    </mc:Choice>
  </mc:AlternateContent>
  <bookViews>
    <workbookView xWindow="0" yWindow="0" windowWidth="19200" windowHeight="6970" tabRatio="917"/>
  </bookViews>
  <sheets>
    <sheet name="作成にあたって" sheetId="74" r:id="rId1"/>
    <sheet name="資金計画書" sheetId="75" r:id="rId2"/>
    <sheet name="(1)原材料" sheetId="76" r:id="rId3"/>
    <sheet name="(2)-1機械装置" sheetId="77" r:id="rId4"/>
    <sheet name="(2)-2機械　計画書" sheetId="78" r:id="rId5"/>
    <sheet name="(3)-1委託外注" sheetId="79" r:id="rId6"/>
    <sheet name="(3)-2委託　計画書" sheetId="80" r:id="rId7"/>
    <sheet name="(4)-1専門家" sheetId="81" r:id="rId8"/>
    <sheet name="(4)-2専門家　計画書" sheetId="82" r:id="rId9"/>
    <sheet name="(5)賃借費" sheetId="83" r:id="rId10"/>
    <sheet name="(6)産業財産権" sheetId="84" r:id="rId11"/>
    <sheet name="(7)人件費" sheetId="85" r:id="rId12"/>
    <sheet name="(8)広告費" sheetId="86" r:id="rId13"/>
    <sheet name="(9)展示会" sheetId="87" r:id="rId14"/>
    <sheet name="(10)-1イベント" sheetId="88" r:id="rId15"/>
    <sheet name="(10)-2イベント　計画書" sheetId="89" r:id="rId16"/>
    <sheet name="(11)その他助成対象外" sheetId="90" r:id="rId17"/>
    <sheet name="人件費単価一覧表" sheetId="91" r:id="rId18"/>
  </sheets>
  <definedNames>
    <definedName name="_9．資金支出明細" localSheetId="2">'(1)原材料'!$A$1:$I$20</definedName>
    <definedName name="_9．資金支出明細" localSheetId="14">'(10)-1イベント'!$A$1:$H$14</definedName>
    <definedName name="_9．資金支出明細" localSheetId="15">#REF!</definedName>
    <definedName name="_9．資金支出明細" localSheetId="16">#REF!</definedName>
    <definedName name="_9．資金支出明細" localSheetId="3">'(2)-1機械装置'!$A$1:$J$20</definedName>
    <definedName name="_9．資金支出明細" localSheetId="4">#REF!</definedName>
    <definedName name="_9．資金支出明細" localSheetId="5">'(3)-1委託外注'!$A$2:$G$19</definedName>
    <definedName name="_9．資金支出明細" localSheetId="6">#REF!</definedName>
    <definedName name="_9．資金支出明細" localSheetId="7">'(4)-1専門家'!$A$1:$I$14</definedName>
    <definedName name="_9．資金支出明細" localSheetId="8">#REF!</definedName>
    <definedName name="_9．資金支出明細" localSheetId="9">'(5)賃借費'!$A$1:$G$14</definedName>
    <definedName name="_9．資金支出明細" localSheetId="10">'(6)産業財産権'!$A$1:$G$14</definedName>
    <definedName name="_9．資金支出明細" localSheetId="11">'(7)人件費'!$A$1:$I$14</definedName>
    <definedName name="_9．資金支出明細" localSheetId="12">'(8)広告費'!$A$1:$H$14</definedName>
    <definedName name="_9．資金支出明細" localSheetId="13">'(9)展示会'!$A$1:$I$14</definedName>
    <definedName name="_9．資金支出明細" localSheetId="0">#REF!</definedName>
    <definedName name="_9．資金支出明細" localSheetId="1">#REF!</definedName>
    <definedName name="_9．資金支出明細" localSheetId="17">#REF!</definedName>
    <definedName name="_9．資金支出明細">#REF!</definedName>
    <definedName name="_xlnm.Print_Area" localSheetId="2">'(1)原材料'!$A$1:$J$20</definedName>
    <definedName name="_xlnm.Print_Area" localSheetId="14">'(10)-1イベント'!$A$1:$I$14</definedName>
    <definedName name="_xlnm.Print_Area" localSheetId="15">'(10)-2イベント　計画書'!$A$1:$AW$62</definedName>
    <definedName name="_xlnm.Print_Area" localSheetId="16">'(11)その他助成対象外'!$A$1:$E$8</definedName>
    <definedName name="_xlnm.Print_Area" localSheetId="3">'(2)-1機械装置'!$A$1:$K$20</definedName>
    <definedName name="_xlnm.Print_Area" localSheetId="4">'(2)-2機械　計画書'!$A$1:$AU$38</definedName>
    <definedName name="_xlnm.Print_Area" localSheetId="5">'(3)-1委託外注'!$A$1:$H$19</definedName>
    <definedName name="_xlnm.Print_Area" localSheetId="6">'(3)-2委託　計画書'!$A$1:$AK$26</definedName>
    <definedName name="_xlnm.Print_Area" localSheetId="7">'(4)-1専門家'!$A$1:$I$14</definedName>
    <definedName name="_xlnm.Print_Area" localSheetId="8">'(4)-2専門家　計画書'!$A$1:$AH$25</definedName>
    <definedName name="_xlnm.Print_Area" localSheetId="9">'(5)賃借費'!$A$1:$H$14</definedName>
    <definedName name="_xlnm.Print_Area" localSheetId="10">'(6)産業財産権'!$A$1:$H$14</definedName>
    <definedName name="_xlnm.Print_Area" localSheetId="11">'(7)人件費'!$A$1:$I$14</definedName>
    <definedName name="_xlnm.Print_Area" localSheetId="12">'(8)広告費'!$A$1:$I$14</definedName>
    <definedName name="_xlnm.Print_Area" localSheetId="13">'(9)展示会'!$A$1:$J$14</definedName>
    <definedName name="_xlnm.Print_Area" localSheetId="0">作成にあたって!$A$1:$L$24</definedName>
    <definedName name="_xlnm.Print_Area" localSheetId="1">資金計画書!$A$1:$AS$50</definedName>
    <definedName name="ｚ">#REF!</definedName>
    <definedName name="Z_78A06D35_997C_49BE_BF64_1932D8EC4307_.wvu.PrintArea" localSheetId="2" hidden="1">'(1)原材料'!$A$1:$I$9</definedName>
    <definedName name="Z_78A06D35_997C_49BE_BF64_1932D8EC4307_.wvu.PrintArea" localSheetId="14" hidden="1">'(10)-1イベント'!$A$1:$H$8</definedName>
    <definedName name="Z_78A06D35_997C_49BE_BF64_1932D8EC4307_.wvu.PrintArea" localSheetId="16" hidden="1">'(11)その他助成対象外'!#REF!</definedName>
    <definedName name="Z_78A06D35_997C_49BE_BF64_1932D8EC4307_.wvu.PrintArea" localSheetId="3" hidden="1">'(2)-1機械装置'!$A$1:$J$9</definedName>
    <definedName name="Z_78A06D35_997C_49BE_BF64_1932D8EC4307_.wvu.PrintArea" localSheetId="4" hidden="1">'(2)-2機械　計画書'!$A$1:$AT$1</definedName>
    <definedName name="Z_78A06D35_997C_49BE_BF64_1932D8EC4307_.wvu.PrintArea" localSheetId="5" hidden="1">'(3)-1委託外注'!$A$2:$G$8</definedName>
    <definedName name="Z_78A06D35_997C_49BE_BF64_1932D8EC4307_.wvu.PrintArea" localSheetId="6" hidden="1">'(3)-2委託　計画書'!#REF!</definedName>
    <definedName name="Z_78A06D35_997C_49BE_BF64_1932D8EC4307_.wvu.PrintArea" localSheetId="7" hidden="1">'(4)-1専門家'!$A$1:$I$8</definedName>
    <definedName name="Z_78A06D35_997C_49BE_BF64_1932D8EC4307_.wvu.PrintArea" localSheetId="8" hidden="1">'(4)-2専門家　計画書'!$A$1:$AI$2</definedName>
    <definedName name="Z_78A06D35_997C_49BE_BF64_1932D8EC4307_.wvu.PrintArea" localSheetId="9" hidden="1">'(5)賃借費'!$A$1:$G$8</definedName>
    <definedName name="Z_78A06D35_997C_49BE_BF64_1932D8EC4307_.wvu.PrintArea" localSheetId="10" hidden="1">'(6)産業財産権'!$A$1:$G$8</definedName>
    <definedName name="Z_78A06D35_997C_49BE_BF64_1932D8EC4307_.wvu.PrintArea" localSheetId="11" hidden="1">'(7)人件費'!$A$1:$I$8</definedName>
    <definedName name="Z_78A06D35_997C_49BE_BF64_1932D8EC4307_.wvu.PrintArea" localSheetId="12" hidden="1">'(8)広告費'!$A$1:$H$8</definedName>
    <definedName name="Z_78A06D35_997C_49BE_BF64_1932D8EC4307_.wvu.PrintArea" localSheetId="13" hidden="1">'(9)展示会'!$A$1:$I$8</definedName>
    <definedName name="Z_78A06D35_997C_49BE_BF64_1932D8EC4307_.wvu.PrintArea" localSheetId="1" hidden="1">資金計画書!$A$1:$AS$41</definedName>
    <definedName name="Z_78A06D35_997C_49BE_BF64_1932D8EC4307_.wvu.Rows" localSheetId="6" hidden="1">'(3)-2委託　計画書'!#REF!</definedName>
    <definedName name="Z_78A06D35_997C_49BE_BF64_1932D8EC4307_.wvu.Rows" localSheetId="8" hidden="1">'(4)-2専門家　計画書'!#REF!</definedName>
    <definedName name="zz">#REF!</definedName>
    <definedName name="サービス業" localSheetId="2">#REF!</definedName>
    <definedName name="サービス業" localSheetId="14">#REF!</definedName>
    <definedName name="サービス業" localSheetId="15">#REF!</definedName>
    <definedName name="サービス業" localSheetId="16">#REF!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8">#REF!</definedName>
    <definedName name="サービス業" localSheetId="9">#REF!</definedName>
    <definedName name="サービス業" localSheetId="10">#REF!</definedName>
    <definedName name="サービス業" localSheetId="11">#REF!</definedName>
    <definedName name="サービス業" localSheetId="12">#REF!</definedName>
    <definedName name="サービス業" localSheetId="13">#REF!</definedName>
    <definedName name="サービス業" localSheetId="0">#REF!</definedName>
    <definedName name="サービス業" localSheetId="1">#REF!</definedName>
    <definedName name="サービス業" localSheetId="17">#REF!</definedName>
    <definedName name="サービス業">#REF!</definedName>
    <definedName name="スマートシティ">#REF!</definedName>
    <definedName name="セーフシティ">#REF!</definedName>
    <definedName name="ダイバーシティ">#REF!</definedName>
    <definedName name="卸売業" localSheetId="2">#REF!</definedName>
    <definedName name="卸売業" localSheetId="14">#REF!</definedName>
    <definedName name="卸売業" localSheetId="15">#REF!</definedName>
    <definedName name="卸売業" localSheetId="16">#REF!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 localSheetId="8">#REF!</definedName>
    <definedName name="卸売業" localSheetId="9">#REF!</definedName>
    <definedName name="卸売業" localSheetId="10">#REF!</definedName>
    <definedName name="卸売業" localSheetId="11">#REF!</definedName>
    <definedName name="卸売業" localSheetId="12">#REF!</definedName>
    <definedName name="卸売業" localSheetId="13">#REF!</definedName>
    <definedName name="卸売業" localSheetId="0">#REF!</definedName>
    <definedName name="卸売業" localSheetId="1">#REF!</definedName>
    <definedName name="卸売業" localSheetId="17">#REF!</definedName>
    <definedName name="卸売業">#REF!</definedName>
    <definedName name="助成事業のフロー・スケジュール" localSheetId="2">#REF!</definedName>
    <definedName name="助成事業のフロー・スケジュール" localSheetId="14">#REF!</definedName>
    <definedName name="助成事業のフロー・スケジュール" localSheetId="15">#REF!</definedName>
    <definedName name="助成事業のフロー・スケジュール" localSheetId="16">#REF!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 localSheetId="0">#REF!</definedName>
    <definedName name="助成事業のフロー・スケジュール" localSheetId="1">#REF!</definedName>
    <definedName name="助成事業のフロー・スケジュール" localSheetId="17">#REF!</definedName>
    <definedName name="助成事業のフロー・スケジュール">#REF!</definedName>
    <definedName name="小売業" localSheetId="2">#REF!</definedName>
    <definedName name="小売業" localSheetId="14">#REF!</definedName>
    <definedName name="小売業" localSheetId="15">#REF!</definedName>
    <definedName name="小売業" localSheetId="16">#REF!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 localSheetId="8">#REF!</definedName>
    <definedName name="小売業" localSheetId="9">#REF!</definedName>
    <definedName name="小売業" localSheetId="10">#REF!</definedName>
    <definedName name="小売業" localSheetId="11">#REF!</definedName>
    <definedName name="小売業" localSheetId="12">#REF!</definedName>
    <definedName name="小売業" localSheetId="13">#REF!</definedName>
    <definedName name="小売業" localSheetId="0">#REF!</definedName>
    <definedName name="小売業" localSheetId="1">#REF!</definedName>
    <definedName name="小売業" localSheetId="17">#REF!</definedName>
    <definedName name="小売業">#REF!</definedName>
    <definedName name="製造業その他" localSheetId="2">#REF!</definedName>
    <definedName name="製造業その他" localSheetId="14">#REF!</definedName>
    <definedName name="製造業その他" localSheetId="15">#REF!</definedName>
    <definedName name="製造業その他" localSheetId="16">#REF!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8">#REF!</definedName>
    <definedName name="製造業その他" localSheetId="9">#REF!</definedName>
    <definedName name="製造業その他" localSheetId="10">#REF!</definedName>
    <definedName name="製造業その他" localSheetId="11">#REF!</definedName>
    <definedName name="製造業その他" localSheetId="12">#REF!</definedName>
    <definedName name="製造業その他" localSheetId="13">#REF!</definedName>
    <definedName name="製造業その他" localSheetId="0">#REF!</definedName>
    <definedName name="製造業その他" localSheetId="1">#REF!</definedName>
    <definedName name="製造業その他" localSheetId="17">#REF!</definedName>
    <definedName name="製造業その他">#REF!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85" l="1"/>
  <c r="H5" i="85"/>
  <c r="H6" i="85"/>
  <c r="H7" i="85"/>
  <c r="H8" i="85"/>
  <c r="H9" i="85"/>
  <c r="H10" i="85"/>
  <c r="H11" i="85"/>
  <c r="H12" i="85"/>
  <c r="H13" i="85"/>
  <c r="J4" i="85"/>
  <c r="J5" i="85"/>
  <c r="H4" i="86" l="1"/>
  <c r="G4" i="86" s="1"/>
  <c r="I4" i="85"/>
  <c r="I13" i="85"/>
  <c r="I5" i="85"/>
  <c r="I14" i="85" l="1"/>
  <c r="H14" i="85"/>
  <c r="S49" i="89" l="1"/>
  <c r="S19" i="89"/>
  <c r="AI17" i="75" l="1"/>
  <c r="D8" i="90" l="1"/>
  <c r="J13" i="88"/>
  <c r="H13" i="88"/>
  <c r="G13" i="88" s="1"/>
  <c r="A13" i="88"/>
  <c r="J12" i="88"/>
  <c r="H12" i="88"/>
  <c r="G12" i="88"/>
  <c r="A12" i="88"/>
  <c r="J11" i="88"/>
  <c r="H11" i="88"/>
  <c r="G11" i="88" s="1"/>
  <c r="A11" i="88"/>
  <c r="J10" i="88"/>
  <c r="H10" i="88"/>
  <c r="G10" i="88" s="1"/>
  <c r="A10" i="88"/>
  <c r="J9" i="88"/>
  <c r="H9" i="88"/>
  <c r="G9" i="88" s="1"/>
  <c r="A9" i="88"/>
  <c r="J8" i="88"/>
  <c r="H8" i="88"/>
  <c r="G8" i="88"/>
  <c r="A8" i="88"/>
  <c r="J7" i="88"/>
  <c r="H7" i="88"/>
  <c r="G7" i="88" s="1"/>
  <c r="A7" i="88"/>
  <c r="J6" i="88"/>
  <c r="H6" i="88"/>
  <c r="G6" i="88"/>
  <c r="A6" i="88"/>
  <c r="J5" i="88"/>
  <c r="H5" i="88"/>
  <c r="A5" i="88"/>
  <c r="J4" i="88"/>
  <c r="H4" i="88"/>
  <c r="G4" i="88" s="1"/>
  <c r="A4" i="88"/>
  <c r="K13" i="87"/>
  <c r="I13" i="87"/>
  <c r="H13" i="87" s="1"/>
  <c r="A13" i="87"/>
  <c r="K12" i="87"/>
  <c r="I12" i="87"/>
  <c r="H12" i="87" s="1"/>
  <c r="A12" i="87"/>
  <c r="K11" i="87"/>
  <c r="I11" i="87"/>
  <c r="H11" i="87" s="1"/>
  <c r="A11" i="87"/>
  <c r="K10" i="87"/>
  <c r="I10" i="87"/>
  <c r="H10" i="87" s="1"/>
  <c r="A10" i="87"/>
  <c r="K9" i="87"/>
  <c r="I9" i="87"/>
  <c r="H9" i="87" s="1"/>
  <c r="A9" i="87"/>
  <c r="K8" i="87"/>
  <c r="I8" i="87"/>
  <c r="H8" i="87" s="1"/>
  <c r="A8" i="87"/>
  <c r="K7" i="87"/>
  <c r="I7" i="87"/>
  <c r="H7" i="87" s="1"/>
  <c r="A7" i="87"/>
  <c r="K6" i="87"/>
  <c r="I6" i="87"/>
  <c r="H6" i="87" s="1"/>
  <c r="A6" i="87"/>
  <c r="K5" i="87"/>
  <c r="I5" i="87"/>
  <c r="H5" i="87" s="1"/>
  <c r="A5" i="87"/>
  <c r="K4" i="87"/>
  <c r="I4" i="87"/>
  <c r="A4" i="87"/>
  <c r="J13" i="86"/>
  <c r="H13" i="86"/>
  <c r="G13" i="86" s="1"/>
  <c r="A13" i="86"/>
  <c r="J12" i="86"/>
  <c r="H12" i="86"/>
  <c r="G12" i="86" s="1"/>
  <c r="A12" i="86"/>
  <c r="J11" i="86"/>
  <c r="H11" i="86"/>
  <c r="G11" i="86"/>
  <c r="A11" i="86"/>
  <c r="J10" i="86"/>
  <c r="H10" i="86"/>
  <c r="G10" i="86" s="1"/>
  <c r="A10" i="86"/>
  <c r="J9" i="86"/>
  <c r="H9" i="86"/>
  <c r="G9" i="86" s="1"/>
  <c r="A9" i="86"/>
  <c r="J8" i="86"/>
  <c r="H8" i="86"/>
  <c r="G8" i="86" s="1"/>
  <c r="A8" i="86"/>
  <c r="J7" i="86"/>
  <c r="H7" i="86"/>
  <c r="G7" i="86" s="1"/>
  <c r="A7" i="86"/>
  <c r="J6" i="86"/>
  <c r="H6" i="86"/>
  <c r="G6" i="86" s="1"/>
  <c r="A6" i="86"/>
  <c r="J5" i="86"/>
  <c r="H5" i="86"/>
  <c r="G5" i="86" s="1"/>
  <c r="A5" i="86"/>
  <c r="J4" i="86"/>
  <c r="A4" i="86"/>
  <c r="J13" i="85"/>
  <c r="A13" i="85"/>
  <c r="J12" i="85"/>
  <c r="I12" i="85"/>
  <c r="A12" i="85"/>
  <c r="J11" i="85"/>
  <c r="I11" i="85"/>
  <c r="A11" i="85"/>
  <c r="J10" i="85"/>
  <c r="I10" i="85"/>
  <c r="A10" i="85"/>
  <c r="J9" i="85"/>
  <c r="I9" i="85"/>
  <c r="A9" i="85"/>
  <c r="J8" i="85"/>
  <c r="I8" i="85"/>
  <c r="A8" i="85"/>
  <c r="J7" i="85"/>
  <c r="I7" i="85"/>
  <c r="A7" i="85"/>
  <c r="J6" i="85"/>
  <c r="I6" i="85"/>
  <c r="A6" i="85"/>
  <c r="A5" i="85"/>
  <c r="A4" i="85"/>
  <c r="I13" i="84"/>
  <c r="G13" i="84"/>
  <c r="F13" i="84" s="1"/>
  <c r="A13" i="84"/>
  <c r="I12" i="84"/>
  <c r="G12" i="84"/>
  <c r="F12" i="84" s="1"/>
  <c r="A12" i="84"/>
  <c r="I11" i="84"/>
  <c r="G11" i="84"/>
  <c r="F11" i="84" s="1"/>
  <c r="A11" i="84"/>
  <c r="I10" i="84"/>
  <c r="G10" i="84"/>
  <c r="F10" i="84"/>
  <c r="A10" i="84"/>
  <c r="I9" i="84"/>
  <c r="G9" i="84"/>
  <c r="F9" i="84" s="1"/>
  <c r="A9" i="84"/>
  <c r="I8" i="84"/>
  <c r="G8" i="84"/>
  <c r="F8" i="84" s="1"/>
  <c r="A8" i="84"/>
  <c r="I7" i="84"/>
  <c r="G7" i="84"/>
  <c r="F7" i="84" s="1"/>
  <c r="A7" i="84"/>
  <c r="I6" i="84"/>
  <c r="G6" i="84"/>
  <c r="F6" i="84"/>
  <c r="A6" i="84"/>
  <c r="I5" i="84"/>
  <c r="G5" i="84"/>
  <c r="A5" i="84"/>
  <c r="I4" i="84"/>
  <c r="G4" i="84"/>
  <c r="F4" i="84" s="1"/>
  <c r="A4" i="84"/>
  <c r="I13" i="83"/>
  <c r="G13" i="83"/>
  <c r="F13" i="83" s="1"/>
  <c r="A13" i="83"/>
  <c r="I12" i="83"/>
  <c r="G12" i="83"/>
  <c r="F12" i="83"/>
  <c r="A12" i="83"/>
  <c r="I11" i="83"/>
  <c r="G11" i="83"/>
  <c r="F11" i="83" s="1"/>
  <c r="A11" i="83"/>
  <c r="I10" i="83"/>
  <c r="G10" i="83"/>
  <c r="F10" i="83"/>
  <c r="A10" i="83"/>
  <c r="I9" i="83"/>
  <c r="G9" i="83"/>
  <c r="F9" i="83" s="1"/>
  <c r="A9" i="83"/>
  <c r="I8" i="83"/>
  <c r="G8" i="83"/>
  <c r="F8" i="83"/>
  <c r="A8" i="83"/>
  <c r="I7" i="83"/>
  <c r="G7" i="83"/>
  <c r="F7" i="83" s="1"/>
  <c r="A7" i="83"/>
  <c r="I6" i="83"/>
  <c r="G6" i="83"/>
  <c r="F6" i="83"/>
  <c r="A6" i="83"/>
  <c r="I5" i="83"/>
  <c r="G5" i="83"/>
  <c r="G14" i="83" s="1"/>
  <c r="A5" i="83"/>
  <c r="I4" i="83"/>
  <c r="G4" i="83"/>
  <c r="F4" i="83" s="1"/>
  <c r="A4" i="83"/>
  <c r="J13" i="81"/>
  <c r="I13" i="81"/>
  <c r="H13" i="81"/>
  <c r="A13" i="81"/>
  <c r="J12" i="81"/>
  <c r="I12" i="81"/>
  <c r="H12" i="81" s="1"/>
  <c r="A12" i="81"/>
  <c r="J11" i="81"/>
  <c r="I11" i="81"/>
  <c r="H11" i="81" s="1"/>
  <c r="A11" i="81"/>
  <c r="J10" i="81"/>
  <c r="I10" i="81"/>
  <c r="H10" i="81" s="1"/>
  <c r="A10" i="81"/>
  <c r="J9" i="81"/>
  <c r="I9" i="81"/>
  <c r="H9" i="81"/>
  <c r="A9" i="81"/>
  <c r="J8" i="81"/>
  <c r="I8" i="81"/>
  <c r="H8" i="81" s="1"/>
  <c r="A8" i="81"/>
  <c r="J7" i="81"/>
  <c r="I7" i="81"/>
  <c r="H7" i="81"/>
  <c r="A7" i="81"/>
  <c r="J6" i="81"/>
  <c r="I6" i="81"/>
  <c r="H6" i="81" s="1"/>
  <c r="A6" i="81"/>
  <c r="J5" i="81"/>
  <c r="I5" i="81"/>
  <c r="H5" i="81" s="1"/>
  <c r="A5" i="81"/>
  <c r="J4" i="81"/>
  <c r="I4" i="81"/>
  <c r="A4" i="81"/>
  <c r="I18" i="79"/>
  <c r="G18" i="79"/>
  <c r="F18" i="79" s="1"/>
  <c r="A18" i="79"/>
  <c r="I17" i="79"/>
  <c r="G17" i="79"/>
  <c r="F17" i="79"/>
  <c r="A17" i="79"/>
  <c r="I16" i="79"/>
  <c r="G16" i="79"/>
  <c r="F16" i="79" s="1"/>
  <c r="A16" i="79"/>
  <c r="I15" i="79"/>
  <c r="G15" i="79"/>
  <c r="F15" i="79"/>
  <c r="A15" i="79"/>
  <c r="I14" i="79"/>
  <c r="G14" i="79"/>
  <c r="F14" i="79" s="1"/>
  <c r="A14" i="79"/>
  <c r="I13" i="79"/>
  <c r="G13" i="79"/>
  <c r="F13" i="79"/>
  <c r="A13" i="79"/>
  <c r="I12" i="79"/>
  <c r="G12" i="79"/>
  <c r="F12" i="79" s="1"/>
  <c r="A12" i="79"/>
  <c r="I11" i="79"/>
  <c r="G11" i="79"/>
  <c r="F11" i="79"/>
  <c r="A11" i="79"/>
  <c r="I10" i="79"/>
  <c r="G10" i="79"/>
  <c r="F10" i="79" s="1"/>
  <c r="A10" i="79"/>
  <c r="I9" i="79"/>
  <c r="G9" i="79"/>
  <c r="F9" i="79"/>
  <c r="A9" i="79"/>
  <c r="I8" i="79"/>
  <c r="G8" i="79"/>
  <c r="F8" i="79" s="1"/>
  <c r="A8" i="79"/>
  <c r="I7" i="79"/>
  <c r="G7" i="79"/>
  <c r="F7" i="79"/>
  <c r="A7" i="79"/>
  <c r="I6" i="79"/>
  <c r="G6" i="79"/>
  <c r="F6" i="79" s="1"/>
  <c r="A6" i="79"/>
  <c r="I5" i="79"/>
  <c r="G5" i="79"/>
  <c r="F5" i="79" s="1"/>
  <c r="A5" i="79"/>
  <c r="I4" i="79"/>
  <c r="G4" i="79"/>
  <c r="F4" i="79" s="1"/>
  <c r="A4" i="79"/>
  <c r="L19" i="77"/>
  <c r="J19" i="77"/>
  <c r="I19" i="77" s="1"/>
  <c r="A19" i="77"/>
  <c r="L18" i="77"/>
  <c r="J18" i="77"/>
  <c r="I18" i="77" s="1"/>
  <c r="A18" i="77"/>
  <c r="L17" i="77"/>
  <c r="J17" i="77"/>
  <c r="I17" i="77" s="1"/>
  <c r="A17" i="77"/>
  <c r="L16" i="77"/>
  <c r="J16" i="77"/>
  <c r="I16" i="77" s="1"/>
  <c r="A16" i="77"/>
  <c r="L15" i="77"/>
  <c r="J15" i="77"/>
  <c r="I15" i="77" s="1"/>
  <c r="A15" i="77"/>
  <c r="L14" i="77"/>
  <c r="J14" i="77"/>
  <c r="I14" i="77" s="1"/>
  <c r="A14" i="77"/>
  <c r="L13" i="77"/>
  <c r="J13" i="77"/>
  <c r="I13" i="77" s="1"/>
  <c r="A13" i="77"/>
  <c r="L12" i="77"/>
  <c r="J12" i="77"/>
  <c r="I12" i="77" s="1"/>
  <c r="A12" i="77"/>
  <c r="L11" i="77"/>
  <c r="J11" i="77"/>
  <c r="I11" i="77" s="1"/>
  <c r="A11" i="77"/>
  <c r="L10" i="77"/>
  <c r="J10" i="77"/>
  <c r="I10" i="77" s="1"/>
  <c r="A10" i="77"/>
  <c r="L9" i="77"/>
  <c r="J9" i="77"/>
  <c r="I9" i="77" s="1"/>
  <c r="A9" i="77"/>
  <c r="L8" i="77"/>
  <c r="J8" i="77"/>
  <c r="I8" i="77" s="1"/>
  <c r="A8" i="77"/>
  <c r="L7" i="77"/>
  <c r="J7" i="77"/>
  <c r="I7" i="77"/>
  <c r="A7" i="77"/>
  <c r="L6" i="77"/>
  <c r="J6" i="77"/>
  <c r="A6" i="77"/>
  <c r="L5" i="77"/>
  <c r="J5" i="77"/>
  <c r="I5" i="77" s="1"/>
  <c r="A5" i="77"/>
  <c r="K19" i="76"/>
  <c r="I19" i="76"/>
  <c r="H19" i="76" s="1"/>
  <c r="A19" i="76"/>
  <c r="K18" i="76"/>
  <c r="I18" i="76"/>
  <c r="H18" i="76" s="1"/>
  <c r="A18" i="76"/>
  <c r="K17" i="76"/>
  <c r="I17" i="76"/>
  <c r="H17" i="76" s="1"/>
  <c r="A17" i="76"/>
  <c r="K16" i="76"/>
  <c r="I16" i="76"/>
  <c r="H16" i="76" s="1"/>
  <c r="A16" i="76"/>
  <c r="K15" i="76"/>
  <c r="I15" i="76"/>
  <c r="H15" i="76" s="1"/>
  <c r="A15" i="76"/>
  <c r="K14" i="76"/>
  <c r="I14" i="76"/>
  <c r="H14" i="76" s="1"/>
  <c r="A14" i="76"/>
  <c r="K13" i="76"/>
  <c r="I13" i="76"/>
  <c r="H13" i="76" s="1"/>
  <c r="A13" i="76"/>
  <c r="K12" i="76"/>
  <c r="I12" i="76"/>
  <c r="H12" i="76" s="1"/>
  <c r="A12" i="76"/>
  <c r="K11" i="76"/>
  <c r="I11" i="76"/>
  <c r="H11" i="76" s="1"/>
  <c r="A11" i="76"/>
  <c r="K10" i="76"/>
  <c r="I10" i="76"/>
  <c r="H10" i="76" s="1"/>
  <c r="A10" i="76"/>
  <c r="K9" i="76"/>
  <c r="I9" i="76"/>
  <c r="H9" i="76" s="1"/>
  <c r="A9" i="76"/>
  <c r="K8" i="76"/>
  <c r="I8" i="76"/>
  <c r="H8" i="76" s="1"/>
  <c r="A8" i="76"/>
  <c r="K7" i="76"/>
  <c r="I7" i="76"/>
  <c r="H7" i="76" s="1"/>
  <c r="A7" i="76"/>
  <c r="K6" i="76"/>
  <c r="I6" i="76"/>
  <c r="H6" i="76" s="1"/>
  <c r="A6" i="76"/>
  <c r="K5" i="76"/>
  <c r="I5" i="76"/>
  <c r="H5" i="76" s="1"/>
  <c r="A5" i="76"/>
  <c r="M29" i="75"/>
  <c r="BH23" i="75"/>
  <c r="I14" i="87" l="1"/>
  <c r="H14" i="88"/>
  <c r="Z17" i="75" s="1"/>
  <c r="Z11" i="75"/>
  <c r="AI11" i="75" s="1"/>
  <c r="G19" i="79"/>
  <c r="F5" i="83"/>
  <c r="G14" i="84"/>
  <c r="I20" i="76"/>
  <c r="I14" i="81"/>
  <c r="P19" i="75"/>
  <c r="F14" i="83"/>
  <c r="H14" i="86"/>
  <c r="J20" i="77"/>
  <c r="F19" i="79"/>
  <c r="Z16" i="75"/>
  <c r="AI16" i="75" s="1"/>
  <c r="H4" i="87"/>
  <c r="H14" i="87" s="1"/>
  <c r="H20" i="76"/>
  <c r="G14" i="88"/>
  <c r="P17" i="75" s="1"/>
  <c r="I6" i="77"/>
  <c r="I20" i="77" s="1"/>
  <c r="H4" i="81"/>
  <c r="H14" i="81" s="1"/>
  <c r="F5" i="84"/>
  <c r="F14" i="84" s="1"/>
  <c r="G14" i="86"/>
  <c r="G5" i="88"/>
  <c r="P8" i="75" l="1"/>
  <c r="P9" i="75"/>
  <c r="P15" i="75"/>
  <c r="Z12" i="75"/>
  <c r="AI12" i="75" s="1"/>
  <c r="P7" i="75"/>
  <c r="Z15" i="75"/>
  <c r="Z9" i="75"/>
  <c r="AI9" i="75" s="1"/>
  <c r="P12" i="75"/>
  <c r="Z8" i="75"/>
  <c r="AI8" i="75" s="1"/>
  <c r="P10" i="75"/>
  <c r="Z13" i="75"/>
  <c r="AI13" i="75" s="1"/>
  <c r="P13" i="75"/>
  <c r="Z10" i="75"/>
  <c r="AI10" i="75" s="1"/>
  <c r="P11" i="75"/>
  <c r="P16" i="75"/>
  <c r="Z7" i="75"/>
  <c r="P14" i="75" l="1"/>
  <c r="Z14" i="75"/>
  <c r="AI7" i="75"/>
  <c r="AI14" i="75" s="1"/>
  <c r="AI15" i="75"/>
  <c r="Z18" i="75"/>
  <c r="P18" i="75"/>
  <c r="P20" i="75" l="1"/>
  <c r="M30" i="75" s="1"/>
  <c r="Z20" i="75"/>
  <c r="AI18" i="75"/>
  <c r="AI20" i="75" s="1"/>
  <c r="AU16" i="75"/>
  <c r="AU20" i="75" l="1"/>
</calcChain>
</file>

<file path=xl/sharedStrings.xml><?xml version="1.0" encoding="utf-8"?>
<sst xmlns="http://schemas.openxmlformats.org/spreadsheetml/2006/main" count="502" uniqueCount="252">
  <si>
    <t>単位</t>
    <rPh sb="0" eb="2">
      <t>タンイ</t>
    </rPh>
    <phoneticPr fontId="1"/>
  </si>
  <si>
    <t>円</t>
    <rPh sb="0" eb="1">
      <t>エン</t>
    </rPh>
    <phoneticPr fontId="1"/>
  </si>
  <si>
    <t>企 業 名</t>
    <rPh sb="0" eb="1">
      <t>キ</t>
    </rPh>
    <rPh sb="2" eb="3">
      <t>ギョウ</t>
    </rPh>
    <rPh sb="4" eb="5">
      <t>メイ</t>
    </rPh>
    <phoneticPr fontId="1"/>
  </si>
  <si>
    <t>はい</t>
    <phoneticPr fontId="1"/>
  </si>
  <si>
    <t>※　経費区分ごとの助成金申請額の上限について</t>
    <rPh sb="2" eb="4">
      <t>ケイヒ</t>
    </rPh>
    <rPh sb="4" eb="6">
      <t>クブン</t>
    </rPh>
    <rPh sb="9" eb="11">
      <t>ジョセイ</t>
    </rPh>
    <rPh sb="11" eb="12">
      <t>キン</t>
    </rPh>
    <rPh sb="12" eb="15">
      <t>シンセイガク</t>
    </rPh>
    <rPh sb="16" eb="18">
      <t>ジョウゲン</t>
    </rPh>
    <phoneticPr fontId="30"/>
  </si>
  <si>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u/>
        <sz val="11"/>
        <color theme="1"/>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 xml:space="preserve">です。
合計額が３００万円を超える場合、同金額を超える場合は、各経費区分内訳を合計して３００万円となるように
</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137" eb="139">
      <t>コウフ</t>
    </rPh>
    <rPh sb="139" eb="142">
      <t>シンセイガク</t>
    </rPh>
    <phoneticPr fontId="30"/>
  </si>
  <si>
    <t>※　計画書の作成について</t>
    <rPh sb="2" eb="4">
      <t>ケイカク</t>
    </rPh>
    <rPh sb="4" eb="5">
      <t>ショ</t>
    </rPh>
    <rPh sb="6" eb="8">
      <t>サクセイ</t>
    </rPh>
    <phoneticPr fontId="30"/>
  </si>
  <si>
    <t>１３　開発の資金計画</t>
    <rPh sb="3" eb="5">
      <t>カイハツ</t>
    </rPh>
    <rPh sb="6" eb="8">
      <t>シキン</t>
    </rPh>
    <phoneticPr fontId="10"/>
  </si>
  <si>
    <t xml:space="preserve">（単位：円） </t>
  </si>
  <si>
    <t>経　費　区　分</t>
  </si>
  <si>
    <t>助成事業に要する経費</t>
    <phoneticPr fontId="10"/>
  </si>
  <si>
    <t>助 成 対 象 経 費　　</t>
    <rPh sb="0" eb="1">
      <t>スケ</t>
    </rPh>
    <rPh sb="2" eb="3">
      <t>セイ</t>
    </rPh>
    <rPh sb="4" eb="5">
      <t>ツイ</t>
    </rPh>
    <rPh sb="6" eb="7">
      <t>ゾウ</t>
    </rPh>
    <rPh sb="8" eb="9">
      <t>キョウ</t>
    </rPh>
    <rPh sb="10" eb="11">
      <t>ヒ</t>
    </rPh>
    <phoneticPr fontId="10"/>
  </si>
  <si>
    <t>助成金交付申請額 　</t>
    <rPh sb="0" eb="3">
      <t>ジョセイキン</t>
    </rPh>
    <rPh sb="3" eb="5">
      <t>コウフ</t>
    </rPh>
    <rPh sb="5" eb="7">
      <t>シンセイ</t>
    </rPh>
    <rPh sb="7" eb="8">
      <t>ガク</t>
    </rPh>
    <phoneticPr fontId="10"/>
  </si>
  <si>
    <t>（税込）</t>
    <rPh sb="2" eb="3">
      <t>コミ</t>
    </rPh>
    <phoneticPr fontId="10"/>
  </si>
  <si>
    <t>（税抜）</t>
    <phoneticPr fontId="10"/>
  </si>
  <si>
    <t>(千円未満切捨) 　</t>
    <phoneticPr fontId="10"/>
  </si>
  <si>
    <t>開発費</t>
    <rPh sb="0" eb="3">
      <t>カイハツヒ</t>
    </rPh>
    <phoneticPr fontId="10"/>
  </si>
  <si>
    <t xml:space="preserve">(1)原材料・副資材費 </t>
    <phoneticPr fontId="10"/>
  </si>
  <si>
    <r>
      <t>(2)機械装置・工具器具費</t>
    </r>
    <r>
      <rPr>
        <sz val="10"/>
        <rFont val="ＭＳ 明朝"/>
        <family val="1"/>
        <charset val="128"/>
      </rPr>
      <t/>
    </r>
    <phoneticPr fontId="10"/>
  </si>
  <si>
    <r>
      <t>(3)委託・外注費 　　　　　　　</t>
    </r>
    <r>
      <rPr>
        <sz val="10"/>
        <rFont val="ＭＳ 明朝"/>
        <family val="1"/>
        <charset val="128"/>
      </rPr>
      <t/>
    </r>
    <rPh sb="3" eb="5">
      <t>イタク</t>
    </rPh>
    <rPh sb="6" eb="9">
      <t>ガイチュウヒ</t>
    </rPh>
    <phoneticPr fontId="10"/>
  </si>
  <si>
    <r>
      <t>(4)専門家指導費 　　　　　　　</t>
    </r>
    <r>
      <rPr>
        <sz val="10"/>
        <rFont val="ＭＳ 明朝"/>
        <family val="1"/>
        <charset val="128"/>
      </rPr>
      <t/>
    </r>
    <rPh sb="3" eb="6">
      <t>センモンカ</t>
    </rPh>
    <rPh sb="6" eb="8">
      <t>シドウ</t>
    </rPh>
    <rPh sb="8" eb="9">
      <t>ヒ</t>
    </rPh>
    <phoneticPr fontId="10"/>
  </si>
  <si>
    <t>(5)賃借費</t>
    <rPh sb="3" eb="5">
      <t>チンシャク</t>
    </rPh>
    <rPh sb="5" eb="6">
      <t>ヒ</t>
    </rPh>
    <phoneticPr fontId="10"/>
  </si>
  <si>
    <t>(6)産業財産権出願・導入費</t>
    <phoneticPr fontId="10"/>
  </si>
  <si>
    <t>(7)直接人件費　</t>
    <rPh sb="3" eb="5">
      <t>チョクセツ</t>
    </rPh>
    <phoneticPr fontId="10"/>
  </si>
  <si>
    <t>小計（１）</t>
    <rPh sb="0" eb="2">
      <t>ショウケイ</t>
    </rPh>
    <phoneticPr fontId="10"/>
  </si>
  <si>
    <t>試作品広報費</t>
    <rPh sb="0" eb="3">
      <t>シサクヒン</t>
    </rPh>
    <rPh sb="3" eb="5">
      <t>コウホウ</t>
    </rPh>
    <rPh sb="5" eb="6">
      <t>ヒ</t>
    </rPh>
    <phoneticPr fontId="10"/>
  </si>
  <si>
    <t>(8)広告費</t>
    <phoneticPr fontId="10"/>
  </si>
  <si>
    <t>(9)展示会等参加費</t>
    <phoneticPr fontId="10"/>
  </si>
  <si>
    <t>(10)イベント開催費</t>
    <rPh sb="8" eb="10">
      <t>カイサイ</t>
    </rPh>
    <rPh sb="10" eb="11">
      <t>ヒ</t>
    </rPh>
    <phoneticPr fontId="10"/>
  </si>
  <si>
    <t>小計（２）</t>
    <rPh sb="0" eb="2">
      <t>ショウケイ</t>
    </rPh>
    <phoneticPr fontId="10"/>
  </si>
  <si>
    <t xml:space="preserve">(11)その他助成対象外経費　 </t>
    <phoneticPr fontId="10"/>
  </si>
  <si>
    <t>合　　　計</t>
    <phoneticPr fontId="10"/>
  </si>
  <si>
    <t>(2)　資金調達内訳</t>
    <phoneticPr fontId="10"/>
  </si>
  <si>
    <t xml:space="preserve">（単位：円） </t>
    <rPh sb="1" eb="3">
      <t>タンイ</t>
    </rPh>
    <rPh sb="4" eb="5">
      <t>エン</t>
    </rPh>
    <phoneticPr fontId="10"/>
  </si>
  <si>
    <t xml:space="preserve"> 　区　　　　　　　分　</t>
    <phoneticPr fontId="10"/>
  </si>
  <si>
    <t>資 金 調 達 金 額</t>
    <rPh sb="2" eb="3">
      <t>キン</t>
    </rPh>
    <rPh sb="4" eb="5">
      <t>チョウ</t>
    </rPh>
    <phoneticPr fontId="10"/>
  </si>
  <si>
    <t>調達先（名称等）</t>
    <rPh sb="0" eb="3">
      <t>チョウタツサキ</t>
    </rPh>
    <rPh sb="4" eb="6">
      <t>メイショウ</t>
    </rPh>
    <rPh sb="6" eb="7">
      <t>ナド</t>
    </rPh>
    <phoneticPr fontId="10"/>
  </si>
  <si>
    <t>進捗状況等</t>
    <rPh sb="0" eb="2">
      <t>シンチョク</t>
    </rPh>
    <rPh sb="2" eb="4">
      <t>ジョウキョウ</t>
    </rPh>
    <rPh sb="4" eb="5">
      <t>ナド</t>
    </rPh>
    <phoneticPr fontId="10"/>
  </si>
  <si>
    <t>内 訳</t>
    <rPh sb="0" eb="1">
      <t>ナイ</t>
    </rPh>
    <rPh sb="2" eb="3">
      <t>ヤク</t>
    </rPh>
    <phoneticPr fontId="10"/>
  </si>
  <si>
    <t>自　己　資　金</t>
    <phoneticPr fontId="10"/>
  </si>
  <si>
    <t>銀 行 借 入 金</t>
    <phoneticPr fontId="10"/>
  </si>
  <si>
    <t>役 員 借 入 金</t>
    <phoneticPr fontId="10"/>
  </si>
  <si>
    <t>その他</t>
    <phoneticPr fontId="10"/>
  </si>
  <si>
    <r>
      <t>合　　計 　　</t>
    </r>
    <r>
      <rPr>
        <sz val="11"/>
        <rFont val="ＭＳ 明朝"/>
        <family val="1"/>
        <charset val="128"/>
      </rPr>
      <t/>
    </r>
    <phoneticPr fontId="10"/>
  </si>
  <si>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</si>
  <si>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10"/>
  </si>
  <si>
    <r>
      <t>試作品広報費（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が上限です。同金額を超える場合は、各経費区分内訳を合計して300万円となるようにいずれかの交付申請額を手入力で調整してください。なお、「助成対象経費」の調整は不要です。
</t>
    </r>
    <r>
      <rPr>
        <b/>
        <sz val="12"/>
        <rFont val="ＭＳ 明朝"/>
        <family val="1"/>
        <charset val="128"/>
      </rPr>
      <t>試作品広報費のみの申請はできません。</t>
    </r>
    <rPh sb="0" eb="3">
      <t>シサクヒン</t>
    </rPh>
    <rPh sb="3" eb="5">
      <t>コウホウ</t>
    </rPh>
    <rPh sb="23" eb="25">
      <t>カイサイ</t>
    </rPh>
    <rPh sb="25" eb="26">
      <t>ヒ</t>
    </rPh>
    <rPh sb="30" eb="31">
      <t>キン</t>
    </rPh>
    <rPh sb="38" eb="41">
      <t>カクケイヒ</t>
    </rPh>
    <rPh sb="96" eb="98">
      <t>コウフ</t>
    </rPh>
    <rPh sb="98" eb="101">
      <t>シンセイガク</t>
    </rPh>
    <rPh sb="136" eb="139">
      <t>シサクヒン</t>
    </rPh>
    <rPh sb="139" eb="141">
      <t>コウホウ</t>
    </rPh>
    <phoneticPr fontId="30"/>
  </si>
  <si>
    <t>「助成事業に要する経費の合計」と「資金調達金額の合計」を一致させてください。</t>
    <phoneticPr fontId="30"/>
  </si>
  <si>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0"/>
  </si>
  <si>
    <t>１４　資金支出明細</t>
    <rPh sb="3" eb="5">
      <t>シキン</t>
    </rPh>
    <rPh sb="5" eb="7">
      <t>シシュツ</t>
    </rPh>
    <rPh sb="7" eb="9">
      <t>メイサイ</t>
    </rPh>
    <phoneticPr fontId="10"/>
  </si>
  <si>
    <t>(1) 原材料・副資材費</t>
    <phoneticPr fontId="10"/>
  </si>
  <si>
    <t>（単位：円）</t>
    <rPh sb="1" eb="3">
      <t>タンイ</t>
    </rPh>
    <rPh sb="4" eb="5">
      <t>エン</t>
    </rPh>
    <phoneticPr fontId="10"/>
  </si>
  <si>
    <t>番　号</t>
    <rPh sb="0" eb="1">
      <t>バン</t>
    </rPh>
    <rPh sb="2" eb="3">
      <t>ゴウ</t>
    </rPh>
    <phoneticPr fontId="10"/>
  </si>
  <si>
    <t>品　名</t>
    <rPh sb="0" eb="1">
      <t>ヒン</t>
    </rPh>
    <rPh sb="2" eb="3">
      <t>メイ</t>
    </rPh>
    <phoneticPr fontId="10"/>
  </si>
  <si>
    <t>仕　様</t>
    <rPh sb="0" eb="1">
      <t>ツコウ</t>
    </rPh>
    <rPh sb="2" eb="3">
      <t>サマ</t>
    </rPh>
    <phoneticPr fontId="10"/>
  </si>
  <si>
    <t>用　途</t>
    <rPh sb="0" eb="1">
      <t>ヨウ</t>
    </rPh>
    <rPh sb="2" eb="3">
      <t>ト</t>
    </rPh>
    <phoneticPr fontId="10"/>
  </si>
  <si>
    <t>数量
(A)</t>
    <rPh sb="0" eb="1">
      <t>カズ</t>
    </rPh>
    <rPh sb="1" eb="2">
      <t>リョウ</t>
    </rPh>
    <phoneticPr fontId="10"/>
  </si>
  <si>
    <t>単位</t>
    <rPh sb="0" eb="2">
      <t>タンイ</t>
    </rPh>
    <phoneticPr fontId="10"/>
  </si>
  <si>
    <t>単価(B)
（税抜）</t>
    <rPh sb="0" eb="1">
      <t>タン</t>
    </rPh>
    <rPh sb="1" eb="2">
      <t>カ</t>
    </rPh>
    <phoneticPr fontId="10"/>
  </si>
  <si>
    <t>助成事業に
要する経費
（税込）</t>
    <rPh sb="0" eb="2">
      <t>ジョセイ</t>
    </rPh>
    <rPh sb="2" eb="4">
      <t>ジギョウ</t>
    </rPh>
    <rPh sb="6" eb="7">
      <t>ヨウ</t>
    </rPh>
    <phoneticPr fontId="10"/>
  </si>
  <si>
    <t>助成対象経費
(A)×(B)
（税抜）</t>
    <rPh sb="16" eb="18">
      <t>ゼイヌキ</t>
    </rPh>
    <phoneticPr fontId="10"/>
  </si>
  <si>
    <t>購入企業名</t>
    <rPh sb="0" eb="2">
      <t>コウニュウ</t>
    </rPh>
    <rPh sb="2" eb="4">
      <t>キギョウ</t>
    </rPh>
    <rPh sb="4" eb="5">
      <t>メイ</t>
    </rPh>
    <phoneticPr fontId="10"/>
  </si>
  <si>
    <t>列1</t>
    <phoneticPr fontId="10"/>
  </si>
  <si>
    <t>計</t>
    <rPh sb="0" eb="1">
      <t>ケイ</t>
    </rPh>
    <phoneticPr fontId="10"/>
  </si>
  <si>
    <t>(2) 機械装置・工具器具費</t>
    <rPh sb="4" eb="6">
      <t>キカイ</t>
    </rPh>
    <rPh sb="6" eb="8">
      <t>ソウチ</t>
    </rPh>
    <rPh sb="9" eb="11">
      <t>コウグ</t>
    </rPh>
    <rPh sb="11" eb="13">
      <t>キグ</t>
    </rPh>
    <rPh sb="13" eb="14">
      <t>ヒ</t>
    </rPh>
    <phoneticPr fontId="10"/>
  </si>
  <si>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</si>
  <si>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10"/>
  </si>
  <si>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</si>
  <si>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</si>
  <si>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</si>
  <si>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</si>
  <si>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</si>
  <si>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</si>
  <si>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10"/>
  </si>
  <si>
    <t xml:space="preserve">リース・
レンタル先
及び
購入企業名      </t>
    <rPh sb="11" eb="12">
      <t>オヨ</t>
    </rPh>
    <rPh sb="14" eb="16">
      <t>コウニュウ</t>
    </rPh>
    <phoneticPr fontId="10"/>
  </si>
  <si>
    <t>列1</t>
  </si>
  <si>
    <t>計</t>
    <rPh sb="0" eb="1">
      <t>ケイ</t>
    </rPh>
    <phoneticPr fontId="1"/>
  </si>
  <si>
    <t>＜機械装置・工具器具購入計画書＞</t>
    <rPh sb="1" eb="3">
      <t>キカイ</t>
    </rPh>
    <rPh sb="3" eb="5">
      <t>ソウチ</t>
    </rPh>
    <rPh sb="6" eb="8">
      <t>コウグ</t>
    </rPh>
    <rPh sb="8" eb="10">
      <t>キグ</t>
    </rPh>
    <rPh sb="10" eb="12">
      <t>コウニュウ</t>
    </rPh>
    <rPh sb="12" eb="15">
      <t>ケイカクショ</t>
    </rPh>
    <phoneticPr fontId="10"/>
  </si>
  <si>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10"/>
  </si>
  <si>
    <t>番号</t>
    <rPh sb="0" eb="2">
      <t>バンゴウ</t>
    </rPh>
    <phoneticPr fontId="10"/>
  </si>
  <si>
    <t>機-　</t>
    <rPh sb="0" eb="1">
      <t>キ</t>
    </rPh>
    <phoneticPr fontId="10"/>
  </si>
  <si>
    <t>購入品名</t>
    <rPh sb="0" eb="2">
      <t>コウニュウ</t>
    </rPh>
    <rPh sb="2" eb="4">
      <t>ヒンメイ</t>
    </rPh>
    <phoneticPr fontId="10"/>
  </si>
  <si>
    <t>規　　格
（ﾒｰｶｰ、型番等）</t>
    <rPh sb="0" eb="1">
      <t>タダシ</t>
    </rPh>
    <rPh sb="3" eb="4">
      <t>カク</t>
    </rPh>
    <rPh sb="11" eb="13">
      <t>カタバン</t>
    </rPh>
    <rPh sb="13" eb="14">
      <t>トウ</t>
    </rPh>
    <phoneticPr fontId="10"/>
  </si>
  <si>
    <t>設置場所</t>
    <phoneticPr fontId="10"/>
  </si>
  <si>
    <t>購入先</t>
    <rPh sb="0" eb="2">
      <t>コウニュウ</t>
    </rPh>
    <rPh sb="2" eb="3">
      <t>サキ</t>
    </rPh>
    <phoneticPr fontId="10"/>
  </si>
  <si>
    <t>企 業 名</t>
    <rPh sb="0" eb="1">
      <t>キ</t>
    </rPh>
    <rPh sb="2" eb="3">
      <t>ギョウ</t>
    </rPh>
    <rPh sb="4" eb="5">
      <t>メイ</t>
    </rPh>
    <phoneticPr fontId="10"/>
  </si>
  <si>
    <t>代表者名</t>
    <rPh sb="0" eb="3">
      <t>ダイヒョウシャ</t>
    </rPh>
    <rPh sb="3" eb="4">
      <t>メイ</t>
    </rPh>
    <phoneticPr fontId="10"/>
  </si>
  <si>
    <t>電　　話</t>
    <rPh sb="0" eb="1">
      <t>デン</t>
    </rPh>
    <rPh sb="3" eb="4">
      <t>ハナシ</t>
    </rPh>
    <phoneticPr fontId="10"/>
  </si>
  <si>
    <t>所 在 地</t>
    <rPh sb="0" eb="1">
      <t>ショ</t>
    </rPh>
    <rPh sb="2" eb="3">
      <t>ザイ</t>
    </rPh>
    <rPh sb="4" eb="5">
      <t>チ</t>
    </rPh>
    <phoneticPr fontId="10"/>
  </si>
  <si>
    <t>担当部署</t>
    <rPh sb="0" eb="2">
      <t>タントウ</t>
    </rPh>
    <rPh sb="2" eb="4">
      <t>ブショ</t>
    </rPh>
    <phoneticPr fontId="10"/>
  </si>
  <si>
    <t>担当者名</t>
    <rPh sb="0" eb="3">
      <t>タントウシャ</t>
    </rPh>
    <rPh sb="3" eb="4">
      <t>メイ</t>
    </rPh>
    <phoneticPr fontId="10"/>
  </si>
  <si>
    <t>購入予定時期</t>
    <rPh sb="0" eb="2">
      <t>コウニュウ</t>
    </rPh>
    <rPh sb="2" eb="3">
      <t>ヨ</t>
    </rPh>
    <rPh sb="3" eb="4">
      <t>サダム</t>
    </rPh>
    <rPh sb="4" eb="6">
      <t>ジキ</t>
    </rPh>
    <phoneticPr fontId="10"/>
  </si>
  <si>
    <t>年</t>
    <rPh sb="0" eb="1">
      <t>ネン</t>
    </rPh>
    <phoneticPr fontId="10"/>
  </si>
  <si>
    <t>月</t>
    <rPh sb="0" eb="1">
      <t>ツキ</t>
    </rPh>
    <phoneticPr fontId="10"/>
  </si>
  <si>
    <t>契約金額（税抜）</t>
    <rPh sb="0" eb="2">
      <t>ケイヤク</t>
    </rPh>
    <rPh sb="2" eb="4">
      <t>キンガク</t>
    </rPh>
    <rPh sb="5" eb="7">
      <t>ゼイヌキ</t>
    </rPh>
    <phoneticPr fontId="10"/>
  </si>
  <si>
    <t>円</t>
    <rPh sb="0" eb="1">
      <t>エン</t>
    </rPh>
    <phoneticPr fontId="10"/>
  </si>
  <si>
    <t>見積金額（税抜）</t>
    <rPh sb="0" eb="2">
      <t>ミツ</t>
    </rPh>
    <rPh sb="2" eb="4">
      <t>キンガク</t>
    </rPh>
    <rPh sb="5" eb="7">
      <t>ゼイヌキ</t>
    </rPh>
    <phoneticPr fontId="10"/>
  </si>
  <si>
    <t>１社目</t>
    <rPh sb="1" eb="2">
      <t>シャ</t>
    </rPh>
    <rPh sb="2" eb="3">
      <t>メ</t>
    </rPh>
    <phoneticPr fontId="10"/>
  </si>
  <si>
    <t>２社目</t>
    <rPh sb="1" eb="2">
      <t>シャ</t>
    </rPh>
    <rPh sb="2" eb="3">
      <t>メ</t>
    </rPh>
    <phoneticPr fontId="10"/>
  </si>
  <si>
    <t>２社入手困難な理由</t>
    <rPh sb="1" eb="2">
      <t>シャ</t>
    </rPh>
    <rPh sb="2" eb="4">
      <t>ニュウシュ</t>
    </rPh>
    <rPh sb="4" eb="6">
      <t>コンナン</t>
    </rPh>
    <rPh sb="7" eb="9">
      <t>リユウ</t>
    </rPh>
    <phoneticPr fontId="10"/>
  </si>
  <si>
    <t>(3) 委託・外注費</t>
  </si>
  <si>
    <t>委託・外注内容</t>
    <rPh sb="0" eb="2">
      <t>イタク</t>
    </rPh>
    <rPh sb="3" eb="5">
      <t>ガイチュウ</t>
    </rPh>
    <rPh sb="5" eb="7">
      <t>ナイヨウ</t>
    </rPh>
    <phoneticPr fontId="1"/>
  </si>
  <si>
    <t>単価(B)
(税抜)</t>
    <rPh sb="0" eb="2">
      <t>タンカ</t>
    </rPh>
    <rPh sb="7" eb="9">
      <t>ゼイヌキ</t>
    </rPh>
    <phoneticPr fontId="1"/>
  </si>
  <si>
    <t>助成対象経費
(A)×(B）
（税抜）</t>
    <rPh sb="16" eb="18">
      <t>ゼイヌキ</t>
    </rPh>
    <phoneticPr fontId="10"/>
  </si>
  <si>
    <t>委託・外注先</t>
    <rPh sb="0" eb="2">
      <t>イタク</t>
    </rPh>
    <rPh sb="3" eb="6">
      <t>ガイチュウサキ</t>
    </rPh>
    <phoneticPr fontId="10"/>
  </si>
  <si>
    <t>＜委託・外注計画書＞</t>
    <rPh sb="1" eb="3">
      <t>イタク</t>
    </rPh>
    <rPh sb="4" eb="6">
      <t>ガイチュウ</t>
    </rPh>
    <rPh sb="6" eb="9">
      <t>ケイカクショ</t>
    </rPh>
    <phoneticPr fontId="10"/>
  </si>
  <si>
    <t>　「（３）委託・外注費」に計上した全ての外注先について記載してください。
　表が足りない場合は、枠を追加せず、本ページを複製してください。</t>
    <phoneticPr fontId="10"/>
  </si>
  <si>
    <t>番　　号</t>
    <rPh sb="0" eb="1">
      <t>バン</t>
    </rPh>
    <rPh sb="3" eb="4">
      <t>ゴウ</t>
    </rPh>
    <phoneticPr fontId="1"/>
  </si>
  <si>
    <t>創業又は
法人設立日</t>
    <rPh sb="0" eb="2">
      <t>ソウギョウ</t>
    </rPh>
    <rPh sb="2" eb="3">
      <t>マタ</t>
    </rPh>
    <rPh sb="5" eb="7">
      <t>ホウジン</t>
    </rPh>
    <rPh sb="7" eb="9">
      <t>セツリツ</t>
    </rPh>
    <rPh sb="9" eb="10">
      <t>ヒ</t>
    </rPh>
    <phoneticPr fontId="10"/>
  </si>
  <si>
    <t>事業内容</t>
    <rPh sb="0" eb="2">
      <t>ジギョウ</t>
    </rPh>
    <rPh sb="2" eb="4">
      <t>ナイヨウ</t>
    </rPh>
    <phoneticPr fontId="10"/>
  </si>
  <si>
    <t>契約期間</t>
    <rPh sb="0" eb="2">
      <t>ケイヤク</t>
    </rPh>
    <rPh sb="2" eb="4">
      <t>キカン</t>
    </rPh>
    <phoneticPr fontId="10"/>
  </si>
  <si>
    <t>～</t>
    <phoneticPr fontId="10"/>
  </si>
  <si>
    <t>委託・外注内容</t>
    <rPh sb="0" eb="2">
      <t>イタク</t>
    </rPh>
    <rPh sb="3" eb="5">
      <t>ガイチュウ</t>
    </rPh>
    <rPh sb="5" eb="7">
      <t>ナイヨウ</t>
    </rPh>
    <phoneticPr fontId="10"/>
  </si>
  <si>
    <t>納品予定物</t>
    <rPh sb="0" eb="2">
      <t>ノウヒン</t>
    </rPh>
    <rPh sb="2" eb="4">
      <t>ヨテイ</t>
    </rPh>
    <rPh sb="4" eb="5">
      <t>ブツ</t>
    </rPh>
    <phoneticPr fontId="10"/>
  </si>
  <si>
    <t>選定理由</t>
    <rPh sb="0" eb="2">
      <t>センテイ</t>
    </rPh>
    <rPh sb="2" eb="4">
      <t>リユウ</t>
    </rPh>
    <phoneticPr fontId="10"/>
  </si>
  <si>
    <t>(4) 専門家指導費</t>
    <rPh sb="4" eb="7">
      <t>センモンカ</t>
    </rPh>
    <rPh sb="7" eb="9">
      <t>シドウ</t>
    </rPh>
    <rPh sb="9" eb="10">
      <t>ヒ</t>
    </rPh>
    <phoneticPr fontId="10"/>
  </si>
  <si>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</si>
  <si>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</si>
  <si>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</si>
  <si>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</si>
  <si>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</si>
  <si>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10"/>
  </si>
  <si>
    <t>＜専門家指導の計画書＞</t>
    <rPh sb="1" eb="4">
      <t>センモンカ</t>
    </rPh>
    <rPh sb="4" eb="6">
      <t>シドウ</t>
    </rPh>
    <phoneticPr fontId="10"/>
  </si>
  <si>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10"/>
  </si>
  <si>
    <t>専 門 家 氏 名</t>
    <rPh sb="0" eb="1">
      <t>セン</t>
    </rPh>
    <rPh sb="2" eb="3">
      <t>モン</t>
    </rPh>
    <rPh sb="4" eb="5">
      <t>イエ</t>
    </rPh>
    <rPh sb="6" eb="7">
      <t>シ</t>
    </rPh>
    <rPh sb="8" eb="9">
      <t>メイ</t>
    </rPh>
    <phoneticPr fontId="10"/>
  </si>
  <si>
    <t>住　　所</t>
    <rPh sb="0" eb="1">
      <t>ジュウ</t>
    </rPh>
    <rPh sb="3" eb="4">
      <t>ショ</t>
    </rPh>
    <phoneticPr fontId="10"/>
  </si>
  <si>
    <t>経歴・実績</t>
    <rPh sb="0" eb="2">
      <t>ケイレキ</t>
    </rPh>
    <rPh sb="3" eb="5">
      <t>ジッセキ</t>
    </rPh>
    <phoneticPr fontId="10"/>
  </si>
  <si>
    <t>指導内容</t>
    <rPh sb="0" eb="2">
      <t>シドウ</t>
    </rPh>
    <rPh sb="2" eb="4">
      <t>ナイヨウ</t>
    </rPh>
    <phoneticPr fontId="10"/>
  </si>
  <si>
    <t>(5) 賃借費</t>
    <rPh sb="4" eb="6">
      <t>チンシャク</t>
    </rPh>
    <phoneticPr fontId="10"/>
  </si>
  <si>
    <t>賃借物
（場所・延床面積）</t>
    <rPh sb="0" eb="2">
      <t>チンシャク</t>
    </rPh>
    <rPh sb="2" eb="3">
      <t>ブツ</t>
    </rPh>
    <rPh sb="5" eb="7">
      <t>バショ</t>
    </rPh>
    <rPh sb="8" eb="10">
      <t>ノベユカ</t>
    </rPh>
    <rPh sb="10" eb="12">
      <t>メンセキ</t>
    </rPh>
    <phoneticPr fontId="10"/>
  </si>
  <si>
    <t>使用目的・用途</t>
    <rPh sb="0" eb="2">
      <t>シヨウ</t>
    </rPh>
    <rPh sb="2" eb="4">
      <t>モクテキ</t>
    </rPh>
    <rPh sb="5" eb="7">
      <t>ヨウト</t>
    </rPh>
    <phoneticPr fontId="10"/>
  </si>
  <si>
    <t>月数
(A)</t>
    <rPh sb="0" eb="2">
      <t>ツキスウ</t>
    </rPh>
    <phoneticPr fontId="10"/>
  </si>
  <si>
    <t>月額賃料(B)
（税抜）</t>
    <rPh sb="0" eb="2">
      <t>ゲツガク</t>
    </rPh>
    <rPh sb="2" eb="4">
      <t>チンリョウ</t>
    </rPh>
    <phoneticPr fontId="10"/>
  </si>
  <si>
    <t>契約予定先</t>
    <rPh sb="0" eb="2">
      <t>ケイヤク</t>
    </rPh>
    <rPh sb="2" eb="4">
      <t>ヨテイ</t>
    </rPh>
    <rPh sb="4" eb="5">
      <t>サキ</t>
    </rPh>
    <phoneticPr fontId="10"/>
  </si>
  <si>
    <t>(6) 産業財産権出願・導入費</t>
    <rPh sb="4" eb="6">
      <t>サンギョウ</t>
    </rPh>
    <rPh sb="6" eb="9">
      <t>ザイサンケン</t>
    </rPh>
    <rPh sb="9" eb="11">
      <t>シュツガン</t>
    </rPh>
    <rPh sb="12" eb="14">
      <t>ドウニュウ</t>
    </rPh>
    <rPh sb="14" eb="15">
      <t>ヒ</t>
    </rPh>
    <phoneticPr fontId="10"/>
  </si>
  <si>
    <t>産業財産権の名称</t>
    <rPh sb="0" eb="2">
      <t>サンギョウ</t>
    </rPh>
    <rPh sb="2" eb="5">
      <t>ザイサンケン</t>
    </rPh>
    <rPh sb="6" eb="8">
      <t>メイショウ</t>
    </rPh>
    <phoneticPr fontId="10"/>
  </si>
  <si>
    <t>内容</t>
    <rPh sb="0" eb="2">
      <t>ナイヨウ</t>
    </rPh>
    <phoneticPr fontId="10"/>
  </si>
  <si>
    <t>数量
(A)</t>
    <rPh sb="0" eb="2">
      <t>スウリョウ</t>
    </rPh>
    <phoneticPr fontId="10"/>
  </si>
  <si>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10"/>
  </si>
  <si>
    <t>(7) 直接人件費</t>
    <rPh sb="4" eb="6">
      <t>チョクセツ</t>
    </rPh>
    <rPh sb="6" eb="9">
      <t>ジンケンヒ</t>
    </rPh>
    <phoneticPr fontId="10"/>
  </si>
  <si>
    <t>直接開発に係る人件費のみ対象となります。
広告作成、展示会出展、イベント開催に付随する人件費は対象外です。</t>
    <phoneticPr fontId="1"/>
  </si>
  <si>
    <t>従事者氏名</t>
    <rPh sb="0" eb="3">
      <t>ジュウジシャ</t>
    </rPh>
    <rPh sb="3" eb="5">
      <t>シメイ</t>
    </rPh>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</si>
  <si>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</si>
  <si>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</si>
  <si>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</si>
  <si>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</si>
  <si>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</si>
  <si>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10"/>
  </si>
  <si>
    <t>(8) 広告費</t>
    <rPh sb="4" eb="7">
      <t>コウコクヒ</t>
    </rPh>
    <phoneticPr fontId="10"/>
  </si>
  <si>
    <t>種　別</t>
    <rPh sb="0" eb="1">
      <t>シュ</t>
    </rPh>
    <rPh sb="2" eb="3">
      <t>ベツ</t>
    </rPh>
    <phoneticPr fontId="10"/>
  </si>
  <si>
    <t>(9) 展示会等参加費</t>
    <rPh sb="4" eb="7">
      <t>テンジカイ</t>
    </rPh>
    <rPh sb="7" eb="8">
      <t>ナド</t>
    </rPh>
    <rPh sb="8" eb="11">
      <t>サンカヒ</t>
    </rPh>
    <phoneticPr fontId="10"/>
  </si>
  <si>
    <t>展示会名称</t>
    <rPh sb="0" eb="3">
      <t>テンジカイ</t>
    </rPh>
    <rPh sb="3" eb="5">
      <t>メイショウ</t>
    </rPh>
    <phoneticPr fontId="10"/>
  </si>
  <si>
    <t>会　場</t>
    <rPh sb="0" eb="1">
      <t>カイ</t>
    </rPh>
    <rPh sb="2" eb="3">
      <t>バ</t>
    </rPh>
    <phoneticPr fontId="10"/>
  </si>
  <si>
    <t>開催期間</t>
    <rPh sb="0" eb="2">
      <t>カイサイ</t>
    </rPh>
    <rPh sb="2" eb="4">
      <t>キカン</t>
    </rPh>
    <phoneticPr fontId="10"/>
  </si>
  <si>
    <t>支払予定先</t>
    <rPh sb="0" eb="2">
      <t>シハライ</t>
    </rPh>
    <rPh sb="2" eb="4">
      <t>ヨテイ</t>
    </rPh>
    <rPh sb="4" eb="5">
      <t>サキ</t>
    </rPh>
    <phoneticPr fontId="10"/>
  </si>
  <si>
    <t>(10) イベント開催費</t>
    <rPh sb="9" eb="11">
      <t>カイサイ</t>
    </rPh>
    <rPh sb="11" eb="12">
      <t>ヒ</t>
    </rPh>
    <phoneticPr fontId="10"/>
  </si>
  <si>
    <t>イベント名称</t>
    <rPh sb="4" eb="6">
      <t>メイショウ</t>
    </rPh>
    <phoneticPr fontId="10"/>
  </si>
  <si>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</si>
  <si>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0"/>
  </si>
  <si>
    <t>表が足りない場合は、枠を追加せず、本ページを複製してください。</t>
    <rPh sb="2" eb="3">
      <t>タ</t>
    </rPh>
    <rPh sb="6" eb="8">
      <t>バアイ</t>
    </rPh>
    <rPh sb="10" eb="11">
      <t>ワク</t>
    </rPh>
    <rPh sb="12" eb="14">
      <t>ツイカ</t>
    </rPh>
    <rPh sb="17" eb="18">
      <t>ホン</t>
    </rPh>
    <rPh sb="22" eb="24">
      <t>フクセイ</t>
    </rPh>
    <phoneticPr fontId="30"/>
  </si>
  <si>
    <t>番号・イベント名</t>
    <rPh sb="0" eb="2">
      <t>バンゴウ</t>
    </rPh>
    <rPh sb="7" eb="8">
      <t>メイ</t>
    </rPh>
    <phoneticPr fontId="10"/>
  </si>
  <si>
    <t>番号</t>
    <rPh sb="0" eb="2">
      <t>バンゴウ</t>
    </rPh>
    <phoneticPr fontId="30"/>
  </si>
  <si>
    <t>イベント名</t>
    <rPh sb="4" eb="5">
      <t>メイ</t>
    </rPh>
    <phoneticPr fontId="30"/>
  </si>
  <si>
    <t>イベント内容</t>
    <rPh sb="4" eb="6">
      <t>ナイヨウ</t>
    </rPh>
    <phoneticPr fontId="30"/>
  </si>
  <si>
    <t>対象及び集客予定数</t>
    <rPh sb="0" eb="2">
      <t>タイショウ</t>
    </rPh>
    <rPh sb="2" eb="3">
      <t>オヨ</t>
    </rPh>
    <rPh sb="4" eb="6">
      <t>シュウキャク</t>
    </rPh>
    <rPh sb="6" eb="9">
      <t>ヨテイスウ</t>
    </rPh>
    <phoneticPr fontId="30"/>
  </si>
  <si>
    <t>開　催　場　所</t>
    <rPh sb="0" eb="1">
      <t>カイ</t>
    </rPh>
    <rPh sb="2" eb="3">
      <t>サイ</t>
    </rPh>
    <rPh sb="4" eb="5">
      <t>バ</t>
    </rPh>
    <rPh sb="6" eb="7">
      <t>ショ</t>
    </rPh>
    <phoneticPr fontId="10"/>
  </si>
  <si>
    <t>会場名</t>
    <rPh sb="0" eb="2">
      <t>カイジョウ</t>
    </rPh>
    <rPh sb="2" eb="3">
      <t>メイ</t>
    </rPh>
    <phoneticPr fontId="10"/>
  </si>
  <si>
    <t>所在地</t>
    <rPh sb="0" eb="3">
      <t>ショザイチ</t>
    </rPh>
    <phoneticPr fontId="10"/>
  </si>
  <si>
    <t>開催予定時期　</t>
    <rPh sb="0" eb="1">
      <t>カイ</t>
    </rPh>
    <rPh sb="1" eb="2">
      <t>サイ</t>
    </rPh>
    <rPh sb="2" eb="3">
      <t>ヨ</t>
    </rPh>
    <rPh sb="3" eb="4">
      <t>サダム</t>
    </rPh>
    <rPh sb="4" eb="5">
      <t>トキ</t>
    </rPh>
    <rPh sb="5" eb="6">
      <t>キ</t>
    </rPh>
    <phoneticPr fontId="10"/>
  </si>
  <si>
    <t>頃</t>
    <rPh sb="0" eb="1">
      <t>コロ</t>
    </rPh>
    <phoneticPr fontId="10"/>
  </si>
  <si>
    <t>開催経費総額</t>
    <rPh sb="0" eb="2">
      <t>カイサイ</t>
    </rPh>
    <rPh sb="2" eb="4">
      <t>ケイヒ</t>
    </rPh>
    <rPh sb="4" eb="6">
      <t>ソウガク</t>
    </rPh>
    <phoneticPr fontId="10"/>
  </si>
  <si>
    <t>計</t>
    <rPh sb="0" eb="1">
      <t>ケイ</t>
    </rPh>
    <phoneticPr fontId="30"/>
  </si>
  <si>
    <t>（税抜）</t>
    <rPh sb="1" eb="3">
      <t>ゼイヌキ</t>
    </rPh>
    <phoneticPr fontId="30"/>
  </si>
  <si>
    <t>（　内　　訳　）</t>
    <rPh sb="2" eb="3">
      <t>ナイ</t>
    </rPh>
    <rPh sb="5" eb="6">
      <t>ヤク</t>
    </rPh>
    <phoneticPr fontId="30"/>
  </si>
  <si>
    <t>会場借上費用</t>
  </si>
  <si>
    <t>円</t>
    <rPh sb="0" eb="1">
      <t>エン</t>
    </rPh>
    <phoneticPr fontId="30"/>
  </si>
  <si>
    <t>資材費</t>
    <rPh sb="0" eb="2">
      <t>シザイ</t>
    </rPh>
    <rPh sb="2" eb="3">
      <t>ヒ</t>
    </rPh>
    <phoneticPr fontId="30"/>
  </si>
  <si>
    <t>輸送費</t>
    <rPh sb="0" eb="3">
      <t>ユソウヒ</t>
    </rPh>
    <phoneticPr fontId="30"/>
  </si>
  <si>
    <t>通訳費</t>
    <rPh sb="0" eb="2">
      <t>ツウヤク</t>
    </rPh>
    <rPh sb="2" eb="3">
      <t>ヒ</t>
    </rPh>
    <phoneticPr fontId="30"/>
  </si>
  <si>
    <t>本開発のために
このイベントを実施する必要性</t>
    <rPh sb="0" eb="1">
      <t>ホン</t>
    </rPh>
    <rPh sb="1" eb="3">
      <t>カイハツ</t>
    </rPh>
    <rPh sb="15" eb="17">
      <t>ジッシ</t>
    </rPh>
    <rPh sb="19" eb="22">
      <t>ヒツヨウセイ</t>
    </rPh>
    <phoneticPr fontId="10"/>
  </si>
  <si>
    <t>(11) その他助成対象外経費</t>
    <rPh sb="7" eb="8">
      <t>タ</t>
    </rPh>
    <rPh sb="8" eb="10">
      <t>ジョセイ</t>
    </rPh>
    <rPh sb="10" eb="12">
      <t>タイショウ</t>
    </rPh>
    <rPh sb="12" eb="13">
      <t>ガイ</t>
    </rPh>
    <rPh sb="13" eb="15">
      <t>ケイヒ</t>
    </rPh>
    <phoneticPr fontId="10"/>
  </si>
  <si>
    <t>経 費 項 目</t>
    <rPh sb="0" eb="1">
      <t>キョウ</t>
    </rPh>
    <rPh sb="2" eb="3">
      <t>ヒ</t>
    </rPh>
    <rPh sb="4" eb="5">
      <t>コウ</t>
    </rPh>
    <rPh sb="6" eb="7">
      <t>メ</t>
    </rPh>
    <phoneticPr fontId="10"/>
  </si>
  <si>
    <t>内　　容</t>
    <rPh sb="0" eb="1">
      <t>ナイ</t>
    </rPh>
    <rPh sb="3" eb="4">
      <t>カタチ</t>
    </rPh>
    <phoneticPr fontId="10"/>
  </si>
  <si>
    <t>積 算 根 拠</t>
    <rPh sb="0" eb="1">
      <t>セキ</t>
    </rPh>
    <rPh sb="2" eb="3">
      <t>サン</t>
    </rPh>
    <rPh sb="4" eb="5">
      <t>ネ</t>
    </rPh>
    <rPh sb="6" eb="7">
      <t>キョ</t>
    </rPh>
    <phoneticPr fontId="10"/>
  </si>
  <si>
    <t>助成事業に
要する経費
（税抜）</t>
    <rPh sb="0" eb="2">
      <t>ジョセイ</t>
    </rPh>
    <rPh sb="2" eb="4">
      <t>ジギョウ</t>
    </rPh>
    <rPh sb="6" eb="7">
      <t>ヨウ</t>
    </rPh>
    <rPh sb="9" eb="11">
      <t>ケイヒ</t>
    </rPh>
    <rPh sb="13" eb="15">
      <t>ゼイヌキ</t>
    </rPh>
    <phoneticPr fontId="10"/>
  </si>
  <si>
    <t>備　　考</t>
    <rPh sb="0" eb="1">
      <t>ソナエ</t>
    </rPh>
    <rPh sb="3" eb="4">
      <t>コウ</t>
    </rPh>
    <phoneticPr fontId="10"/>
  </si>
  <si>
    <t>集計</t>
  </si>
  <si>
    <t>報酬月額（給与等）</t>
    <rPh sb="0" eb="2">
      <t>ホウシュウ</t>
    </rPh>
    <rPh sb="2" eb="4">
      <t>ゲツガク</t>
    </rPh>
    <rPh sb="5" eb="7">
      <t>キュウヨ</t>
    </rPh>
    <rPh sb="7" eb="8">
      <t>ナド</t>
    </rPh>
    <phoneticPr fontId="10"/>
  </si>
  <si>
    <t>人件費単価（時給）</t>
    <rPh sb="0" eb="3">
      <t>ジンケンヒ</t>
    </rPh>
    <rPh sb="3" eb="5">
      <t>タンカ</t>
    </rPh>
    <rPh sb="6" eb="8">
      <t>ジキュウ</t>
    </rPh>
    <phoneticPr fontId="10"/>
  </si>
  <si>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</si>
  <si>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</si>
  <si>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</si>
  <si>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</si>
  <si>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</si>
  <si>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</si>
  <si>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</si>
  <si>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</si>
  <si>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</si>
  <si>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</si>
  <si>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</si>
  <si>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</si>
  <si>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</si>
  <si>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</si>
  <si>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</si>
  <si>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</si>
  <si>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</si>
  <si>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</si>
  <si>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</si>
  <si>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</si>
  <si>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</si>
  <si>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</si>
  <si>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</si>
  <si>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</si>
  <si>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</si>
  <si>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</si>
  <si>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r>
      <t>助成金交付申請額は、各経費を</t>
    </r>
    <r>
      <rPr>
        <b/>
        <sz val="12"/>
        <color theme="1"/>
        <rFont val="ＭＳ 明朝"/>
        <family val="1"/>
        <charset val="128"/>
      </rPr>
      <t>合計して1,500万円</t>
    </r>
    <r>
      <rPr>
        <sz val="12"/>
        <color theme="1"/>
        <rFont val="ＭＳ 明朝"/>
        <family val="1"/>
        <charset val="128"/>
      </rPr>
      <t>が上限です。同金額を超える場合は、各経費区分内訳を合計して1,500万円となるようにいずれかの交付申請額を手入力で調整してください。なお、「助成対象経費」の調整は不要です。</t>
    </r>
    <phoneticPr fontId="30"/>
  </si>
  <si>
    <t>　　年　　月　　日</t>
    <rPh sb="2" eb="3">
      <t>ネン</t>
    </rPh>
    <rPh sb="5" eb="6">
      <t>ガツ</t>
    </rPh>
    <rPh sb="8" eb="9">
      <t>ニチ</t>
    </rPh>
    <phoneticPr fontId="1"/>
  </si>
  <si>
    <t>（単位：円）</t>
    <phoneticPr fontId="1"/>
  </si>
  <si>
    <t>(1)　経費区分別内訳</t>
    <phoneticPr fontId="10"/>
  </si>
  <si>
    <t>令和</t>
    <rPh sb="0" eb="2">
      <t>レイワ</t>
    </rPh>
    <phoneticPr fontId="1"/>
  </si>
  <si>
    <t>令和</t>
    <rPh sb="0" eb="2">
      <t>レイワ</t>
    </rPh>
    <phoneticPr fontId="1"/>
  </si>
  <si>
    <t>設置期間
（月数）</t>
    <rPh sb="0" eb="2">
      <t>セッチ</t>
    </rPh>
    <rPh sb="2" eb="4">
      <t>キカン</t>
    </rPh>
    <rPh sb="6" eb="8">
      <t>ツキスウ</t>
    </rPh>
    <phoneticPr fontId="1"/>
  </si>
  <si>
    <t>購入が必要な理由</t>
    <rPh sb="0" eb="2">
      <t>コウニュウ</t>
    </rPh>
    <rPh sb="3" eb="5">
      <t>ヒツヨウ</t>
    </rPh>
    <rPh sb="6" eb="8">
      <t>リユウ</t>
    </rPh>
    <phoneticPr fontId="10"/>
  </si>
  <si>
    <t>資本関係等はありません</t>
    <rPh sb="0" eb="4">
      <t>シホンカンケイ</t>
    </rPh>
    <rPh sb="4" eb="5">
      <t>ナド</t>
    </rPh>
    <phoneticPr fontId="1"/>
  </si>
  <si>
    <t>資本関係等はありません</t>
    <rPh sb="0" eb="2">
      <t>シホン</t>
    </rPh>
    <rPh sb="2" eb="4">
      <t>カンケイ</t>
    </rPh>
    <rPh sb="4" eb="5">
      <t>ナド</t>
    </rPh>
    <phoneticPr fontId="1"/>
  </si>
  <si>
    <t>イ-1</t>
    <phoneticPr fontId="1"/>
  </si>
  <si>
    <t>イ-2</t>
    <phoneticPr fontId="1"/>
  </si>
  <si>
    <t>専-1</t>
    <rPh sb="0" eb="1">
      <t>セン</t>
    </rPh>
    <phoneticPr fontId="1"/>
  </si>
  <si>
    <t>専-2</t>
    <rPh sb="0" eb="1">
      <t>セン</t>
    </rPh>
    <phoneticPr fontId="1"/>
  </si>
  <si>
    <t>専-3</t>
    <rPh sb="0" eb="1">
      <t>セン</t>
    </rPh>
    <phoneticPr fontId="1"/>
  </si>
  <si>
    <t>委-1</t>
    <rPh sb="0" eb="1">
      <t>イ</t>
    </rPh>
    <phoneticPr fontId="1"/>
  </si>
  <si>
    <t>委-2</t>
    <rPh sb="0" eb="1">
      <t>イ</t>
    </rPh>
    <phoneticPr fontId="1"/>
  </si>
  <si>
    <t>内容・
広告掲載先</t>
    <rPh sb="0" eb="2">
      <t>ナイヨウ</t>
    </rPh>
    <rPh sb="4" eb="9">
      <t>コウコクケイサイサキ</t>
    </rPh>
    <phoneticPr fontId="10"/>
  </si>
  <si>
    <t>上記契約先は、申請者と資本関係、役員または従業員の兼務、申請者の代表者３親等以内の親族による経営ではない。</t>
    <rPh sb="0" eb="2">
      <t>ジョウキ</t>
    </rPh>
    <rPh sb="2" eb="5">
      <t>ケイヤクサキ</t>
    </rPh>
    <rPh sb="7" eb="10">
      <t>シンセイシャ</t>
    </rPh>
    <rPh sb="11" eb="13">
      <t>シホン</t>
    </rPh>
    <rPh sb="13" eb="15">
      <t>カンケイ</t>
    </rPh>
    <rPh sb="16" eb="18">
      <t>ヤクイン</t>
    </rPh>
    <rPh sb="21" eb="24">
      <t>ジュウギョウイン</t>
    </rPh>
    <rPh sb="25" eb="27">
      <t>ケンム</t>
    </rPh>
    <rPh sb="28" eb="31">
      <t>シンセイシャ</t>
    </rPh>
    <rPh sb="32" eb="35">
      <t>ダイヒョウシャ</t>
    </rPh>
    <rPh sb="36" eb="38">
      <t>シントウ</t>
    </rPh>
    <rPh sb="38" eb="40">
      <t>イナイ</t>
    </rPh>
    <rPh sb="41" eb="43">
      <t>シンゾク</t>
    </rPh>
    <rPh sb="46" eb="48">
      <t>ケイエイ</t>
    </rPh>
    <phoneticPr fontId="1"/>
  </si>
  <si>
    <t>令和</t>
    <rPh sb="0" eb="2">
      <t>レイワ</t>
    </rPh>
    <phoneticPr fontId="1"/>
  </si>
  <si>
    <t>令和</t>
    <rPh sb="0" eb="2">
      <t>レイワ</t>
    </rPh>
    <phoneticPr fontId="1"/>
  </si>
  <si>
    <t>令和</t>
    <rPh sb="0" eb="2">
      <t>レイワ</t>
    </rPh>
    <phoneticPr fontId="1"/>
  </si>
  <si>
    <t>（選択してください）</t>
    <rPh sb="1" eb="3">
      <t>センタク</t>
    </rPh>
    <phoneticPr fontId="1"/>
  </si>
  <si>
    <t>（選択してください）</t>
    <rPh sb="1" eb="3">
      <t>センタク</t>
    </rPh>
    <phoneticPr fontId="1"/>
  </si>
  <si>
    <t>（選択してください）</t>
    <rPh sb="1" eb="3">
      <t>センタク</t>
    </rPh>
    <phoneticPr fontId="1"/>
  </si>
  <si>
    <r>
      <t>※　各経費において、行が足りない場合はセルを追加してください。その際、自動計算式が崩れる可能性がありますのでご注意ください。
※　ご提出頂くのは</t>
    </r>
    <r>
      <rPr>
        <b/>
        <sz val="14"/>
        <color rgb="FF00B050"/>
        <rFont val="ＭＳ Ｐゴシック"/>
        <family val="3"/>
        <charset val="128"/>
        <scheme val="minor"/>
      </rPr>
      <t>緑のシート</t>
    </r>
    <r>
      <rPr>
        <b/>
        <sz val="14"/>
        <color theme="1"/>
        <rFont val="ＭＳ Ｐゴシック"/>
        <family val="3"/>
        <charset val="128"/>
        <scheme val="minor"/>
      </rPr>
      <t>+</t>
    </r>
    <r>
      <rPr>
        <b/>
        <sz val="14"/>
        <color rgb="FF0070C0"/>
        <rFont val="ＭＳ Ｐゴシック"/>
        <family val="3"/>
        <charset val="128"/>
        <scheme val="minor"/>
      </rPr>
      <t>入力した青いシート</t>
    </r>
    <r>
      <rPr>
        <b/>
        <sz val="14"/>
        <color theme="1"/>
        <rFont val="ＭＳ Ｐゴシック"/>
        <family val="3"/>
        <charset val="128"/>
        <scheme val="minor"/>
      </rPr>
      <t>です。</t>
    </r>
    <r>
      <rPr>
        <b/>
        <sz val="14"/>
        <color rgb="FF0070C0"/>
        <rFont val="ＭＳ Ｐゴシック"/>
        <family val="3"/>
        <charset val="128"/>
        <scheme val="minor"/>
      </rPr>
      <t>青いシート</t>
    </r>
    <r>
      <rPr>
        <b/>
        <sz val="14"/>
        <color theme="1"/>
        <rFont val="ＭＳ Ｐゴシック"/>
        <family val="3"/>
        <charset val="128"/>
        <scheme val="minor"/>
      </rPr>
      <t>のうち、記入していないシートは提出不要です。</t>
    </r>
    <r>
      <rPr>
        <b/>
        <u/>
        <sz val="14"/>
        <color theme="1"/>
        <rFont val="ＭＳ Ｐゴシック"/>
        <family val="3"/>
        <charset val="128"/>
        <scheme val="minor"/>
      </rPr>
      <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9" eb="81">
      <t>ニュウリョク</t>
    </rPh>
    <rPh sb="83" eb="84">
      <t>アオ</t>
    </rPh>
    <phoneticPr fontId="30"/>
  </si>
  <si>
    <r>
      <t>　作成にあたっては、</t>
    </r>
    <r>
      <rPr>
        <b/>
        <sz val="14"/>
        <color rgb="FF0070C0"/>
        <rFont val="ＭＳ Ｐゴシック"/>
        <family val="3"/>
        <charset val="128"/>
        <scheme val="minor"/>
      </rPr>
      <t>青いシート</t>
    </r>
    <r>
      <rPr>
        <b/>
        <sz val="14"/>
        <color rgb="FFFF0000"/>
        <rFont val="ＭＳ Ｐゴシック"/>
        <family val="3"/>
        <charset val="128"/>
        <scheme val="minor"/>
      </rPr>
      <t>（シート名：</t>
    </r>
    <r>
      <rPr>
        <b/>
        <sz val="14"/>
        <color rgb="FF0070C0"/>
        <rFont val="ＭＳ Ｐゴシック"/>
        <family val="3"/>
        <charset val="128"/>
        <scheme val="minor"/>
      </rPr>
      <t>「(1)原材料」から「(11)その他助成対象外」まで</t>
    </r>
    <r>
      <rPr>
        <b/>
        <sz val="14"/>
        <color rgb="FFFF0000"/>
        <rFont val="ＭＳ Ｐゴシック"/>
        <family val="3"/>
        <charset val="128"/>
        <scheme val="minor"/>
      </rPr>
      <t>）を先に入力してください。　</t>
    </r>
    <rPh sb="49" eb="50">
      <t>サキ</t>
    </rPh>
    <phoneticPr fontId="30"/>
  </si>
  <si>
    <r>
      <t>（</t>
    </r>
    <r>
      <rPr>
        <b/>
        <sz val="11"/>
        <color rgb="FF0070C0"/>
        <rFont val="ＭＳ Ｐゴシック"/>
        <family val="3"/>
        <charset val="128"/>
        <scheme val="minor"/>
      </rPr>
      <t>青いシート</t>
    </r>
    <r>
      <rPr>
        <sz val="11"/>
        <rFont val="ＭＳ Ｐゴシック"/>
        <family val="3"/>
        <charset val="128"/>
        <scheme val="minor"/>
      </rPr>
      <t>を作成すると、</t>
    </r>
    <r>
      <rPr>
        <b/>
        <sz val="11"/>
        <color rgb="FF00B050"/>
        <rFont val="ＭＳ Ｐゴシック"/>
        <family val="3"/>
        <charset val="128"/>
        <scheme val="minor"/>
      </rPr>
      <t>緑のシート</t>
    </r>
    <r>
      <rPr>
        <sz val="11"/>
        <rFont val="ＭＳ Ｐゴシック"/>
        <family val="3"/>
        <charset val="128"/>
        <scheme val="minor"/>
      </rPr>
      <t>（シート名：「資金計画書」）の（１）「経費区分別内訳」にその内容が転写されます）</t>
    </r>
    <rPh sb="13" eb="14">
      <t>ミドリ</t>
    </rPh>
    <rPh sb="25" eb="30">
      <t>シキンケイカクショ</t>
    </rPh>
    <phoneticPr fontId="1"/>
  </si>
  <si>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する場合、「(2)-2機械　計画書」を入力してください。</t>
    </r>
    <rPh sb="14" eb="15">
      <t>ヒ</t>
    </rPh>
    <rPh sb="31" eb="32">
      <t>マン</t>
    </rPh>
    <rPh sb="40" eb="42">
      <t>コウニュウ</t>
    </rPh>
    <rPh sb="45" eb="47">
      <t>ケイジョウ</t>
    </rPh>
    <rPh sb="49" eb="51">
      <t>バアイ</t>
    </rPh>
    <rPh sb="66" eb="68">
      <t>ニュウリョク</t>
    </rPh>
    <phoneticPr fontId="30"/>
  </si>
  <si>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委託・外注費に計上する場合、「(3)-2委託　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45" eb="47">
      <t>イタク</t>
    </rPh>
    <rPh sb="52" eb="54">
      <t>ニュウリョク</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</si>
  <si>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専門家指導費に計上する場合、「(4)-2専門家　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46" eb="49">
      <t>センモンカ</t>
    </rPh>
    <rPh sb="50" eb="52">
      <t>ニュウリョク</t>
    </rPh>
    <phoneticPr fontId="30"/>
  </si>
  <si>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イベント開催費に計上する場合、「(10)-2イベント　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56" eb="58">
      <t>ニュウリョク</t>
    </rPh>
    <phoneticPr fontId="30"/>
  </si>
  <si>
    <r>
      <rPr>
        <b/>
        <sz val="12"/>
        <rFont val="ＭＳ 明朝"/>
        <family val="1"/>
        <charset val="128"/>
      </rPr>
      <t>直接人件費</t>
    </r>
    <r>
      <rPr>
        <sz val="12"/>
        <rFont val="ＭＳ 明朝"/>
        <family val="1"/>
        <charset val="128"/>
      </rPr>
      <t>の助成金交付申請額は</t>
    </r>
    <r>
      <rPr>
        <b/>
        <sz val="12"/>
        <rFont val="ＭＳ 明朝"/>
        <family val="1"/>
        <charset val="128"/>
      </rPr>
      <t>1,000万円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20" eb="22">
      <t>マンエン</t>
    </rPh>
    <rPh sb="23" eb="25">
      <t>ジョウゲン</t>
    </rPh>
    <rPh sb="28" eb="30">
      <t>チョクセツ</t>
    </rPh>
    <rPh sb="30" eb="33">
      <t>ジンケンヒ</t>
    </rPh>
    <rPh sb="36" eb="38">
      <t>シンセイ</t>
    </rPh>
    <phoneticPr fontId="10"/>
  </si>
  <si>
    <t>【ＴＯＫＹＯ地域資源等を活用したイノベーション創出事業】
資金計画の作成について</t>
    <rPh sb="6" eb="8">
      <t>チイキ</t>
    </rPh>
    <rPh sb="8" eb="10">
      <t>シゲン</t>
    </rPh>
    <rPh sb="10" eb="11">
      <t>ナド</t>
    </rPh>
    <rPh sb="12" eb="14">
      <t>カツヨウ</t>
    </rPh>
    <rPh sb="23" eb="25">
      <t>ソウシュツ</t>
    </rPh>
    <rPh sb="25" eb="27">
      <t>ジギョウ</t>
    </rPh>
    <rPh sb="29" eb="31">
      <t>シキン</t>
    </rPh>
    <rPh sb="31" eb="33">
      <t>ケイカク</t>
    </rPh>
    <rPh sb="34" eb="36">
      <t>サクセイ</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</si>
  <si>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phoneticPr fontId="30"/>
  </si>
  <si>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t>
    </r>
    <rPh sb="5" eb="7">
      <t>チンシャク</t>
    </rPh>
    <rPh sb="7" eb="8">
      <t>ヒ</t>
    </rPh>
    <rPh sb="11" eb="13">
      <t>ジョセイ</t>
    </rPh>
    <rPh sb="13" eb="14">
      <t>キン</t>
    </rPh>
    <rPh sb="14" eb="16">
      <t>コウフ</t>
    </rPh>
    <rPh sb="16" eb="19">
      <t>シンセイガク</t>
    </rPh>
    <rPh sb="23" eb="25">
      <t>マンエン</t>
    </rPh>
    <rPh sb="26" eb="28">
      <t>ジョウゲン</t>
    </rPh>
    <phoneticPr fontId="30"/>
  </si>
  <si>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１,０００万円が上限</t>
    </r>
    <r>
      <rPr>
        <sz val="11"/>
        <color theme="1"/>
        <rFont val="ＭＳ Ｐゴシック"/>
        <family val="2"/>
        <charset val="128"/>
        <scheme val="minor"/>
      </rPr>
      <t>です。</t>
    </r>
    <rPh sb="5" eb="7">
      <t>チョクセツ</t>
    </rPh>
    <rPh sb="7" eb="10">
      <t>ジンケンヒ</t>
    </rPh>
    <rPh sb="13" eb="15">
      <t>ジョセイ</t>
    </rPh>
    <rPh sb="15" eb="16">
      <t>キン</t>
    </rPh>
    <rPh sb="16" eb="18">
      <t>コウフ</t>
    </rPh>
    <rPh sb="18" eb="21">
      <t>シンセイガク</t>
    </rPh>
    <rPh sb="27" eb="29">
      <t>マンエン</t>
    </rPh>
    <rPh sb="30" eb="32">
      <t>ジョウゲン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</si>
</sst>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76" formatCode="#,##0_ "/>
    <numFmt numFmtId="177" formatCode="0_);[Red]\(0\)"/>
    <numFmt numFmtId="178" formatCode="#,##0&quot; 円&quot;;\-#,##0&quot; 円&quot;"/>
    <numFmt numFmtId="179" formatCode="#,###"/>
    <numFmt numFmtId="180" formatCode="0_ "/>
    <numFmt numFmtId="181" formatCode="##&quot;年&quot;"/>
    <numFmt numFmtId="182" formatCode="&quot;原&quot;\-General"/>
    <numFmt numFmtId="183" formatCode="&quot;機&quot;\-General"/>
    <numFmt numFmtId="184" formatCode="[&lt;=99999999]####\-####;\(00\)\ ####\-####"/>
    <numFmt numFmtId="185" formatCode="[$-411]ggge&quot;年&quot;m&quot;月&quot;;@"/>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 numFmtId="194" formatCode="#,##0_ ;[Red]\-#,##0\ "/>
  </numFmts>
  <fonts count="73"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5"/>
      <name val="ＭＳ 明朝"/>
      <family val="1"/>
      <charset val="128"/>
    </font>
    <font>
      <sz val="12"/>
      <name val="ＭＳ 明朝"/>
      <family val="1"/>
      <charset val="128"/>
    </font>
    <font>
      <sz val="10"/>
      <name val="ＭＳ 明朝"/>
      <family val="1"/>
      <charset val="128"/>
    </font>
    <font>
      <b/>
      <sz val="10"/>
      <name val="ＭＳ 明朝"/>
      <family val="1"/>
      <charset val="128"/>
    </font>
    <font>
      <sz val="11"/>
      <color theme="1"/>
      <name val="ＭＳ Ｐゴシック"/>
      <family val="2"/>
      <charset val="128"/>
      <scheme val="minor"/>
    </font>
    <font>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11"/>
      <name val="ＭＳ Ｐゴシック"/>
      <family val="3"/>
      <charset val="128"/>
      <scheme val="minor"/>
    </font>
    <font>
      <sz val="11"/>
      <color indexed="8"/>
      <name val="ＭＳ Ｐゴシック"/>
      <family val="3"/>
      <charset val="128"/>
    </font>
    <font>
      <sz val="10"/>
      <color theme="1"/>
      <name val="ＭＳ 明朝"/>
      <family val="1"/>
      <charset val="128"/>
    </font>
    <font>
      <u/>
      <sz val="11"/>
      <color theme="10"/>
      <name val="ＭＳ Ｐゴシック"/>
      <family val="3"/>
      <charset val="128"/>
      <scheme val="minor"/>
    </font>
    <font>
      <sz val="10"/>
      <color rgb="FF000000"/>
      <name val="Arial"/>
      <family val="2"/>
    </font>
    <font>
      <sz val="11"/>
      <color theme="1"/>
      <name val="ＭＳ Ｐゴシック"/>
      <family val="2"/>
      <scheme val="minor"/>
    </font>
    <font>
      <sz val="11"/>
      <color theme="1"/>
      <name val="ＭＳ 明朝"/>
      <family val="1"/>
      <charset val="128"/>
    </font>
    <font>
      <b/>
      <sz val="10"/>
      <color rgb="FFFF0000"/>
      <name val="ＭＳ 明朝"/>
      <family val="1"/>
      <charset val="128"/>
    </font>
    <font>
      <b/>
      <sz val="12"/>
      <name val="ＭＳ 明朝"/>
      <family val="1"/>
      <charset val="128"/>
    </font>
    <font>
      <sz val="10.5"/>
      <color theme="1"/>
      <name val="ＭＳ 明朝"/>
      <family val="1"/>
      <charset val="128"/>
    </font>
    <font>
      <sz val="10"/>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u/>
      <sz val="10.8"/>
      <color theme="10"/>
      <name val="ＭＳ Ｐゴシック"/>
      <family val="3"/>
      <charset val="128"/>
    </font>
    <font>
      <b/>
      <sz val="14"/>
      <color rgb="FFFF0000"/>
      <name val="ＭＳ Ｐゴシック"/>
      <family val="3"/>
      <charset val="128"/>
      <scheme val="minor"/>
    </font>
    <font>
      <sz val="10.5"/>
      <name val="ＭＳ Ｐゴシック"/>
      <family val="3"/>
      <charset val="128"/>
      <scheme val="minor"/>
    </font>
    <font>
      <b/>
      <sz val="12"/>
      <color theme="1"/>
      <name val="ＭＳ Ｐゴシック"/>
      <family val="3"/>
      <charset val="128"/>
      <scheme val="minor"/>
    </font>
    <font>
      <b/>
      <sz val="11"/>
      <color rgb="FFFF0000"/>
      <name val="ＭＳ 明朝"/>
      <family val="1"/>
      <charset val="128"/>
    </font>
    <font>
      <sz val="6"/>
      <name val="ＭＳ Ｐゴシック"/>
      <family val="3"/>
      <charset val="128"/>
      <scheme val="minor"/>
    </font>
    <font>
      <u/>
      <sz val="11"/>
      <color theme="1"/>
      <name val="ＭＳ Ｐゴシック"/>
      <family val="3"/>
      <charset val="128"/>
      <scheme val="minor"/>
    </font>
    <font>
      <b/>
      <u/>
      <sz val="14"/>
      <color theme="1"/>
      <name val="ＭＳ Ｐゴシック"/>
      <family val="3"/>
      <charset val="128"/>
      <scheme val="minor"/>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2"/>
      <name val="ＭＳ ゴシック"/>
      <family val="3"/>
      <charset val="128"/>
    </font>
    <font>
      <sz val="10.5"/>
      <color theme="1"/>
      <name val="ＭＳ ゴシック"/>
      <family val="3"/>
      <charset val="128"/>
    </font>
    <font>
      <sz val="11"/>
      <name val="ＭＳ ゴシック"/>
      <family val="3"/>
      <charset val="128"/>
    </font>
    <font>
      <b/>
      <sz val="11"/>
      <color theme="1"/>
      <name val="ＭＳ ゴシック"/>
      <family val="3"/>
      <charset val="128"/>
    </font>
    <font>
      <sz val="10.5"/>
      <color theme="1"/>
      <name val="HGPｺﾞｼｯｸE"/>
      <family val="3"/>
      <charset val="128"/>
    </font>
    <font>
      <b/>
      <sz val="12"/>
      <color theme="1"/>
      <name val="HGPｺﾞｼｯｸE"/>
      <family val="3"/>
      <charset val="128"/>
    </font>
    <font>
      <sz val="7"/>
      <color rgb="FFFF0000"/>
      <name val="HGPｺﾞｼｯｸE"/>
      <family val="3"/>
      <charset val="128"/>
    </font>
    <font>
      <sz val="10"/>
      <color theme="1"/>
      <name val="ＭＳ ゴシック"/>
      <family val="3"/>
      <charset val="128"/>
    </font>
    <font>
      <sz val="10.5"/>
      <color rgb="FFFF0000"/>
      <name val="ＭＳ Ｐゴシック"/>
      <family val="3"/>
      <charset val="128"/>
      <scheme val="minor"/>
    </font>
    <font>
      <b/>
      <sz val="12"/>
      <name val="HGPｺﾞｼｯｸE"/>
      <family val="3"/>
      <charset val="128"/>
    </font>
    <font>
      <sz val="10.5"/>
      <color rgb="FFFF0000"/>
      <name val="HGPｺﾞｼｯｸE"/>
      <family val="3"/>
      <charset val="128"/>
    </font>
    <font>
      <b/>
      <sz val="6"/>
      <color rgb="FFFF0000"/>
      <name val="ＭＳ 明朝"/>
      <family val="1"/>
      <charset val="128"/>
    </font>
    <font>
      <sz val="12"/>
      <color theme="1"/>
      <name val="ＭＳ 明朝"/>
      <family val="1"/>
      <charset val="128"/>
    </font>
    <font>
      <b/>
      <sz val="12"/>
      <color theme="1"/>
      <name val="ＭＳ 明朝"/>
      <family val="1"/>
      <charset val="128"/>
    </font>
    <font>
      <b/>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0"/>
      <color theme="0"/>
      <name val="ＭＳ ゴシック"/>
      <family val="3"/>
      <charset val="128"/>
    </font>
    <font>
      <b/>
      <sz val="10"/>
      <color rgb="FFFF0000"/>
      <name val="ＭＳ ゴシック"/>
      <family val="3"/>
      <charset val="128"/>
    </font>
    <font>
      <b/>
      <u/>
      <sz val="12"/>
      <color theme="1"/>
      <name val="ＭＳ 明朝"/>
      <family val="1"/>
      <charset val="128"/>
    </font>
    <font>
      <sz val="11"/>
      <color theme="1"/>
      <name val="ＭＳ Ｐゴシック"/>
      <family val="3"/>
      <charset val="128"/>
    </font>
    <font>
      <b/>
      <sz val="10"/>
      <color theme="1"/>
      <name val="ＭＳ ゴシック"/>
      <family val="3"/>
      <charset val="128"/>
    </font>
    <font>
      <sz val="10.5"/>
      <color theme="1"/>
      <name val="ＭＳ Ｐゴシック"/>
      <family val="3"/>
      <charset val="128"/>
      <scheme val="minor"/>
    </font>
    <font>
      <b/>
      <sz val="10.5"/>
      <color theme="1"/>
      <name val="ＭＳ ゴシック"/>
      <family val="3"/>
      <charset val="128"/>
    </font>
    <font>
      <sz val="10.5"/>
      <color rgb="FFFF0000"/>
      <name val="ＭＳ ゴシック"/>
      <family val="3"/>
      <charset val="128"/>
    </font>
    <font>
      <sz val="12"/>
      <name val="ＭＳ Ｐゴシック"/>
      <family val="3"/>
      <charset val="128"/>
    </font>
    <font>
      <sz val="10"/>
      <name val="ＭＳ Ｐゴシック"/>
      <family val="3"/>
      <charset val="128"/>
    </font>
    <font>
      <sz val="10.5"/>
      <name val="ＭＳ ゴシック"/>
      <family val="3"/>
      <charset val="128"/>
    </font>
    <font>
      <sz val="10"/>
      <color theme="0" tint="-0.34998626667073579"/>
      <name val="ＭＳ ゴシック"/>
      <family val="3"/>
      <charset val="128"/>
    </font>
    <font>
      <sz val="10"/>
      <color theme="0" tint="-0.34998626667073579"/>
      <name val="ＭＳ 明朝"/>
      <family val="1"/>
      <charset val="128"/>
    </font>
    <font>
      <sz val="11"/>
      <color theme="0" tint="-0.34998626667073579"/>
      <name val="ＭＳ ゴシック"/>
      <family val="3"/>
      <charset val="128"/>
    </font>
    <font>
      <sz val="11"/>
      <color theme="0" tint="-0.34998626667073579"/>
      <name val="ＭＳ 明朝"/>
      <family val="1"/>
      <charset val="128"/>
    </font>
    <font>
      <b/>
      <sz val="14"/>
      <color rgb="FF00B050"/>
      <name val="ＭＳ Ｐゴシック"/>
      <family val="3"/>
      <charset val="128"/>
      <scheme val="minor"/>
    </font>
    <font>
      <b/>
      <sz val="14"/>
      <color rgb="FF0070C0"/>
      <name val="ＭＳ Ｐゴシック"/>
      <family val="3"/>
      <charset val="128"/>
      <scheme val="minor"/>
    </font>
    <font>
      <b/>
      <sz val="11"/>
      <color rgb="FF00B050"/>
      <name val="ＭＳ Ｐゴシック"/>
      <family val="3"/>
      <charset val="128"/>
      <scheme val="minor"/>
    </font>
    <font>
      <b/>
      <sz val="11"/>
      <color rgb="FF0070C0"/>
      <name val="ＭＳ Ｐ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64">
    <border>
      <left/>
      <right/>
      <top/>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theme="0" tint="-0.24994659260841701"/>
      </left>
      <right style="thin">
        <color indexed="64"/>
      </right>
      <top style="thin">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6">
    <xf numFmtId="0" fontId="0" fillId="0" borderId="0">
      <alignment vertical="center"/>
    </xf>
    <xf numFmtId="0" fontId="8" fillId="0" borderId="0">
      <alignment vertical="center"/>
    </xf>
    <xf numFmtId="38" fontId="12"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15" fillId="0" borderId="0" applyFont="0" applyFill="0" applyBorder="0" applyAlignment="0" applyProtection="0">
      <alignment vertical="center"/>
    </xf>
    <xf numFmtId="38" fontId="7" fillId="0" borderId="0" applyFont="0" applyFill="0" applyBorder="0" applyAlignment="0" applyProtection="0">
      <alignment vertical="center"/>
    </xf>
    <xf numFmtId="0" fontId="15" fillId="0" borderId="0"/>
    <xf numFmtId="0" fontId="16" fillId="0" borderId="0"/>
    <xf numFmtId="0" fontId="7" fillId="0" borderId="0">
      <alignment vertical="center"/>
    </xf>
    <xf numFmtId="0" fontId="15" fillId="0" borderId="0"/>
    <xf numFmtId="38" fontId="7" fillId="0" borderId="0" applyFont="0" applyFill="0" applyBorder="0" applyAlignment="0" applyProtection="0">
      <alignment vertical="center"/>
    </xf>
    <xf numFmtId="0" fontId="25" fillId="0" borderId="0" applyNumberFormat="0" applyFill="0" applyBorder="0" applyAlignment="0" applyProtection="0">
      <alignment vertical="top"/>
      <protection locked="0"/>
    </xf>
  </cellStyleXfs>
  <cellXfs count="597">
    <xf numFmtId="0" fontId="0" fillId="0" borderId="0" xfId="0">
      <alignment vertical="center"/>
    </xf>
    <xf numFmtId="0" fontId="0" fillId="0" borderId="0" xfId="0" applyProtection="1">
      <alignment vertical="center"/>
    </xf>
    <xf numFmtId="0" fontId="17" fillId="0" borderId="0" xfId="1" applyFont="1" applyProtection="1">
      <alignment vertical="center"/>
    </xf>
    <xf numFmtId="0" fontId="0" fillId="0" borderId="0" xfId="0" applyAlignment="1">
      <alignment vertical="center"/>
    </xf>
    <xf numFmtId="0" fontId="0" fillId="0" borderId="0" xfId="0" applyAlignment="1">
      <alignment vertical="center" wrapText="1"/>
    </xf>
    <xf numFmtId="0" fontId="33" fillId="0" borderId="0" xfId="1" applyFont="1" applyFill="1" applyProtection="1">
      <alignment vertical="center"/>
    </xf>
    <xf numFmtId="0" fontId="34" fillId="0" borderId="0" xfId="1" applyFont="1" applyProtection="1">
      <alignment vertical="center"/>
    </xf>
    <xf numFmtId="0" fontId="34" fillId="0" borderId="0" xfId="1" applyFont="1" applyFill="1" applyProtection="1">
      <alignment vertical="center"/>
    </xf>
    <xf numFmtId="0" fontId="35" fillId="0" borderId="0" xfId="1" applyFont="1" applyProtection="1">
      <alignment vertical="center"/>
    </xf>
    <xf numFmtId="0" fontId="36" fillId="0" borderId="0" xfId="1" applyFont="1" applyProtection="1">
      <alignment vertical="center"/>
    </xf>
    <xf numFmtId="0" fontId="20" fillId="0" borderId="0" xfId="1" applyFont="1" applyFill="1" applyAlignment="1" applyProtection="1">
      <alignment vertical="center"/>
    </xf>
    <xf numFmtId="0" fontId="37" fillId="0" borderId="0" xfId="1" applyFont="1" applyFill="1" applyAlignment="1" applyProtection="1">
      <alignment vertical="center"/>
    </xf>
    <xf numFmtId="0" fontId="37" fillId="0" borderId="0" xfId="1" applyFont="1" applyFill="1" applyAlignment="1" applyProtection="1">
      <alignment vertical="center" wrapText="1"/>
    </xf>
    <xf numFmtId="0" fontId="35" fillId="0" borderId="0" xfId="1" applyFont="1" applyFill="1" applyProtection="1">
      <alignment vertical="center"/>
    </xf>
    <xf numFmtId="0" fontId="38" fillId="0" borderId="0" xfId="1" applyFont="1" applyProtection="1">
      <alignment vertical="center"/>
    </xf>
    <xf numFmtId="0" fontId="39" fillId="0" borderId="0" xfId="1" applyFont="1" applyFill="1" applyProtection="1">
      <alignment vertical="center"/>
    </xf>
    <xf numFmtId="0" fontId="34" fillId="0" borderId="0" xfId="1" applyFont="1" applyFill="1" applyAlignment="1" applyProtection="1">
      <alignment horizontal="left" vertical="center"/>
    </xf>
    <xf numFmtId="0" fontId="20" fillId="0" borderId="0" xfId="1" applyFont="1" applyFill="1" applyProtection="1">
      <alignment vertical="center"/>
    </xf>
    <xf numFmtId="0" fontId="17" fillId="0" borderId="0" xfId="1" applyFont="1" applyFill="1" applyProtection="1">
      <alignment vertical="center"/>
    </xf>
    <xf numFmtId="0" fontId="2" fillId="0" borderId="0" xfId="1" applyFont="1" applyProtection="1">
      <alignment vertical="center"/>
    </xf>
    <xf numFmtId="179" fontId="2" fillId="0" borderId="0" xfId="1" applyNumberFormat="1" applyFont="1" applyProtection="1">
      <alignment vertical="center"/>
    </xf>
    <xf numFmtId="0" fontId="37" fillId="5" borderId="37" xfId="1" applyFont="1" applyFill="1" applyBorder="1" applyAlignment="1" applyProtection="1">
      <alignment vertical="center" textRotation="255"/>
    </xf>
    <xf numFmtId="180" fontId="2" fillId="3" borderId="0" xfId="1" applyNumberFormat="1" applyFont="1" applyFill="1" applyProtection="1">
      <alignment vertical="center"/>
    </xf>
    <xf numFmtId="49" fontId="2" fillId="0" borderId="0" xfId="1" applyNumberFormat="1" applyFont="1" applyProtection="1">
      <alignment vertical="center"/>
    </xf>
    <xf numFmtId="0" fontId="37" fillId="5" borderId="12" xfId="1" applyFont="1" applyFill="1" applyBorder="1" applyAlignment="1" applyProtection="1">
      <alignment vertical="center" textRotation="255"/>
    </xf>
    <xf numFmtId="0" fontId="17" fillId="0" borderId="0" xfId="1" applyFont="1" applyFill="1" applyAlignment="1" applyProtection="1">
      <alignment horizontal="center" vertical="center"/>
    </xf>
    <xf numFmtId="0" fontId="20" fillId="0" borderId="0" xfId="1" applyFont="1" applyFill="1" applyBorder="1" applyAlignment="1" applyProtection="1">
      <alignment horizontal="center" vertical="center"/>
    </xf>
    <xf numFmtId="0" fontId="35" fillId="0" borderId="0" xfId="1" applyFont="1" applyFill="1" applyAlignment="1" applyProtection="1">
      <alignment horizontal="center" vertical="center"/>
    </xf>
    <xf numFmtId="0" fontId="37" fillId="0" borderId="0" xfId="1" applyFont="1" applyFill="1" applyBorder="1" applyAlignment="1" applyProtection="1">
      <alignment horizontal="center" vertical="center"/>
    </xf>
    <xf numFmtId="0" fontId="34" fillId="0" borderId="0" xfId="1" applyFont="1" applyFill="1" applyAlignment="1" applyProtection="1">
      <alignment horizontal="right" vertical="center"/>
    </xf>
    <xf numFmtId="0" fontId="4" fillId="0" borderId="0" xfId="1" applyFont="1" applyProtection="1">
      <alignment vertical="center"/>
    </xf>
    <xf numFmtId="0" fontId="17" fillId="0" borderId="9" xfId="1" applyFont="1" applyBorder="1" applyAlignment="1" applyProtection="1">
      <alignment vertical="center" shrinkToFit="1"/>
    </xf>
    <xf numFmtId="0" fontId="20" fillId="0" borderId="0" xfId="1" applyFont="1" applyAlignment="1" applyProtection="1">
      <alignment vertical="center"/>
    </xf>
    <xf numFmtId="0" fontId="13" fillId="0" borderId="0" xfId="1" applyFont="1" applyFill="1" applyBorder="1" applyAlignment="1" applyProtection="1">
      <alignment vertical="center" wrapText="1"/>
    </xf>
    <xf numFmtId="0" fontId="13" fillId="0" borderId="0" xfId="1" applyFont="1" applyFill="1" applyBorder="1" applyAlignment="1" applyProtection="1">
      <alignment vertical="top" wrapText="1" shrinkToFit="1"/>
    </xf>
    <xf numFmtId="0" fontId="3" fillId="0" borderId="0" xfId="1" applyFont="1" applyFill="1" applyBorder="1" applyAlignment="1" applyProtection="1">
      <alignment vertical="top" wrapText="1" shrinkToFit="1"/>
    </xf>
    <xf numFmtId="0" fontId="3" fillId="0" borderId="0" xfId="1" applyFont="1" applyFill="1" applyBorder="1" applyAlignment="1" applyProtection="1">
      <alignment horizontal="left" vertical="center" wrapText="1"/>
    </xf>
    <xf numFmtId="0" fontId="3" fillId="0" borderId="0" xfId="1" applyFont="1" applyFill="1" applyBorder="1" applyAlignment="1" applyProtection="1">
      <alignment vertical="center" wrapText="1"/>
    </xf>
    <xf numFmtId="0" fontId="17" fillId="0" borderId="0" xfId="1" applyFont="1" applyAlignment="1" applyProtection="1">
      <alignment vertical="top"/>
    </xf>
    <xf numFmtId="0" fontId="2" fillId="0" borderId="0" xfId="1" applyFont="1" applyAlignment="1" applyProtection="1">
      <alignment vertical="top"/>
    </xf>
    <xf numFmtId="0" fontId="3" fillId="0" borderId="0" xfId="1" applyFont="1" applyFill="1" applyAlignment="1" applyProtection="1">
      <alignment vertical="center"/>
    </xf>
    <xf numFmtId="0" fontId="3" fillId="0" borderId="0" xfId="1" applyFont="1" applyAlignment="1" applyProtection="1">
      <alignment vertical="top"/>
    </xf>
    <xf numFmtId="0" fontId="17" fillId="0" borderId="0" xfId="1" applyFont="1" applyFill="1" applyAlignment="1" applyProtection="1">
      <alignment vertical="center"/>
    </xf>
    <xf numFmtId="0" fontId="17" fillId="0" borderId="0" xfId="1" applyFont="1" applyAlignment="1" applyProtection="1">
      <alignment vertical="center"/>
    </xf>
    <xf numFmtId="0" fontId="3" fillId="0" borderId="0" xfId="1" applyFont="1" applyAlignment="1" applyProtection="1">
      <alignment vertical="top" wrapText="1"/>
    </xf>
    <xf numFmtId="0" fontId="13" fillId="0" borderId="0" xfId="1" applyFont="1" applyAlignment="1" applyProtection="1">
      <alignment vertical="top" wrapText="1"/>
    </xf>
    <xf numFmtId="0" fontId="20" fillId="0" borderId="0" xfId="1" applyFont="1" applyProtection="1">
      <alignment vertical="center"/>
    </xf>
    <xf numFmtId="0" fontId="3" fillId="0" borderId="0" xfId="1" applyFont="1" applyProtection="1">
      <alignment vertical="center"/>
    </xf>
    <xf numFmtId="0" fontId="5" fillId="0" borderId="0" xfId="1" applyFont="1" applyProtection="1">
      <alignment vertical="center"/>
    </xf>
    <xf numFmtId="0" fontId="36" fillId="0" borderId="0" xfId="0"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38" fontId="36" fillId="0" borderId="0" xfId="14" applyFont="1" applyAlignment="1" applyProtection="1">
      <alignment horizontal="center" vertical="center" wrapText="1"/>
      <protection locked="0"/>
    </xf>
    <xf numFmtId="38" fontId="36" fillId="0" borderId="0" xfId="14" applyFont="1" applyAlignment="1" applyProtection="1">
      <alignment vertical="center" wrapText="1"/>
      <protection locked="0"/>
    </xf>
    <xf numFmtId="0" fontId="53" fillId="0" borderId="43" xfId="1" applyFont="1" applyFill="1" applyBorder="1" applyProtection="1">
      <alignment vertical="center"/>
      <protection locked="0"/>
    </xf>
    <xf numFmtId="0" fontId="52" fillId="0" borderId="0" xfId="1" applyFont="1" applyBorder="1" applyProtection="1">
      <alignment vertical="center"/>
      <protection locked="0"/>
    </xf>
    <xf numFmtId="0" fontId="52" fillId="0" borderId="0" xfId="1" applyFont="1" applyProtection="1">
      <alignment vertical="center"/>
      <protection locked="0"/>
    </xf>
    <xf numFmtId="0" fontId="5" fillId="0" borderId="0" xfId="1" applyFont="1" applyProtection="1">
      <alignment vertical="center"/>
      <protection locked="0"/>
    </xf>
    <xf numFmtId="0" fontId="5" fillId="0" borderId="0" xfId="1" applyFont="1" applyBorder="1" applyProtection="1">
      <alignment vertical="center"/>
      <protection locked="0"/>
    </xf>
    <xf numFmtId="38" fontId="5" fillId="0" borderId="0" xfId="2" applyFont="1" applyAlignment="1" applyProtection="1">
      <alignment vertical="center"/>
      <protection locked="0"/>
    </xf>
    <xf numFmtId="0" fontId="38" fillId="3" borderId="43" xfId="0" applyFont="1" applyFill="1" applyBorder="1" applyProtection="1">
      <alignment vertical="center"/>
      <protection locked="0"/>
    </xf>
    <xf numFmtId="0" fontId="17" fillId="0" borderId="0" xfId="1" applyFont="1" applyAlignment="1" applyProtection="1">
      <alignment vertical="center" wrapText="1"/>
    </xf>
    <xf numFmtId="0" fontId="55" fillId="0" borderId="43" xfId="1" applyFont="1" applyFill="1" applyBorder="1" applyProtection="1">
      <alignment vertical="center"/>
      <protection locked="0"/>
    </xf>
    <xf numFmtId="0" fontId="36" fillId="0" borderId="0" xfId="1" applyFont="1" applyAlignment="1" applyProtection="1">
      <alignment horizontal="center" vertical="center" wrapText="1"/>
      <protection locked="0"/>
    </xf>
    <xf numFmtId="0" fontId="35" fillId="3" borderId="48" xfId="0" applyFont="1" applyFill="1" applyBorder="1" applyProtection="1">
      <alignment vertical="center"/>
      <protection locked="0"/>
    </xf>
    <xf numFmtId="0" fontId="33" fillId="0" borderId="0" xfId="1" applyFont="1" applyProtection="1">
      <alignment vertical="center"/>
    </xf>
    <xf numFmtId="0" fontId="13" fillId="0" borderId="0" xfId="1" applyFont="1" applyProtection="1">
      <alignment vertical="center"/>
    </xf>
    <xf numFmtId="0" fontId="43" fillId="0" borderId="0" xfId="1" applyFont="1" applyProtection="1">
      <alignment vertical="center"/>
    </xf>
    <xf numFmtId="0" fontId="43" fillId="0" borderId="8" xfId="1" applyFont="1" applyBorder="1" applyAlignment="1" applyProtection="1">
      <alignment horizontal="left" vertical="center" wrapText="1"/>
    </xf>
    <xf numFmtId="0" fontId="43" fillId="0" borderId="8" xfId="1" applyFont="1" applyBorder="1" applyAlignment="1" applyProtection="1">
      <alignment vertical="center" wrapText="1"/>
    </xf>
    <xf numFmtId="0" fontId="55" fillId="3" borderId="43" xfId="1" applyFont="1" applyFill="1" applyBorder="1" applyProtection="1">
      <alignment vertical="center"/>
      <protection locked="0"/>
    </xf>
    <xf numFmtId="38" fontId="52" fillId="0" borderId="0" xfId="14" applyFont="1" applyAlignment="1" applyProtection="1">
      <alignment horizontal="center" vertical="center"/>
      <protection locked="0"/>
    </xf>
    <xf numFmtId="38" fontId="36" fillId="0" borderId="0" xfId="14" applyFont="1" applyAlignment="1" applyProtection="1">
      <alignment horizontal="right" vertical="center"/>
      <protection locked="0"/>
    </xf>
    <xf numFmtId="0" fontId="35" fillId="3" borderId="43" xfId="0" applyFont="1" applyFill="1" applyBorder="1" applyProtection="1">
      <alignment vertical="center"/>
      <protection locked="0"/>
    </xf>
    <xf numFmtId="0" fontId="39" fillId="0" borderId="0" xfId="1" applyFont="1" applyBorder="1" applyAlignment="1" applyProtection="1">
      <alignment horizontal="left" vertical="center"/>
    </xf>
    <xf numFmtId="0" fontId="13" fillId="0" borderId="0" xfId="1" applyFont="1" applyBorder="1" applyAlignment="1" applyProtection="1">
      <alignment horizontal="center" vertical="center"/>
    </xf>
    <xf numFmtId="179" fontId="13" fillId="0" borderId="0" xfId="1" applyNumberFormat="1" applyFont="1" applyFill="1" applyBorder="1" applyAlignment="1" applyProtection="1">
      <alignment horizontal="right" vertical="center"/>
    </xf>
    <xf numFmtId="179" fontId="5" fillId="0" borderId="0" xfId="1" applyNumberFormat="1" applyFont="1" applyFill="1" applyBorder="1" applyAlignment="1" applyProtection="1">
      <alignment horizontal="right" vertical="center"/>
    </xf>
    <xf numFmtId="38" fontId="52" fillId="0" borderId="0" xfId="14" applyFont="1" applyAlignment="1" applyProtection="1">
      <alignment horizontal="center" vertical="center" wrapText="1"/>
      <protection locked="0"/>
    </xf>
    <xf numFmtId="38" fontId="52" fillId="0" borderId="0" xfId="14" applyFont="1" applyAlignment="1" applyProtection="1">
      <alignment vertical="center" wrapText="1"/>
      <protection locked="0"/>
    </xf>
    <xf numFmtId="38" fontId="52" fillId="0" borderId="28" xfId="14" applyFont="1" applyBorder="1" applyAlignment="1" applyProtection="1">
      <alignment horizontal="center" vertical="center" wrapText="1"/>
      <protection locked="0"/>
    </xf>
    <xf numFmtId="38" fontId="52" fillId="0" borderId="28" xfId="14" applyFont="1" applyFill="1" applyBorder="1" applyAlignment="1" applyProtection="1">
      <alignment horizontal="center" vertical="center" wrapText="1"/>
      <protection locked="0"/>
    </xf>
    <xf numFmtId="179" fontId="28" fillId="0" borderId="23" xfId="0" applyNumberFormat="1" applyFont="1" applyFill="1" applyBorder="1" applyAlignment="1" applyProtection="1">
      <alignment horizontal="right" vertical="center" wrapText="1"/>
    </xf>
    <xf numFmtId="194" fontId="61" fillId="0" borderId="19" xfId="1" applyNumberFormat="1" applyFont="1" applyBorder="1" applyAlignment="1" applyProtection="1">
      <alignment horizontal="center" vertical="center"/>
    </xf>
    <xf numFmtId="194" fontId="61" fillId="0" borderId="19" xfId="1" applyNumberFormat="1" applyFont="1" applyFill="1" applyBorder="1" applyAlignment="1" applyProtection="1">
      <alignment horizontal="center" vertical="center"/>
    </xf>
    <xf numFmtId="0" fontId="36" fillId="0" borderId="0" xfId="0" applyFont="1" applyAlignment="1" applyProtection="1">
      <alignment horizontal="center" vertical="center" wrapText="1" shrinkToFit="1"/>
      <protection locked="0"/>
    </xf>
    <xf numFmtId="0" fontId="5" fillId="0" borderId="0" xfId="1" applyFont="1" applyAlignment="1" applyProtection="1">
      <alignment vertical="center" wrapText="1"/>
      <protection locked="0"/>
    </xf>
    <xf numFmtId="0" fontId="38" fillId="3" borderId="43" xfId="0" applyFont="1" applyFill="1" applyBorder="1" applyAlignment="1" applyProtection="1">
      <alignment horizontal="center" vertical="center" wrapText="1"/>
      <protection locked="0"/>
    </xf>
    <xf numFmtId="0" fontId="13" fillId="0" borderId="0" xfId="1" applyFont="1" applyAlignment="1" applyProtection="1">
      <alignment horizontal="left" vertical="center" wrapText="1"/>
      <protection locked="0"/>
    </xf>
    <xf numFmtId="0" fontId="54" fillId="3" borderId="45" xfId="1" applyFont="1" applyFill="1" applyBorder="1" applyAlignment="1" applyProtection="1">
      <alignment horizontal="left" vertical="center" wrapText="1"/>
      <protection locked="0"/>
    </xf>
    <xf numFmtId="0" fontId="54" fillId="3" borderId="43" xfId="1" applyFont="1" applyFill="1" applyBorder="1" applyAlignment="1" applyProtection="1">
      <alignment horizontal="left" vertical="center" wrapText="1"/>
      <protection locked="0"/>
    </xf>
    <xf numFmtId="0" fontId="4" fillId="0" borderId="0" xfId="1" applyFont="1" applyAlignment="1" applyProtection="1">
      <alignment vertical="center" wrapText="1"/>
      <protection locked="0"/>
    </xf>
    <xf numFmtId="0" fontId="5" fillId="0" borderId="51" xfId="1" applyFont="1" applyBorder="1" applyAlignment="1" applyProtection="1">
      <alignment horizontal="center" vertical="center"/>
    </xf>
    <xf numFmtId="0" fontId="5" fillId="0" borderId="52" xfId="1" applyFont="1" applyBorder="1" applyAlignment="1" applyProtection="1">
      <alignment horizontal="center" vertical="center"/>
    </xf>
    <xf numFmtId="0" fontId="5" fillId="0" borderId="53" xfId="1" applyFont="1" applyBorder="1" applyAlignment="1" applyProtection="1">
      <alignment horizontal="center" vertical="center"/>
    </xf>
    <xf numFmtId="0" fontId="5" fillId="0" borderId="54" xfId="1" applyFont="1" applyBorder="1" applyAlignment="1" applyProtection="1">
      <alignment horizontal="center" vertical="center"/>
    </xf>
    <xf numFmtId="0" fontId="5" fillId="0" borderId="55" xfId="1" applyFont="1" applyBorder="1" applyAlignment="1" applyProtection="1">
      <alignment horizontal="center" vertical="center"/>
    </xf>
    <xf numFmtId="0" fontId="17" fillId="0" borderId="0" xfId="1" applyFont="1" applyAlignment="1" applyProtection="1">
      <alignment horizontal="left" vertical="center" wrapText="1"/>
    </xf>
    <xf numFmtId="0" fontId="5" fillId="0" borderId="0" xfId="1" applyFont="1" applyAlignment="1" applyProtection="1">
      <alignment vertical="center" wrapText="1"/>
    </xf>
    <xf numFmtId="0" fontId="52" fillId="0" borderId="8" xfId="1" applyFont="1" applyFill="1" applyBorder="1" applyAlignment="1" applyProtection="1">
      <alignment horizontal="right" vertical="center" wrapText="1"/>
    </xf>
    <xf numFmtId="0" fontId="52" fillId="4" borderId="0" xfId="0" applyFont="1" applyFill="1" applyAlignment="1" applyProtection="1">
      <alignment horizontal="center" vertical="center" wrapText="1"/>
    </xf>
    <xf numFmtId="0" fontId="52" fillId="4" borderId="28" xfId="0" applyFont="1" applyFill="1" applyBorder="1" applyAlignment="1" applyProtection="1">
      <alignment horizontal="center" vertical="center" wrapText="1"/>
    </xf>
    <xf numFmtId="0" fontId="5" fillId="0" borderId="0" xfId="1" applyFont="1" applyBorder="1" applyProtection="1">
      <alignment vertical="center"/>
    </xf>
    <xf numFmtId="0" fontId="52" fillId="0" borderId="0" xfId="1" applyFont="1" applyProtection="1">
      <alignment vertical="center"/>
    </xf>
    <xf numFmtId="0" fontId="36" fillId="4" borderId="17" xfId="0" applyNumberFormat="1" applyFont="1" applyFill="1" applyBorder="1" applyAlignment="1" applyProtection="1">
      <alignment horizontal="center" vertical="center" wrapText="1"/>
    </xf>
    <xf numFmtId="0" fontId="36" fillId="4" borderId="44" xfId="0" applyNumberFormat="1" applyFont="1" applyFill="1" applyBorder="1" applyAlignment="1" applyProtection="1">
      <alignment vertical="center" wrapText="1"/>
    </xf>
    <xf numFmtId="0" fontId="36" fillId="4" borderId="0" xfId="0" applyNumberFormat="1" applyFont="1" applyFill="1" applyBorder="1" applyAlignment="1" applyProtection="1">
      <alignment horizontal="right" vertical="center" wrapText="1"/>
    </xf>
    <xf numFmtId="38" fontId="50" fillId="4" borderId="0" xfId="0" applyNumberFormat="1" applyFont="1" applyFill="1" applyBorder="1" applyAlignment="1" applyProtection="1">
      <alignment vertical="center" wrapText="1"/>
    </xf>
    <xf numFmtId="0" fontId="36" fillId="4" borderId="38" xfId="0" applyNumberFormat="1" applyFont="1" applyFill="1" applyBorder="1" applyAlignment="1" applyProtection="1">
      <alignment vertical="center" wrapText="1"/>
    </xf>
    <xf numFmtId="0" fontId="36" fillId="4" borderId="37" xfId="0" applyNumberFormat="1" applyFont="1" applyFill="1" applyBorder="1" applyAlignment="1" applyProtection="1">
      <alignment vertical="center" wrapText="1"/>
    </xf>
    <xf numFmtId="38" fontId="36" fillId="6" borderId="0" xfId="14" applyFont="1" applyFill="1" applyAlignment="1" applyProtection="1">
      <alignment vertical="center" wrapText="1"/>
      <protection locked="0"/>
    </xf>
    <xf numFmtId="38" fontId="36" fillId="6" borderId="0" xfId="14" applyNumberFormat="1" applyFont="1" applyFill="1" applyAlignment="1" applyProtection="1">
      <alignment vertical="center" wrapText="1"/>
      <protection locked="0"/>
    </xf>
    <xf numFmtId="0" fontId="39" fillId="0" borderId="0" xfId="1" applyFont="1" applyProtection="1">
      <alignment vertical="center"/>
    </xf>
    <xf numFmtId="0" fontId="13" fillId="0" borderId="0" xfId="1" applyFont="1" applyAlignment="1" applyProtection="1">
      <alignment vertical="center" wrapText="1"/>
    </xf>
    <xf numFmtId="0" fontId="13" fillId="0" borderId="0" xfId="1" applyFont="1" applyFill="1" applyAlignment="1" applyProtection="1">
      <alignment vertical="center" wrapText="1"/>
    </xf>
    <xf numFmtId="0" fontId="5" fillId="0" borderId="0" xfId="1" applyFont="1" applyFill="1" applyAlignment="1" applyProtection="1">
      <alignment vertical="center" wrapText="1"/>
    </xf>
    <xf numFmtId="0" fontId="2" fillId="0" borderId="0" xfId="1" applyFont="1" applyAlignment="1" applyProtection="1">
      <alignment horizontal="left" vertical="center" wrapText="1"/>
    </xf>
    <xf numFmtId="0" fontId="43" fillId="0" borderId="0" xfId="1" applyFont="1" applyFill="1" applyBorder="1" applyAlignment="1" applyProtection="1">
      <alignment horizontal="right" vertical="center" wrapText="1"/>
    </xf>
    <xf numFmtId="0" fontId="43" fillId="4" borderId="0" xfId="0" applyFont="1" applyFill="1" applyAlignment="1" applyProtection="1">
      <alignment horizontal="center" vertical="center" wrapText="1"/>
    </xf>
    <xf numFmtId="0" fontId="43" fillId="4" borderId="0" xfId="1" applyFont="1" applyFill="1" applyAlignment="1" applyProtection="1">
      <alignment horizontal="center" vertical="center" wrapText="1"/>
    </xf>
    <xf numFmtId="0" fontId="43" fillId="4" borderId="0" xfId="1" applyFont="1" applyFill="1" applyAlignment="1" applyProtection="1">
      <alignment horizontal="center" vertical="center" textRotation="255" wrapText="1"/>
    </xf>
    <xf numFmtId="0" fontId="43" fillId="4" borderId="0" xfId="1" applyFont="1" applyFill="1" applyAlignment="1" applyProtection="1">
      <alignment horizontal="center" vertical="center" textRotation="255" wrapText="1" shrinkToFit="1"/>
    </xf>
    <xf numFmtId="0" fontId="43" fillId="4" borderId="0" xfId="1" applyFont="1" applyFill="1" applyAlignment="1" applyProtection="1">
      <alignment horizontal="center" vertical="center" wrapText="1" shrinkToFit="1"/>
    </xf>
    <xf numFmtId="0" fontId="43" fillId="4" borderId="28" xfId="1" applyFont="1" applyFill="1" applyBorder="1" applyAlignment="1" applyProtection="1">
      <alignment horizontal="center" vertical="center" wrapText="1" shrinkToFit="1"/>
    </xf>
    <xf numFmtId="0" fontId="36" fillId="4" borderId="17" xfId="0" applyNumberFormat="1" applyFont="1" applyFill="1" applyBorder="1" applyAlignment="1" applyProtection="1">
      <alignment horizontal="center" vertical="center"/>
    </xf>
    <xf numFmtId="0" fontId="36" fillId="4" borderId="46" xfId="0" applyNumberFormat="1" applyFont="1" applyFill="1" applyBorder="1" applyAlignment="1" applyProtection="1">
      <alignment vertical="center" wrapText="1"/>
    </xf>
    <xf numFmtId="38" fontId="36" fillId="4" borderId="47" xfId="0" applyNumberFormat="1" applyFont="1" applyFill="1" applyBorder="1" applyAlignment="1" applyProtection="1">
      <alignment horizontal="right" vertical="center" wrapText="1"/>
    </xf>
    <xf numFmtId="0" fontId="43" fillId="0" borderId="14" xfId="1" applyFont="1" applyFill="1" applyBorder="1" applyAlignment="1" applyProtection="1">
      <alignment vertical="center"/>
    </xf>
    <xf numFmtId="0" fontId="43" fillId="0" borderId="15" xfId="1" applyFont="1" applyFill="1" applyBorder="1" applyAlignment="1" applyProtection="1">
      <alignment vertical="center"/>
    </xf>
    <xf numFmtId="38" fontId="36" fillId="6" borderId="0" xfId="14" applyFont="1" applyFill="1" applyProtection="1">
      <alignment vertical="center"/>
      <protection locked="0"/>
    </xf>
    <xf numFmtId="0" fontId="51" fillId="0" borderId="0" xfId="1" applyFont="1" applyProtection="1">
      <alignment vertical="center"/>
    </xf>
    <xf numFmtId="0" fontId="39" fillId="0" borderId="0" xfId="1" applyFont="1" applyAlignment="1" applyProtection="1">
      <alignment vertical="center" wrapText="1"/>
    </xf>
    <xf numFmtId="0" fontId="52" fillId="0" borderId="0" xfId="1" applyFont="1" applyFill="1" applyProtection="1">
      <alignment vertical="center"/>
    </xf>
    <xf numFmtId="0" fontId="43" fillId="0" borderId="0" xfId="1" applyFont="1" applyFill="1" applyProtection="1">
      <alignment vertical="center"/>
    </xf>
    <xf numFmtId="0" fontId="43" fillId="0" borderId="0" xfId="1" applyFont="1" applyFill="1" applyBorder="1" applyAlignment="1" applyProtection="1">
      <alignment horizontal="right" vertical="center"/>
    </xf>
    <xf numFmtId="0" fontId="43" fillId="4" borderId="28" xfId="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xf>
    <xf numFmtId="0" fontId="52" fillId="4" borderId="46" xfId="0" applyNumberFormat="1" applyFont="1" applyFill="1" applyBorder="1" applyAlignment="1" applyProtection="1">
      <alignment vertical="center"/>
    </xf>
    <xf numFmtId="38" fontId="36" fillId="4" borderId="49" xfId="0" applyNumberFormat="1" applyFont="1" applyFill="1" applyBorder="1" applyAlignment="1" applyProtection="1">
      <alignment horizontal="right" vertical="center"/>
    </xf>
    <xf numFmtId="38" fontId="50" fillId="4" borderId="22" xfId="0" applyNumberFormat="1" applyFont="1" applyFill="1" applyBorder="1" applyAlignment="1" applyProtection="1">
      <alignment vertical="center"/>
    </xf>
    <xf numFmtId="38" fontId="50" fillId="4" borderId="0" xfId="0" applyNumberFormat="1" applyFont="1" applyFill="1" applyBorder="1" applyAlignment="1" applyProtection="1">
      <alignment vertical="center"/>
    </xf>
    <xf numFmtId="0" fontId="52" fillId="4" borderId="37" xfId="0" applyNumberFormat="1" applyFont="1" applyFill="1" applyBorder="1" applyAlignment="1" applyProtection="1">
      <alignment vertical="center"/>
    </xf>
    <xf numFmtId="0" fontId="43" fillId="3" borderId="0" xfId="1" applyFont="1" applyFill="1" applyBorder="1" applyAlignment="1" applyProtection="1">
      <alignment vertical="center"/>
    </xf>
    <xf numFmtId="0" fontId="35" fillId="0" borderId="0" xfId="1" applyFont="1" applyFill="1" applyBorder="1" applyAlignment="1" applyProtection="1">
      <alignment horizontal="center" vertical="center" wrapText="1" shrinkToFit="1"/>
    </xf>
    <xf numFmtId="0" fontId="35" fillId="0" borderId="0" xfId="1" applyFont="1" applyBorder="1" applyAlignment="1" applyProtection="1">
      <alignment horizontal="center" vertical="center"/>
    </xf>
    <xf numFmtId="0" fontId="38" fillId="0" borderId="0" xfId="1" applyFont="1" applyBorder="1" applyAlignment="1" applyProtection="1">
      <alignment vertical="center"/>
    </xf>
    <xf numFmtId="0" fontId="8" fillId="0" borderId="0" xfId="1" applyFont="1" applyProtection="1">
      <alignment vertical="center"/>
    </xf>
    <xf numFmtId="38" fontId="34" fillId="6" borderId="0" xfId="14" applyFont="1" applyFill="1" applyProtection="1">
      <alignment vertical="center"/>
      <protection locked="0"/>
    </xf>
    <xf numFmtId="38" fontId="36" fillId="6" borderId="0" xfId="14" applyNumberFormat="1" applyFont="1" applyFill="1" applyProtection="1">
      <alignment vertical="center"/>
      <protection locked="0"/>
    </xf>
    <xf numFmtId="0" fontId="5" fillId="0" borderId="0" xfId="1" applyFont="1" applyFill="1" applyProtection="1">
      <alignment vertical="center"/>
    </xf>
    <xf numFmtId="0" fontId="18" fillId="0" borderId="0" xfId="1" applyFont="1" applyProtection="1">
      <alignment vertical="center"/>
    </xf>
    <xf numFmtId="0" fontId="52" fillId="4" borderId="17" xfId="0" applyNumberFormat="1" applyFont="1" applyFill="1" applyBorder="1" applyAlignment="1" applyProtection="1">
      <alignment horizontal="center" vertical="center"/>
    </xf>
    <xf numFmtId="38" fontId="52" fillId="4" borderId="49" xfId="0" applyNumberFormat="1" applyFont="1" applyFill="1" applyBorder="1" applyAlignment="1" applyProtection="1">
      <alignment horizontal="right" vertical="center"/>
    </xf>
    <xf numFmtId="0" fontId="5" fillId="0" borderId="9" xfId="1" applyFont="1" applyBorder="1" applyProtection="1">
      <alignment vertical="center"/>
    </xf>
    <xf numFmtId="0" fontId="5" fillId="0" borderId="10" xfId="1" applyFont="1" applyBorder="1" applyProtection="1">
      <alignment vertical="center"/>
    </xf>
    <xf numFmtId="0" fontId="5" fillId="0" borderId="11" xfId="1" applyFont="1" applyBorder="1" applyProtection="1">
      <alignment vertical="center"/>
    </xf>
    <xf numFmtId="0" fontId="43" fillId="0" borderId="15" xfId="1" applyFont="1" applyBorder="1" applyAlignment="1" applyProtection="1">
      <alignment horizontal="left" vertical="center"/>
    </xf>
    <xf numFmtId="0" fontId="43" fillId="3" borderId="14" xfId="1" applyFont="1" applyFill="1" applyBorder="1" applyAlignment="1" applyProtection="1">
      <alignment vertical="center"/>
    </xf>
    <xf numFmtId="0" fontId="43" fillId="3" borderId="15" xfId="1" applyFont="1" applyFill="1" applyBorder="1" applyAlignment="1" applyProtection="1">
      <alignment vertical="center"/>
    </xf>
    <xf numFmtId="0" fontId="52" fillId="4" borderId="17" xfId="0" applyNumberFormat="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wrapText="1"/>
    </xf>
    <xf numFmtId="0" fontId="52" fillId="4" borderId="38" xfId="0" applyNumberFormat="1" applyFont="1" applyFill="1" applyBorder="1" applyAlignment="1" applyProtection="1">
      <alignment vertical="center" wrapText="1"/>
    </xf>
    <xf numFmtId="0" fontId="52" fillId="4" borderId="0" xfId="0" applyNumberFormat="1" applyFont="1" applyFill="1" applyBorder="1" applyAlignment="1" applyProtection="1">
      <alignment horizontal="right" vertical="center" wrapText="1"/>
    </xf>
    <xf numFmtId="0" fontId="57" fillId="0" borderId="0" xfId="1" applyFont="1" applyProtection="1">
      <alignment vertical="center"/>
    </xf>
    <xf numFmtId="0" fontId="58" fillId="0" borderId="0" xfId="1" applyFont="1" applyBorder="1" applyAlignment="1" applyProtection="1">
      <alignment horizontal="left" vertical="center"/>
    </xf>
    <xf numFmtId="0" fontId="13" fillId="0" borderId="0" xfId="1" applyFont="1" applyBorder="1" applyAlignment="1" applyProtection="1">
      <alignment horizontal="left" vertical="center"/>
    </xf>
    <xf numFmtId="0" fontId="20" fillId="0" borderId="0" xfId="1" applyFont="1" applyAlignment="1" applyProtection="1">
      <alignment horizontal="left" vertical="center"/>
    </xf>
    <xf numFmtId="38" fontId="59" fillId="0" borderId="22" xfId="6" applyFont="1" applyBorder="1" applyAlignment="1" applyProtection="1">
      <alignment horizontal="right" vertical="center"/>
    </xf>
    <xf numFmtId="38" fontId="59" fillId="0" borderId="0" xfId="6" applyFont="1" applyBorder="1" applyAlignment="1" applyProtection="1">
      <alignment horizontal="right" vertical="center"/>
    </xf>
    <xf numFmtId="38" fontId="59" fillId="0" borderId="0" xfId="6" applyFont="1" applyBorder="1" applyAlignment="1" applyProtection="1">
      <alignment horizontal="left" vertical="center"/>
    </xf>
    <xf numFmtId="0" fontId="59" fillId="0" borderId="0" xfId="1" applyFont="1" applyBorder="1" applyAlignment="1" applyProtection="1">
      <alignment horizontal="center" vertical="center"/>
    </xf>
    <xf numFmtId="0" fontId="59" fillId="0" borderId="11" xfId="1" applyFont="1" applyBorder="1" applyAlignment="1" applyProtection="1">
      <alignment horizontal="center" vertical="center"/>
    </xf>
    <xf numFmtId="0" fontId="59" fillId="0" borderId="0" xfId="1" applyFont="1" applyBorder="1" applyAlignment="1" applyProtection="1">
      <alignment horizontal="left" vertical="center"/>
    </xf>
    <xf numFmtId="0" fontId="59" fillId="0" borderId="0" xfId="1" applyFont="1" applyBorder="1" applyAlignment="1" applyProtection="1">
      <alignment vertical="center"/>
    </xf>
    <xf numFmtId="0" fontId="44" fillId="0" borderId="0" xfId="1" applyFont="1" applyBorder="1" applyAlignment="1" applyProtection="1">
      <alignment vertical="center"/>
    </xf>
    <xf numFmtId="0" fontId="59" fillId="0" borderId="8" xfId="1" applyFont="1" applyBorder="1" applyAlignment="1" applyProtection="1">
      <alignment vertical="center"/>
    </xf>
    <xf numFmtId="0" fontId="60" fillId="0" borderId="0" xfId="1" applyFont="1" applyProtection="1">
      <alignment vertical="center"/>
    </xf>
    <xf numFmtId="0" fontId="37" fillId="0" borderId="0" xfId="1" applyFont="1" applyProtection="1">
      <alignment vertical="center"/>
    </xf>
    <xf numFmtId="0" fontId="37" fillId="0" borderId="0" xfId="1" applyFont="1" applyFill="1" applyProtection="1">
      <alignment vertical="center"/>
    </xf>
    <xf numFmtId="0" fontId="37" fillId="4" borderId="8" xfId="1" applyFont="1" applyFill="1" applyBorder="1" applyAlignment="1" applyProtection="1">
      <alignment horizontal="center" vertical="center"/>
    </xf>
    <xf numFmtId="0" fontId="37" fillId="4" borderId="12" xfId="1" applyFont="1" applyFill="1" applyBorder="1" applyAlignment="1" applyProtection="1">
      <alignment horizontal="center" vertical="center"/>
    </xf>
    <xf numFmtId="0" fontId="37" fillId="4" borderId="12" xfId="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0" fillId="0" borderId="50" xfId="0" applyBorder="1" applyProtection="1">
      <alignment vertical="center"/>
    </xf>
    <xf numFmtId="0" fontId="0" fillId="0" borderId="9" xfId="0" applyBorder="1" applyProtection="1">
      <alignment vertical="center"/>
    </xf>
    <xf numFmtId="0" fontId="21" fillId="0" borderId="23" xfId="0" applyNumberFormat="1" applyFont="1" applyFill="1" applyBorder="1" applyAlignment="1" applyProtection="1">
      <alignment horizontal="center" vertical="center"/>
    </xf>
    <xf numFmtId="182" fontId="36" fillId="4" borderId="0" xfId="0" applyNumberFormat="1" applyFont="1" applyFill="1" applyAlignment="1" applyProtection="1">
      <alignment horizontal="center" vertical="center" shrinkToFit="1"/>
      <protection locked="0"/>
    </xf>
    <xf numFmtId="182" fontId="36" fillId="4" borderId="0" xfId="1" applyNumberFormat="1" applyFont="1" applyFill="1" applyAlignment="1" applyProtection="1">
      <alignment horizontal="center" vertical="center" shrinkToFit="1"/>
      <protection locked="0"/>
    </xf>
    <xf numFmtId="183" fontId="34" fillId="4" borderId="0" xfId="0" applyNumberFormat="1" applyFont="1" applyFill="1" applyAlignment="1" applyProtection="1">
      <alignment horizontal="center" vertical="center" shrinkToFit="1"/>
      <protection locked="0"/>
    </xf>
    <xf numFmtId="183" fontId="36" fillId="4" borderId="0" xfId="1" applyNumberFormat="1" applyFont="1" applyFill="1" applyAlignment="1" applyProtection="1">
      <alignment horizontal="center" vertical="center" shrinkToFit="1"/>
      <protection locked="0"/>
    </xf>
    <xf numFmtId="186" fontId="34" fillId="4" borderId="0" xfId="0" applyNumberFormat="1" applyFont="1" applyFill="1" applyAlignment="1" applyProtection="1">
      <alignment horizontal="center" vertical="center" shrinkToFit="1"/>
      <protection locked="0"/>
    </xf>
    <xf numFmtId="187" fontId="34" fillId="4" borderId="0" xfId="0" applyNumberFormat="1" applyFont="1" applyFill="1" applyAlignment="1" applyProtection="1">
      <alignment horizontal="center" vertical="center" shrinkToFit="1"/>
      <protection locked="0"/>
    </xf>
    <xf numFmtId="187" fontId="36" fillId="4" borderId="0" xfId="1" applyNumberFormat="1" applyFont="1" applyFill="1" applyAlignment="1" applyProtection="1">
      <alignment horizontal="center" vertical="center" shrinkToFit="1"/>
      <protection locked="0"/>
    </xf>
    <xf numFmtId="188" fontId="36" fillId="4" borderId="0" xfId="0" applyNumberFormat="1" applyFont="1" applyFill="1" applyAlignment="1" applyProtection="1">
      <alignment horizontal="center" vertical="center" shrinkToFit="1"/>
      <protection locked="0"/>
    </xf>
    <xf numFmtId="189" fontId="36" fillId="4" borderId="0" xfId="0" applyNumberFormat="1" applyFont="1" applyFill="1" applyAlignment="1" applyProtection="1">
      <alignment horizontal="center" vertical="center" shrinkToFit="1"/>
      <protection locked="0"/>
    </xf>
    <xf numFmtId="190" fontId="34" fillId="4" borderId="0" xfId="0" applyNumberFormat="1" applyFont="1" applyFill="1" applyAlignment="1" applyProtection="1">
      <alignment horizontal="center" vertical="center" shrinkToFit="1"/>
      <protection locked="0"/>
    </xf>
    <xf numFmtId="191" fontId="36" fillId="4" borderId="0" xfId="0" applyNumberFormat="1" applyFont="1" applyFill="1" applyAlignment="1" applyProtection="1">
      <alignment horizontal="center" vertical="center" shrinkToFit="1"/>
      <protection locked="0"/>
    </xf>
    <xf numFmtId="192" fontId="36" fillId="4" borderId="0" xfId="0" applyNumberFormat="1" applyFont="1" applyFill="1" applyAlignment="1" applyProtection="1">
      <alignment horizontal="center" vertical="center" shrinkToFit="1"/>
      <protection locked="0"/>
    </xf>
    <xf numFmtId="193" fontId="36" fillId="4" borderId="0" xfId="0" applyNumberFormat="1" applyFont="1" applyFill="1" applyAlignment="1" applyProtection="1">
      <alignment horizontal="center" vertical="center" shrinkToFit="1"/>
      <protection locked="0"/>
    </xf>
    <xf numFmtId="38" fontId="36" fillId="0" borderId="0" xfId="14" applyFont="1" applyAlignment="1" applyProtection="1">
      <alignment vertical="center" shrinkToFit="1"/>
      <protection locked="0"/>
    </xf>
    <xf numFmtId="38" fontId="36" fillId="0" borderId="0" xfId="14" applyFont="1" applyFill="1" applyAlignment="1" applyProtection="1">
      <alignment vertical="center" shrinkToFit="1"/>
      <protection locked="0"/>
    </xf>
    <xf numFmtId="38" fontId="52" fillId="0" borderId="0" xfId="14" applyFont="1" applyAlignment="1" applyProtection="1">
      <alignment horizontal="center" vertical="center" shrinkToFit="1"/>
      <protection locked="0"/>
    </xf>
    <xf numFmtId="38" fontId="52" fillId="0" borderId="0" xfId="14" applyFont="1" applyFill="1" applyAlignment="1" applyProtection="1">
      <alignment horizontal="center" vertical="center" shrinkToFit="1"/>
      <protection locked="0"/>
    </xf>
    <xf numFmtId="38" fontId="36" fillId="0" borderId="28" xfId="14" applyFont="1" applyBorder="1" applyAlignment="1" applyProtection="1">
      <alignment horizontal="center" vertical="center" shrinkToFit="1"/>
      <protection locked="0"/>
    </xf>
    <xf numFmtId="38" fontId="36" fillId="0" borderId="28" xfId="14" applyFont="1" applyFill="1" applyBorder="1" applyAlignment="1" applyProtection="1">
      <alignment horizontal="center" vertical="center" shrinkToFit="1"/>
      <protection locked="0"/>
    </xf>
    <xf numFmtId="38" fontId="52" fillId="0" borderId="28" xfId="14" applyFont="1" applyBorder="1" applyAlignment="1" applyProtection="1">
      <alignment horizontal="center" vertical="center" shrinkToFit="1"/>
      <protection locked="0"/>
    </xf>
    <xf numFmtId="0" fontId="43" fillId="0" borderId="14" xfId="1" applyFont="1" applyBorder="1" applyAlignment="1" applyProtection="1">
      <alignment horizontal="center" vertical="center" wrapText="1"/>
      <protection locked="0"/>
    </xf>
    <xf numFmtId="179" fontId="62" fillId="0" borderId="17" xfId="1" applyNumberFormat="1" applyFont="1" applyFill="1" applyBorder="1" applyAlignment="1" applyProtection="1">
      <alignment horizontal="right" vertical="center" wrapText="1" shrinkToFit="1"/>
      <protection locked="0"/>
    </xf>
    <xf numFmtId="179" fontId="62" fillId="0" borderId="23" xfId="1" applyNumberFormat="1" applyFont="1" applyFill="1" applyBorder="1" applyAlignment="1" applyProtection="1">
      <alignment horizontal="right" vertical="center" wrapText="1" shrinkToFit="1"/>
      <protection locked="0"/>
    </xf>
    <xf numFmtId="38" fontId="36" fillId="0" borderId="0" xfId="14" applyFont="1" applyFill="1" applyAlignment="1" applyProtection="1">
      <alignment horizontal="center" vertical="center" wrapText="1"/>
      <protection locked="0"/>
    </xf>
    <xf numFmtId="0" fontId="52" fillId="0" borderId="0" xfId="0" applyFont="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6" fillId="0" borderId="0" xfId="1" applyFont="1" applyAlignment="1" applyProtection="1">
      <alignment horizontal="left" vertical="center" wrapText="1"/>
      <protection locked="0"/>
    </xf>
    <xf numFmtId="0" fontId="52" fillId="0" borderId="0" xfId="1" applyFont="1" applyAlignment="1" applyProtection="1">
      <alignment horizontal="left" vertical="center" wrapText="1"/>
      <protection locked="0"/>
    </xf>
    <xf numFmtId="0" fontId="36" fillId="0" borderId="0" xfId="1" applyFont="1" applyFill="1" applyAlignment="1" applyProtection="1">
      <alignment horizontal="left" vertical="center" wrapText="1"/>
      <protection locked="0"/>
    </xf>
    <xf numFmtId="0" fontId="52" fillId="0" borderId="0" xfId="1" applyFont="1" applyFill="1" applyAlignment="1" applyProtection="1">
      <alignment horizontal="left" vertical="center" wrapText="1"/>
      <protection locked="0"/>
    </xf>
    <xf numFmtId="0" fontId="63" fillId="0" borderId="14" xfId="1" applyFont="1" applyBorder="1" applyAlignment="1" applyProtection="1">
      <alignment horizontal="left" vertical="center" wrapText="1"/>
      <protection locked="0"/>
    </xf>
    <xf numFmtId="0" fontId="63" fillId="0" borderId="17" xfId="1" applyFont="1" applyBorder="1" applyAlignment="1" applyProtection="1">
      <alignment horizontal="left" vertical="center" wrapText="1"/>
      <protection locked="0"/>
    </xf>
    <xf numFmtId="0" fontId="63" fillId="0" borderId="14" xfId="1" applyFont="1" applyFill="1" applyBorder="1" applyAlignment="1" applyProtection="1">
      <alignment horizontal="left" vertical="center" wrapText="1"/>
      <protection locked="0"/>
    </xf>
    <xf numFmtId="0" fontId="63" fillId="0" borderId="9" xfId="1" applyFont="1" applyBorder="1" applyAlignment="1" applyProtection="1">
      <alignment horizontal="left" vertical="center" wrapText="1"/>
      <protection locked="0"/>
    </xf>
    <xf numFmtId="0" fontId="63" fillId="0" borderId="23" xfId="1" applyFont="1" applyBorder="1" applyAlignment="1" applyProtection="1">
      <alignment horizontal="left" vertical="center" wrapText="1"/>
      <protection locked="0"/>
    </xf>
    <xf numFmtId="0" fontId="63" fillId="0" borderId="17" xfId="1" applyFont="1" applyFill="1" applyBorder="1" applyAlignment="1" applyProtection="1">
      <alignment horizontal="left" vertical="center" wrapText="1"/>
      <protection locked="0"/>
    </xf>
    <xf numFmtId="0" fontId="65" fillId="3" borderId="0" xfId="1" applyFont="1" applyFill="1" applyBorder="1" applyAlignment="1" applyProtection="1">
      <alignment vertical="center"/>
    </xf>
    <xf numFmtId="0" fontId="66" fillId="0" borderId="0" xfId="1" applyFont="1" applyProtection="1">
      <alignment vertical="center"/>
    </xf>
    <xf numFmtId="0" fontId="67" fillId="0" borderId="0" xfId="1" applyFont="1" applyBorder="1" applyAlignment="1" applyProtection="1">
      <alignment vertical="center"/>
    </xf>
    <xf numFmtId="0" fontId="68" fillId="0" borderId="0" xfId="1" applyFont="1" applyProtection="1">
      <alignment vertical="center"/>
    </xf>
    <xf numFmtId="0" fontId="8" fillId="0" borderId="0" xfId="0" applyFont="1" applyFill="1" applyAlignment="1">
      <alignment horizontal="left" vertical="center" wrapText="1"/>
    </xf>
    <xf numFmtId="0" fontId="0" fillId="0" borderId="0" xfId="0" applyFill="1" applyAlignment="1">
      <alignment horizontal="left" vertical="center" wrapText="1"/>
    </xf>
    <xf numFmtId="0" fontId="23" fillId="0" borderId="0" xfId="0" applyFont="1" applyAlignment="1">
      <alignment horizontal="left" vertical="center" wrapText="1"/>
    </xf>
    <xf numFmtId="0" fontId="32" fillId="0" borderId="0" xfId="0" applyFont="1" applyAlignment="1">
      <alignment horizontal="left" vertical="center" wrapText="1"/>
    </xf>
    <xf numFmtId="0" fontId="8" fillId="0" borderId="0" xfId="0" applyFont="1" applyAlignment="1">
      <alignment horizontal="left" vertical="center" wrapText="1"/>
    </xf>
    <xf numFmtId="0" fontId="0" fillId="0" borderId="0" xfId="0" applyAlignment="1">
      <alignment horizontal="left" vertical="center" wrapText="1"/>
    </xf>
    <xf numFmtId="0" fontId="8" fillId="3" borderId="0" xfId="0" applyFont="1" applyFill="1" applyAlignment="1">
      <alignment horizontal="left" vertical="top" wrapText="1"/>
    </xf>
    <xf numFmtId="0" fontId="0" fillId="3" borderId="0" xfId="0" applyFill="1" applyAlignment="1">
      <alignment horizontal="left" vertical="top" wrapText="1"/>
    </xf>
    <xf numFmtId="0" fontId="0" fillId="3" borderId="0" xfId="0" applyFill="1" applyAlignment="1">
      <alignment horizontal="left" vertical="top"/>
    </xf>
    <xf numFmtId="0" fontId="24" fillId="0" borderId="0" xfId="0" applyFont="1" applyAlignment="1">
      <alignment horizontal="center" vertical="center" wrapText="1"/>
    </xf>
    <xf numFmtId="0" fontId="24" fillId="0" borderId="0" xfId="0" applyFont="1" applyAlignment="1">
      <alignment horizontal="center" vertical="center"/>
    </xf>
    <xf numFmtId="0" fontId="8" fillId="0" borderId="0" xfId="0" applyFont="1" applyAlignment="1">
      <alignment horizontal="left" vertical="center"/>
    </xf>
    <xf numFmtId="0" fontId="26" fillId="0" borderId="0" xfId="0" applyFont="1" applyAlignment="1">
      <alignment horizontal="left"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48" fillId="0" borderId="0" xfId="1" applyFont="1" applyAlignment="1" applyProtection="1">
      <alignment vertical="center" wrapText="1"/>
    </xf>
    <xf numFmtId="0" fontId="64" fillId="5" borderId="35" xfId="1" applyFont="1" applyFill="1" applyBorder="1" applyAlignment="1" applyProtection="1">
      <alignment horizontal="center" vertical="center"/>
    </xf>
    <xf numFmtId="0" fontId="4" fillId="0" borderId="0" xfId="1" applyFont="1" applyFill="1" applyAlignment="1" applyProtection="1">
      <alignment horizontal="left" vertical="center" wrapText="1"/>
    </xf>
    <xf numFmtId="0" fontId="17" fillId="0" borderId="0" xfId="1" applyFont="1" applyAlignment="1" applyProtection="1">
      <alignment horizontal="center" vertical="center"/>
    </xf>
    <xf numFmtId="0" fontId="4" fillId="0" borderId="0" xfId="1" applyFont="1" applyAlignment="1" applyProtection="1">
      <alignment horizontal="left" vertical="center" wrapText="1"/>
    </xf>
    <xf numFmtId="0" fontId="4" fillId="0" borderId="0" xfId="1" applyFont="1" applyFill="1" applyBorder="1" applyAlignment="1" applyProtection="1">
      <alignment horizontal="left" vertical="center"/>
    </xf>
    <xf numFmtId="0" fontId="20" fillId="0" borderId="0" xfId="1" applyFont="1" applyAlignment="1" applyProtection="1">
      <alignment horizontal="center" vertical="top"/>
    </xf>
    <xf numFmtId="0" fontId="48"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shrinkToFit="1"/>
    </xf>
    <xf numFmtId="0" fontId="20" fillId="0" borderId="0" xfId="1" applyFont="1" applyFill="1" applyAlignment="1" applyProtection="1">
      <alignment horizontal="center" vertical="top"/>
    </xf>
    <xf numFmtId="0" fontId="29" fillId="0" borderId="0" xfId="1" applyFont="1" applyAlignment="1" applyProtection="1">
      <alignment vertical="top" wrapText="1"/>
    </xf>
    <xf numFmtId="0" fontId="37" fillId="5" borderId="41" xfId="1" applyFont="1" applyFill="1" applyBorder="1" applyAlignment="1" applyProtection="1">
      <alignment horizontal="center" vertical="center"/>
    </xf>
    <xf numFmtId="0" fontId="37" fillId="5" borderId="19" xfId="1" applyFont="1" applyFill="1" applyBorder="1" applyAlignment="1" applyProtection="1">
      <alignment horizontal="center" vertical="center"/>
    </xf>
    <xf numFmtId="38" fontId="45" fillId="5" borderId="17" xfId="2" applyFont="1" applyFill="1" applyBorder="1" applyAlignment="1" applyProtection="1">
      <alignment horizontal="right" vertical="center"/>
    </xf>
    <xf numFmtId="38" fontId="45" fillId="5" borderId="14" xfId="2" applyFont="1" applyFill="1" applyBorder="1" applyAlignment="1" applyProtection="1">
      <alignment horizontal="right" vertical="center"/>
    </xf>
    <xf numFmtId="38" fontId="45" fillId="5" borderId="15" xfId="2" applyFont="1" applyFill="1" applyBorder="1" applyAlignment="1" applyProtection="1">
      <alignment horizontal="right" vertical="center"/>
    </xf>
    <xf numFmtId="176" fontId="46" fillId="5" borderId="37" xfId="1" applyNumberFormat="1" applyFont="1" applyFill="1" applyBorder="1" applyAlignment="1" applyProtection="1">
      <alignment horizontal="center" vertical="center"/>
    </xf>
    <xf numFmtId="0" fontId="46" fillId="5" borderId="38" xfId="1" applyFont="1" applyFill="1" applyBorder="1" applyAlignment="1" applyProtection="1">
      <alignment horizontal="center" vertical="center" shrinkToFit="1"/>
    </xf>
    <xf numFmtId="0" fontId="46" fillId="5" borderId="39" xfId="1" applyFont="1" applyFill="1" applyBorder="1" applyAlignment="1" applyProtection="1">
      <alignment horizontal="center" vertical="center" shrinkToFit="1"/>
    </xf>
    <xf numFmtId="0" fontId="46" fillId="5" borderId="40" xfId="1" applyFont="1" applyFill="1" applyBorder="1" applyAlignment="1" applyProtection="1">
      <alignment horizontal="center" vertical="center" shrinkToFit="1"/>
    </xf>
    <xf numFmtId="0" fontId="47" fillId="0" borderId="9" xfId="1" applyFont="1" applyBorder="1" applyAlignment="1" applyProtection="1">
      <alignment horizontal="center" vertical="center"/>
    </xf>
    <xf numFmtId="38" fontId="27" fillId="0" borderId="35" xfId="2" applyFont="1" applyFill="1" applyBorder="1" applyAlignment="1" applyProtection="1">
      <alignment horizontal="right" vertical="center" shrinkToFit="1"/>
      <protection locked="0"/>
    </xf>
    <xf numFmtId="176" fontId="27" fillId="0" borderId="35" xfId="1" applyNumberFormat="1" applyFont="1" applyFill="1" applyBorder="1" applyAlignment="1" applyProtection="1">
      <alignment horizontal="center" vertical="center" shrinkToFit="1"/>
      <protection locked="0"/>
    </xf>
    <xf numFmtId="181" fontId="27" fillId="0" borderId="35" xfId="1" applyNumberFormat="1" applyFont="1" applyFill="1" applyBorder="1" applyAlignment="1" applyProtection="1">
      <alignment horizontal="center" vertical="center" shrinkToFit="1"/>
      <protection locked="0"/>
    </xf>
    <xf numFmtId="0" fontId="64" fillId="5" borderId="36" xfId="1" applyFont="1" applyFill="1" applyBorder="1" applyAlignment="1" applyProtection="1">
      <alignment horizontal="center" vertical="center"/>
    </xf>
    <xf numFmtId="0" fontId="64" fillId="0" borderId="36" xfId="1" applyFont="1" applyFill="1" applyBorder="1" applyAlignment="1" applyProtection="1">
      <alignment horizontal="center" vertical="center" shrinkToFit="1"/>
      <protection locked="0"/>
    </xf>
    <xf numFmtId="38" fontId="27" fillId="0" borderId="36" xfId="2" applyFont="1" applyFill="1" applyBorder="1" applyAlignment="1" applyProtection="1">
      <alignment horizontal="right" vertical="center" shrinkToFit="1"/>
      <protection locked="0"/>
    </xf>
    <xf numFmtId="176" fontId="27" fillId="0" borderId="36" xfId="1" applyNumberFormat="1" applyFont="1" applyFill="1" applyBorder="1" applyAlignment="1" applyProtection="1">
      <alignment horizontal="center" vertical="center" shrinkToFit="1"/>
      <protection locked="0"/>
    </xf>
    <xf numFmtId="0" fontId="27" fillId="0" borderId="36" xfId="1" applyFont="1" applyFill="1" applyBorder="1" applyAlignment="1" applyProtection="1">
      <alignment horizontal="center" vertical="center" shrinkToFit="1"/>
      <protection locked="0"/>
    </xf>
    <xf numFmtId="0" fontId="37" fillId="5" borderId="19" xfId="1" applyFont="1" applyFill="1" applyBorder="1" applyAlignment="1" applyProtection="1">
      <alignment horizontal="center" vertical="center" textRotation="255"/>
    </xf>
    <xf numFmtId="0" fontId="37" fillId="5" borderId="17" xfId="1" applyFont="1" applyFill="1" applyBorder="1" applyAlignment="1" applyProtection="1">
      <alignment horizontal="center" vertical="center" textRotation="255"/>
    </xf>
    <xf numFmtId="0" fontId="64" fillId="5" borderId="20" xfId="1" applyFont="1" applyFill="1" applyBorder="1" applyAlignment="1" applyProtection="1">
      <alignment horizontal="center" vertical="center"/>
    </xf>
    <xf numFmtId="38" fontId="27" fillId="0" borderId="20" xfId="2" applyFont="1" applyFill="1" applyBorder="1" applyAlignment="1" applyProtection="1">
      <alignment horizontal="right" vertical="center" shrinkToFit="1"/>
      <protection locked="0"/>
    </xf>
    <xf numFmtId="176" fontId="27" fillId="5" borderId="42" xfId="1" applyNumberFormat="1" applyFont="1" applyFill="1" applyBorder="1" applyAlignment="1" applyProtection="1">
      <alignment horizontal="center" vertical="center"/>
    </xf>
    <xf numFmtId="0" fontId="27" fillId="0" borderId="20" xfId="1" applyFont="1" applyFill="1" applyBorder="1" applyAlignment="1" applyProtection="1">
      <alignment horizontal="center" vertical="center" shrinkToFit="1"/>
      <protection locked="0"/>
    </xf>
    <xf numFmtId="0" fontId="43" fillId="0" borderId="0" xfId="1" applyFont="1" applyFill="1" applyBorder="1" applyAlignment="1" applyProtection="1">
      <alignment horizontal="center" vertical="center"/>
    </xf>
    <xf numFmtId="0" fontId="4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wrapText="1"/>
    </xf>
    <xf numFmtId="0" fontId="37" fillId="5" borderId="19" xfId="1" applyFont="1" applyFill="1" applyBorder="1" applyAlignment="1" applyProtection="1">
      <alignment horizontal="left" vertical="center"/>
    </xf>
    <xf numFmtId="179" fontId="40" fillId="2" borderId="17" xfId="1" applyNumberFormat="1" applyFont="1" applyFill="1" applyBorder="1" applyAlignment="1" applyProtection="1">
      <alignment horizontal="right" vertical="center"/>
    </xf>
    <xf numFmtId="179" fontId="40" fillId="2" borderId="14" xfId="1" applyNumberFormat="1" applyFont="1" applyFill="1" applyBorder="1" applyAlignment="1" applyProtection="1">
      <alignment horizontal="right" vertical="center"/>
    </xf>
    <xf numFmtId="179" fontId="40" fillId="2" borderId="15" xfId="1" applyNumberFormat="1" applyFont="1" applyFill="1" applyBorder="1" applyAlignment="1" applyProtection="1">
      <alignment horizontal="right" vertical="center"/>
    </xf>
    <xf numFmtId="179" fontId="40" fillId="5" borderId="38" xfId="1" applyNumberFormat="1" applyFont="1" applyFill="1" applyBorder="1" applyAlignment="1" applyProtection="1">
      <alignment horizontal="center" vertical="center"/>
    </xf>
    <xf numFmtId="179" fontId="40" fillId="5" borderId="39" xfId="1" applyNumberFormat="1" applyFont="1" applyFill="1" applyBorder="1" applyAlignment="1" applyProtection="1">
      <alignment horizontal="center" vertical="center"/>
    </xf>
    <xf numFmtId="179" fontId="40" fillId="5" borderId="40" xfId="1" applyNumberFormat="1" applyFont="1" applyFill="1" applyBorder="1" applyAlignment="1" applyProtection="1">
      <alignment horizontal="center" vertical="center"/>
    </xf>
    <xf numFmtId="179" fontId="42" fillId="5" borderId="38" xfId="1" applyNumberFormat="1" applyFont="1" applyFill="1" applyBorder="1" applyAlignment="1" applyProtection="1">
      <alignment horizontal="center" vertical="center"/>
    </xf>
    <xf numFmtId="179" fontId="42" fillId="5" borderId="39" xfId="1" applyNumberFormat="1" applyFont="1" applyFill="1" applyBorder="1" applyAlignment="1" applyProtection="1">
      <alignment horizontal="center" vertical="center"/>
    </xf>
    <xf numFmtId="179" fontId="42" fillId="5" borderId="40" xfId="1" applyNumberFormat="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wrapText="1"/>
    </xf>
    <xf numFmtId="179" fontId="41" fillId="5" borderId="14" xfId="1" applyNumberFormat="1" applyFont="1" applyFill="1" applyBorder="1" applyAlignment="1" applyProtection="1">
      <alignment horizontal="right" vertical="center" wrapText="1"/>
    </xf>
    <xf numFmtId="179" fontId="41" fillId="5" borderId="15" xfId="1" applyNumberFormat="1" applyFont="1" applyFill="1" applyBorder="1" applyAlignment="1" applyProtection="1">
      <alignment horizontal="right" vertical="center" wrapText="1"/>
    </xf>
    <xf numFmtId="0" fontId="29" fillId="0" borderId="0" xfId="1" applyFont="1" applyAlignment="1" applyProtection="1">
      <alignment horizontal="left" vertical="top" wrapText="1"/>
    </xf>
    <xf numFmtId="0" fontId="37" fillId="5" borderId="36" xfId="1" applyFont="1" applyFill="1" applyBorder="1" applyAlignment="1" applyProtection="1">
      <alignment horizontal="left" vertical="center"/>
    </xf>
    <xf numFmtId="179" fontId="40" fillId="2" borderId="27" xfId="1" applyNumberFormat="1" applyFont="1" applyFill="1" applyBorder="1" applyAlignment="1" applyProtection="1">
      <alignment horizontal="right" vertical="center"/>
    </xf>
    <xf numFmtId="179" fontId="40" fillId="2" borderId="6" xfId="1" applyNumberFormat="1" applyFont="1" applyFill="1" applyBorder="1" applyAlignment="1" applyProtection="1">
      <alignment horizontal="right" vertical="center"/>
    </xf>
    <xf numFmtId="179" fontId="40" fillId="2" borderId="7" xfId="1" applyNumberFormat="1" applyFont="1" applyFill="1" applyBorder="1" applyAlignment="1" applyProtection="1">
      <alignment horizontal="right" vertical="center"/>
    </xf>
    <xf numFmtId="179" fontId="40" fillId="2" borderId="61" xfId="1" applyNumberFormat="1" applyFont="1" applyFill="1" applyBorder="1" applyAlignment="1" applyProtection="1">
      <alignment horizontal="right" vertical="center"/>
      <protection locked="0"/>
    </xf>
    <xf numFmtId="179" fontId="40" fillId="2" borderId="62" xfId="1" applyNumberFormat="1" applyFont="1" applyFill="1" applyBorder="1" applyAlignment="1" applyProtection="1">
      <alignment horizontal="right" vertical="center"/>
      <protection locked="0"/>
    </xf>
    <xf numFmtId="179" fontId="40" fillId="2" borderId="63" xfId="1" applyNumberFormat="1" applyFont="1" applyFill="1" applyBorder="1" applyAlignment="1" applyProtection="1">
      <alignment horizontal="right" vertical="center"/>
      <protection locked="0"/>
    </xf>
    <xf numFmtId="0" fontId="37" fillId="5" borderId="14" xfId="1" applyFont="1" applyFill="1" applyBorder="1" applyAlignment="1" applyProtection="1">
      <alignment horizontal="center" vertical="center"/>
    </xf>
    <xf numFmtId="0" fontId="37" fillId="5" borderId="15"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xf>
    <xf numFmtId="179" fontId="41" fillId="5" borderId="14" xfId="1" applyNumberFormat="1" applyFont="1" applyFill="1" applyBorder="1" applyAlignment="1" applyProtection="1">
      <alignment horizontal="right" vertical="center"/>
    </xf>
    <xf numFmtId="179" fontId="41" fillId="5" borderId="15" xfId="1" applyNumberFormat="1" applyFont="1" applyFill="1" applyBorder="1" applyAlignment="1" applyProtection="1">
      <alignment horizontal="right" vertical="center"/>
    </xf>
    <xf numFmtId="179" fontId="41" fillId="5" borderId="12" xfId="1" applyNumberFormat="1" applyFont="1" applyFill="1" applyBorder="1" applyAlignment="1" applyProtection="1">
      <alignment horizontal="right" vertical="center"/>
    </xf>
    <xf numFmtId="179" fontId="41" fillId="5" borderId="8" xfId="1" applyNumberFormat="1" applyFont="1" applyFill="1" applyBorder="1" applyAlignment="1" applyProtection="1">
      <alignment horizontal="right" vertical="center"/>
    </xf>
    <xf numFmtId="179" fontId="41" fillId="5" borderId="13" xfId="1" applyNumberFormat="1" applyFont="1" applyFill="1" applyBorder="1" applyAlignment="1" applyProtection="1">
      <alignment horizontal="right" vertical="center"/>
    </xf>
    <xf numFmtId="179" fontId="40" fillId="2" borderId="34" xfId="1" applyNumberFormat="1" applyFont="1" applyFill="1" applyBorder="1" applyAlignment="1" applyProtection="1">
      <alignment horizontal="right" vertical="center"/>
    </xf>
    <xf numFmtId="179" fontId="40" fillId="2" borderId="1" xfId="1" applyNumberFormat="1" applyFont="1" applyFill="1" applyBorder="1" applyAlignment="1" applyProtection="1">
      <alignment horizontal="right" vertical="center"/>
    </xf>
    <xf numFmtId="179" fontId="40" fillId="2" borderId="59" xfId="1" applyNumberFormat="1" applyFont="1" applyFill="1" applyBorder="1" applyAlignment="1" applyProtection="1">
      <alignment horizontal="right" vertical="center"/>
      <protection locked="0"/>
    </xf>
    <xf numFmtId="179" fontId="40" fillId="2" borderId="1" xfId="1" applyNumberFormat="1" applyFont="1" applyFill="1" applyBorder="1" applyAlignment="1" applyProtection="1">
      <alignment horizontal="right" vertical="center"/>
      <protection locked="0"/>
    </xf>
    <xf numFmtId="179" fontId="40" fillId="2" borderId="60" xfId="1" applyNumberFormat="1" applyFont="1" applyFill="1" applyBorder="1" applyAlignment="1" applyProtection="1">
      <alignment horizontal="right" vertical="center"/>
      <protection locked="0"/>
    </xf>
    <xf numFmtId="0" fontId="37" fillId="5" borderId="35" xfId="1" applyFont="1" applyFill="1" applyBorder="1" applyAlignment="1" applyProtection="1">
      <alignment horizontal="left" vertical="center"/>
    </xf>
    <xf numFmtId="179" fontId="40" fillId="2" borderId="5" xfId="1" applyNumberFormat="1" applyFont="1" applyFill="1" applyBorder="1" applyAlignment="1" applyProtection="1">
      <alignment horizontal="right" vertical="center"/>
    </xf>
    <xf numFmtId="0" fontId="37" fillId="5" borderId="23" xfId="1" applyFont="1" applyFill="1" applyBorder="1" applyAlignment="1" applyProtection="1">
      <alignment horizontal="center" vertical="center" textRotation="255"/>
    </xf>
    <xf numFmtId="0" fontId="37" fillId="5" borderId="22" xfId="1" applyFont="1" applyFill="1" applyBorder="1" applyAlignment="1" applyProtection="1">
      <alignment horizontal="center" vertical="center" textRotation="255"/>
    </xf>
    <xf numFmtId="0" fontId="37" fillId="5" borderId="12" xfId="1" applyFont="1" applyFill="1" applyBorder="1" applyAlignment="1" applyProtection="1">
      <alignment horizontal="center" vertical="center" textRotation="255"/>
    </xf>
    <xf numFmtId="0" fontId="37" fillId="5" borderId="20" xfId="1" applyNumberFormat="1" applyFont="1" applyFill="1" applyBorder="1" applyAlignment="1" applyProtection="1">
      <alignment horizontal="left" vertical="center"/>
    </xf>
    <xf numFmtId="179" fontId="40" fillId="2" borderId="2" xfId="1" applyNumberFormat="1" applyFont="1" applyFill="1" applyBorder="1" applyAlignment="1" applyProtection="1">
      <alignment horizontal="right" vertical="center"/>
    </xf>
    <xf numFmtId="179" fontId="40" fillId="2" borderId="3" xfId="1" applyNumberFormat="1" applyFont="1" applyFill="1" applyBorder="1" applyAlignment="1" applyProtection="1">
      <alignment horizontal="right" vertical="center"/>
    </xf>
    <xf numFmtId="179" fontId="40" fillId="2" borderId="4" xfId="1" applyNumberFormat="1" applyFont="1" applyFill="1" applyBorder="1" applyAlignment="1" applyProtection="1">
      <alignment horizontal="right" vertical="center"/>
    </xf>
    <xf numFmtId="179" fontId="40" fillId="2" borderId="56" xfId="1" applyNumberFormat="1" applyFont="1" applyFill="1" applyBorder="1" applyAlignment="1" applyProtection="1">
      <alignment horizontal="right" vertical="center"/>
      <protection locked="0"/>
    </xf>
    <xf numFmtId="179" fontId="40" fillId="2" borderId="57" xfId="1" applyNumberFormat="1" applyFont="1" applyFill="1" applyBorder="1" applyAlignment="1" applyProtection="1">
      <alignment horizontal="right" vertical="center"/>
      <protection locked="0"/>
    </xf>
    <xf numFmtId="179" fontId="40" fillId="2" borderId="58" xfId="1" applyNumberFormat="1" applyFont="1" applyFill="1" applyBorder="1" applyAlignment="1" applyProtection="1">
      <alignment horizontal="right" vertical="center"/>
      <protection locked="0"/>
    </xf>
    <xf numFmtId="0" fontId="37" fillId="5" borderId="35" xfId="1" applyFont="1" applyFill="1" applyBorder="1" applyAlignment="1" applyProtection="1">
      <alignment horizontal="left" vertical="center" wrapText="1"/>
    </xf>
    <xf numFmtId="0" fontId="37" fillId="5" borderId="26" xfId="1" applyFont="1" applyFill="1" applyBorder="1" applyAlignment="1" applyProtection="1">
      <alignment horizontal="center" vertical="center" textRotation="255"/>
    </xf>
    <xf numFmtId="0" fontId="37" fillId="5" borderId="21" xfId="1" applyFont="1" applyFill="1" applyBorder="1" applyAlignment="1" applyProtection="1">
      <alignment horizontal="center" vertical="center" textRotation="255"/>
    </xf>
    <xf numFmtId="0" fontId="37" fillId="5" borderId="20" xfId="1" applyFont="1" applyFill="1" applyBorder="1" applyAlignment="1" applyProtection="1">
      <alignment horizontal="left" vertical="center"/>
    </xf>
    <xf numFmtId="0" fontId="37" fillId="5" borderId="35" xfId="1" applyFont="1" applyFill="1" applyBorder="1" applyAlignment="1" applyProtection="1">
      <alignment horizontal="left" vertical="center" shrinkToFit="1"/>
    </xf>
    <xf numFmtId="179" fontId="41" fillId="5" borderId="22" xfId="1" applyNumberFormat="1" applyFont="1" applyFill="1" applyBorder="1" applyAlignment="1" applyProtection="1">
      <alignment horizontal="right" vertical="center"/>
    </xf>
    <xf numFmtId="179" fontId="41" fillId="5" borderId="0" xfId="1" applyNumberFormat="1" applyFont="1" applyFill="1" applyBorder="1" applyAlignment="1" applyProtection="1">
      <alignment horizontal="right" vertical="center"/>
    </xf>
    <xf numFmtId="179" fontId="41" fillId="5" borderId="11" xfId="1" applyNumberFormat="1" applyFont="1" applyFill="1" applyBorder="1" applyAlignment="1" applyProtection="1">
      <alignment horizontal="right" vertical="center"/>
    </xf>
    <xf numFmtId="0" fontId="13" fillId="0" borderId="0" xfId="1" applyFont="1" applyFill="1" applyAlignment="1" applyProtection="1">
      <alignment horizontal="center" vertical="center"/>
    </xf>
    <xf numFmtId="0" fontId="13" fillId="0" borderId="8" xfId="1" applyFont="1" applyFill="1" applyBorder="1" applyAlignment="1" applyProtection="1">
      <alignment horizontal="center" vertical="center"/>
    </xf>
    <xf numFmtId="0" fontId="37" fillId="5" borderId="23" xfId="1" applyFont="1" applyFill="1" applyBorder="1" applyAlignment="1" applyProtection="1">
      <alignment horizontal="center" vertical="center"/>
    </xf>
    <xf numFmtId="0" fontId="37" fillId="5" borderId="9" xfId="1" applyFont="1" applyFill="1" applyBorder="1" applyAlignment="1" applyProtection="1">
      <alignment horizontal="center" vertical="center"/>
    </xf>
    <xf numFmtId="0" fontId="37" fillId="5" borderId="10" xfId="1" applyFont="1" applyFill="1" applyBorder="1" applyAlignment="1" applyProtection="1">
      <alignment horizontal="center" vertical="center"/>
    </xf>
    <xf numFmtId="0" fontId="37" fillId="5" borderId="26" xfId="1" applyFont="1" applyFill="1" applyBorder="1" applyAlignment="1" applyProtection="1">
      <alignment horizontal="center" vertical="center" wrapText="1"/>
    </xf>
    <xf numFmtId="0" fontId="37" fillId="5" borderId="12" xfId="1" applyFont="1" applyFill="1" applyBorder="1" applyAlignment="1" applyProtection="1">
      <alignment horizontal="right" vertical="center"/>
    </xf>
    <xf numFmtId="0" fontId="37" fillId="5" borderId="8" xfId="1" applyFont="1" applyFill="1" applyBorder="1" applyAlignment="1" applyProtection="1">
      <alignment horizontal="right" vertical="center"/>
    </xf>
    <xf numFmtId="0" fontId="37" fillId="5" borderId="13" xfId="1" applyFont="1" applyFill="1" applyBorder="1" applyAlignment="1" applyProtection="1">
      <alignment horizontal="right" vertical="center"/>
    </xf>
    <xf numFmtId="0" fontId="37" fillId="5" borderId="12" xfId="1" applyFont="1" applyFill="1" applyBorder="1" applyAlignment="1" applyProtection="1">
      <alignment horizontal="right" vertical="center" wrapText="1"/>
    </xf>
    <xf numFmtId="0" fontId="37" fillId="5" borderId="8" xfId="1" applyFont="1" applyFill="1" applyBorder="1" applyAlignment="1" applyProtection="1">
      <alignment horizontal="right" vertical="center" wrapText="1"/>
    </xf>
    <xf numFmtId="0" fontId="37" fillId="5" borderId="13" xfId="1" applyFont="1" applyFill="1" applyBorder="1" applyAlignment="1" applyProtection="1">
      <alignment horizontal="right" vertical="center" wrapText="1"/>
    </xf>
    <xf numFmtId="0" fontId="37" fillId="5" borderId="22" xfId="1" applyFont="1" applyFill="1" applyBorder="1" applyAlignment="1" applyProtection="1">
      <alignment horizontal="right" vertical="center" wrapText="1"/>
    </xf>
    <xf numFmtId="0" fontId="37" fillId="5" borderId="0" xfId="1" applyFont="1" applyFill="1" applyBorder="1" applyAlignment="1" applyProtection="1">
      <alignment horizontal="right" vertical="center" wrapText="1"/>
    </xf>
    <xf numFmtId="0" fontId="37" fillId="5" borderId="11" xfId="1" applyFont="1" applyFill="1" applyBorder="1" applyAlignment="1" applyProtection="1">
      <alignment horizontal="right" vertical="center" wrapText="1"/>
    </xf>
    <xf numFmtId="0" fontId="50" fillId="0" borderId="0" xfId="1" applyFont="1" applyFill="1" applyAlignment="1" applyProtection="1">
      <alignment horizontal="left" vertical="center" wrapText="1"/>
    </xf>
    <xf numFmtId="0" fontId="51"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6" fillId="0" borderId="0" xfId="1" applyFont="1" applyAlignment="1" applyProtection="1">
      <alignment horizontal="left" vertical="center" wrapText="1"/>
    </xf>
    <xf numFmtId="0" fontId="43" fillId="0" borderId="1" xfId="1" applyNumberFormat="1" applyFont="1" applyBorder="1" applyAlignment="1" applyProtection="1">
      <alignment horizontal="left" vertical="center"/>
    </xf>
    <xf numFmtId="0" fontId="43" fillId="0" borderId="5" xfId="1" applyNumberFormat="1" applyFont="1" applyBorder="1" applyAlignment="1" applyProtection="1">
      <alignment horizontal="left" vertical="center"/>
    </xf>
    <xf numFmtId="0" fontId="43" fillId="4" borderId="34" xfId="1" applyFont="1" applyFill="1" applyBorder="1" applyAlignment="1" applyProtection="1">
      <alignment horizontal="center" vertical="center"/>
    </xf>
    <xf numFmtId="0" fontId="43" fillId="4" borderId="1" xfId="1" applyFont="1" applyFill="1" applyBorder="1" applyAlignment="1" applyProtection="1">
      <alignment horizontal="center" vertical="center"/>
    </xf>
    <xf numFmtId="0" fontId="43" fillId="4" borderId="5" xfId="1" applyFont="1" applyFill="1" applyBorder="1" applyAlignment="1" applyProtection="1">
      <alignment horizontal="center" vertical="center"/>
    </xf>
    <xf numFmtId="0" fontId="43" fillId="3" borderId="34" xfId="1" applyFont="1" applyFill="1" applyBorder="1" applyAlignment="1" applyProtection="1">
      <alignment horizontal="left" vertical="center" wrapText="1"/>
      <protection locked="0"/>
    </xf>
    <xf numFmtId="0" fontId="43" fillId="3" borderId="1" xfId="1" applyFont="1" applyFill="1" applyBorder="1" applyAlignment="1" applyProtection="1">
      <alignment horizontal="left" vertical="center" wrapText="1"/>
      <protection locked="0"/>
    </xf>
    <xf numFmtId="0" fontId="43" fillId="3" borderId="5" xfId="1" applyFont="1" applyFill="1" applyBorder="1" applyAlignment="1" applyProtection="1">
      <alignment horizontal="left" vertical="center" wrapText="1"/>
      <protection locked="0"/>
    </xf>
    <xf numFmtId="0" fontId="43" fillId="4" borderId="27" xfId="1" applyFont="1" applyFill="1" applyBorder="1" applyAlignment="1" applyProtection="1">
      <alignment horizontal="left" vertical="center" wrapText="1"/>
    </xf>
    <xf numFmtId="0" fontId="43" fillId="4" borderId="6" xfId="1" applyFont="1" applyFill="1" applyBorder="1" applyAlignment="1" applyProtection="1">
      <alignment horizontal="left" vertical="center" wrapText="1"/>
    </xf>
    <xf numFmtId="0" fontId="43" fillId="4" borderId="7" xfId="1" applyFont="1" applyFill="1" applyBorder="1" applyAlignment="1" applyProtection="1">
      <alignment horizontal="left" vertical="center" wrapText="1"/>
    </xf>
    <xf numFmtId="0" fontId="34" fillId="3" borderId="6" xfId="1" applyFont="1" applyFill="1" applyBorder="1" applyAlignment="1" applyProtection="1">
      <alignment horizontal="center" vertical="center" wrapText="1"/>
      <protection locked="0"/>
    </xf>
    <xf numFmtId="0" fontId="34" fillId="3" borderId="7" xfId="1" applyFont="1" applyFill="1" applyBorder="1" applyAlignment="1" applyProtection="1">
      <alignment horizontal="center" vertical="center" wrapText="1"/>
      <protection locked="0"/>
    </xf>
    <xf numFmtId="38" fontId="34" fillId="0" borderId="34" xfId="14" applyFont="1" applyBorder="1" applyAlignment="1" applyProtection="1">
      <alignment horizontal="right" vertical="center" wrapText="1"/>
      <protection locked="0"/>
    </xf>
    <xf numFmtId="38" fontId="34" fillId="0" borderId="1" xfId="14" applyFont="1" applyBorder="1" applyAlignment="1" applyProtection="1">
      <alignment horizontal="right" vertical="center" wrapText="1"/>
      <protection locked="0"/>
    </xf>
    <xf numFmtId="185" fontId="43" fillId="0" borderId="1" xfId="1" applyNumberFormat="1" applyFont="1" applyBorder="1" applyAlignment="1" applyProtection="1">
      <alignment horizontal="left" vertical="center"/>
    </xf>
    <xf numFmtId="185" fontId="43" fillId="0" borderId="5" xfId="1" applyNumberFormat="1" applyFont="1" applyBorder="1" applyAlignment="1" applyProtection="1">
      <alignment horizontal="left" vertical="center"/>
    </xf>
    <xf numFmtId="0" fontId="43" fillId="4" borderId="34" xfId="1" applyFont="1" applyFill="1" applyBorder="1" applyAlignment="1" applyProtection="1">
      <alignment horizontal="center" vertical="center" wrapText="1"/>
    </xf>
    <xf numFmtId="0" fontId="43" fillId="0" borderId="34" xfId="1" applyNumberFormat="1" applyFont="1" applyBorder="1" applyAlignment="1" applyProtection="1">
      <alignment horizontal="left" vertical="center" wrapText="1"/>
      <protection locked="0"/>
    </xf>
    <xf numFmtId="0" fontId="43" fillId="0" borderId="1" xfId="1" applyNumberFormat="1" applyFont="1" applyBorder="1" applyAlignment="1" applyProtection="1">
      <alignment horizontal="left" vertical="center" wrapText="1"/>
      <protection locked="0"/>
    </xf>
    <xf numFmtId="0" fontId="43" fillId="0" borderId="5" xfId="1" applyNumberFormat="1" applyFont="1" applyBorder="1" applyAlignment="1" applyProtection="1">
      <alignment horizontal="left" vertical="center" wrapText="1"/>
      <protection locked="0"/>
    </xf>
    <xf numFmtId="0" fontId="43" fillId="4" borderId="35" xfId="1" applyNumberFormat="1" applyFont="1" applyFill="1" applyBorder="1" applyAlignment="1" applyProtection="1">
      <alignment horizontal="center" vertical="center"/>
    </xf>
    <xf numFmtId="0" fontId="43" fillId="0" borderId="34" xfId="1" applyFont="1" applyBorder="1" applyAlignment="1" applyProtection="1">
      <alignment horizontal="left" vertical="center" wrapText="1"/>
      <protection locked="0"/>
    </xf>
    <xf numFmtId="0" fontId="43" fillId="0" borderId="1" xfId="1" applyFont="1" applyBorder="1" applyAlignment="1" applyProtection="1">
      <alignment horizontal="left" vertical="center" wrapText="1"/>
      <protection locked="0"/>
    </xf>
    <xf numFmtId="0" fontId="43" fillId="0" borderId="5" xfId="1" applyFont="1" applyBorder="1" applyAlignment="1" applyProtection="1">
      <alignment horizontal="left" vertical="center" wrapText="1"/>
      <protection locked="0"/>
    </xf>
    <xf numFmtId="0" fontId="43" fillId="4" borderId="35" xfId="1" applyFont="1" applyFill="1" applyBorder="1" applyAlignment="1" applyProtection="1">
      <alignment horizontal="center" vertical="center" shrinkToFit="1"/>
    </xf>
    <xf numFmtId="0" fontId="43" fillId="4" borderId="35" xfId="1" applyFont="1" applyFill="1" applyBorder="1" applyAlignment="1" applyProtection="1">
      <alignment horizontal="center" vertical="center"/>
    </xf>
    <xf numFmtId="185" fontId="52" fillId="0" borderId="34" xfId="1" applyNumberFormat="1" applyFont="1" applyBorder="1" applyAlignment="1" applyProtection="1">
      <alignment horizontal="right" vertical="center" wrapText="1"/>
      <protection locked="0"/>
    </xf>
    <xf numFmtId="185" fontId="52" fillId="0" borderId="1" xfId="1" applyNumberFormat="1" applyFont="1" applyBorder="1" applyAlignment="1" applyProtection="1">
      <alignment horizontal="right" vertical="center" wrapText="1"/>
      <protection locked="0"/>
    </xf>
    <xf numFmtId="0" fontId="34" fillId="0" borderId="1" xfId="1" applyNumberFormat="1" applyFont="1" applyBorder="1" applyAlignment="1" applyProtection="1">
      <alignment horizontal="center" vertical="center" wrapText="1"/>
      <protection locked="0"/>
    </xf>
    <xf numFmtId="0" fontId="43" fillId="0" borderId="1" xfId="1" applyFont="1" applyFill="1" applyBorder="1" applyAlignment="1" applyProtection="1">
      <alignment horizontal="center" vertical="center"/>
    </xf>
    <xf numFmtId="0" fontId="34" fillId="0" borderId="1" xfId="1" applyFont="1" applyFill="1" applyBorder="1" applyAlignment="1" applyProtection="1">
      <alignment horizontal="center" vertical="center" wrapText="1"/>
      <protection locked="0"/>
    </xf>
    <xf numFmtId="0" fontId="43" fillId="0" borderId="1" xfId="1" applyFont="1" applyFill="1" applyBorder="1" applyAlignment="1" applyProtection="1">
      <alignment horizontal="left" vertical="center"/>
    </xf>
    <xf numFmtId="0" fontId="43" fillId="0" borderId="5" xfId="1" applyFont="1" applyFill="1" applyBorder="1" applyAlignment="1" applyProtection="1">
      <alignment horizontal="left" vertical="center"/>
    </xf>
    <xf numFmtId="184" fontId="43" fillId="4" borderId="35" xfId="1" applyNumberFormat="1" applyFont="1" applyFill="1" applyBorder="1" applyAlignment="1" applyProtection="1">
      <alignment horizontal="center" vertical="center"/>
    </xf>
    <xf numFmtId="0" fontId="43" fillId="4" borderId="2" xfId="1" applyFont="1" applyFill="1" applyBorder="1" applyAlignment="1" applyProtection="1">
      <alignment horizontal="center" vertical="center"/>
    </xf>
    <xf numFmtId="0" fontId="43" fillId="4" borderId="3" xfId="1" applyFont="1" applyFill="1" applyBorder="1" applyAlignment="1" applyProtection="1">
      <alignment horizontal="center" vertical="center"/>
    </xf>
    <xf numFmtId="0" fontId="34" fillId="0" borderId="2" xfId="1" applyFont="1" applyFill="1" applyBorder="1" applyAlignment="1" applyProtection="1">
      <alignment horizontal="center" vertical="center"/>
      <protection locked="0"/>
    </xf>
    <xf numFmtId="0" fontId="34" fillId="0" borderId="3" xfId="1" applyFont="1" applyFill="1" applyBorder="1" applyAlignment="1" applyProtection="1">
      <alignment horizontal="center" vertical="center"/>
      <protection locked="0"/>
    </xf>
    <xf numFmtId="0" fontId="34" fillId="0" borderId="4" xfId="1" applyFont="1" applyFill="1" applyBorder="1" applyAlignment="1" applyProtection="1">
      <alignment horizontal="center" vertical="center"/>
      <protection locked="0"/>
    </xf>
    <xf numFmtId="0" fontId="43" fillId="4" borderId="4" xfId="1" applyFont="1" applyFill="1" applyBorder="1" applyAlignment="1" applyProtection="1">
      <alignment horizontal="center" vertical="center"/>
    </xf>
    <xf numFmtId="0" fontId="43" fillId="0" borderId="2" xfId="1" applyFont="1" applyFill="1" applyBorder="1" applyAlignment="1" applyProtection="1">
      <alignment horizontal="left" vertical="center" wrapText="1"/>
      <protection locked="0"/>
    </xf>
    <xf numFmtId="0" fontId="43" fillId="0" borderId="3" xfId="1" applyFont="1" applyFill="1" applyBorder="1" applyAlignment="1" applyProtection="1">
      <alignment horizontal="left" vertical="center" wrapText="1"/>
      <protection locked="0"/>
    </xf>
    <xf numFmtId="0" fontId="43" fillId="0" borderId="4" xfId="1" applyFont="1" applyFill="1" applyBorder="1" applyAlignment="1" applyProtection="1">
      <alignment horizontal="left" vertical="center" wrapText="1"/>
      <protection locked="0"/>
    </xf>
    <xf numFmtId="0" fontId="43" fillId="4" borderId="3" xfId="1" applyFont="1" applyFill="1" applyBorder="1" applyAlignment="1" applyProtection="1">
      <alignment horizontal="center" vertical="center" wrapText="1"/>
    </xf>
    <xf numFmtId="0" fontId="43" fillId="0" borderId="34" xfId="1" applyFont="1" applyFill="1" applyBorder="1" applyAlignment="1" applyProtection="1">
      <alignment horizontal="left" vertical="center" wrapText="1"/>
      <protection locked="0"/>
    </xf>
    <xf numFmtId="0" fontId="43" fillId="0" borderId="1" xfId="1" applyFont="1" applyFill="1" applyBorder="1" applyAlignment="1" applyProtection="1">
      <alignment horizontal="left" vertical="center" wrapText="1"/>
      <protection locked="0"/>
    </xf>
    <xf numFmtId="0" fontId="43" fillId="0" borderId="5" xfId="1" applyFont="1" applyFill="1" applyBorder="1" applyAlignment="1" applyProtection="1">
      <alignment horizontal="left" vertical="center" wrapText="1"/>
      <protection locked="0"/>
    </xf>
    <xf numFmtId="184" fontId="43" fillId="0" borderId="34" xfId="1" applyNumberFormat="1" applyFont="1" applyBorder="1" applyAlignment="1" applyProtection="1">
      <alignment horizontal="left" vertical="center" wrapText="1"/>
      <protection locked="0"/>
    </xf>
    <xf numFmtId="184" fontId="43" fillId="0" borderId="1" xfId="1" applyNumberFormat="1" applyFont="1" applyBorder="1" applyAlignment="1" applyProtection="1">
      <alignment horizontal="left" vertical="center" wrapText="1"/>
      <protection locked="0"/>
    </xf>
    <xf numFmtId="184" fontId="43" fillId="0" borderId="5" xfId="1" applyNumberFormat="1" applyFont="1" applyBorder="1" applyAlignment="1" applyProtection="1">
      <alignment horizontal="left" vertical="center" wrapText="1"/>
      <protection locked="0"/>
    </xf>
    <xf numFmtId="0" fontId="43" fillId="0" borderId="34" xfId="1" applyFont="1" applyBorder="1" applyAlignment="1" applyProtection="1">
      <alignment vertical="center" wrapText="1"/>
      <protection locked="0"/>
    </xf>
    <xf numFmtId="0" fontId="43" fillId="0" borderId="1" xfId="1" applyFont="1" applyBorder="1" applyAlignment="1" applyProtection="1">
      <alignment vertical="center" wrapText="1"/>
      <protection locked="0"/>
    </xf>
    <xf numFmtId="0" fontId="43" fillId="0" borderId="5" xfId="1" applyFont="1" applyBorder="1" applyAlignment="1" applyProtection="1">
      <alignment vertical="center" wrapText="1"/>
      <protection locked="0"/>
    </xf>
    <xf numFmtId="184" fontId="43" fillId="0" borderId="34" xfId="1" applyNumberFormat="1" applyFont="1" applyBorder="1" applyAlignment="1" applyProtection="1">
      <alignment vertical="center" wrapText="1"/>
      <protection locked="0"/>
    </xf>
    <xf numFmtId="184" fontId="43" fillId="0" borderId="1" xfId="1" applyNumberFormat="1" applyFont="1" applyBorder="1" applyAlignment="1" applyProtection="1">
      <alignment vertical="center" wrapText="1"/>
      <protection locked="0"/>
    </xf>
    <xf numFmtId="184" fontId="43" fillId="0" borderId="5" xfId="1" applyNumberFormat="1" applyFont="1" applyBorder="1" applyAlignment="1" applyProtection="1">
      <alignment vertical="center" wrapText="1"/>
      <protection locked="0"/>
    </xf>
    <xf numFmtId="0" fontId="48" fillId="0" borderId="0" xfId="1" applyFont="1" applyBorder="1" applyAlignment="1" applyProtection="1">
      <alignment horizontal="left" vertical="center" wrapText="1"/>
    </xf>
    <xf numFmtId="0" fontId="43" fillId="0" borderId="2" xfId="1" applyFont="1" applyFill="1" applyBorder="1" applyAlignment="1" applyProtection="1">
      <alignment vertical="center" wrapText="1"/>
      <protection locked="0"/>
    </xf>
    <xf numFmtId="0" fontId="43" fillId="0" borderId="3" xfId="1" applyFont="1" applyFill="1" applyBorder="1" applyAlignment="1" applyProtection="1">
      <alignment vertical="center" wrapText="1"/>
      <protection locked="0"/>
    </xf>
    <xf numFmtId="0" fontId="43" fillId="0" borderId="4" xfId="1" applyFont="1" applyFill="1" applyBorder="1" applyAlignment="1" applyProtection="1">
      <alignment vertical="center" wrapText="1"/>
      <protection locked="0"/>
    </xf>
    <xf numFmtId="0" fontId="43" fillId="0" borderId="34" xfId="1" applyFont="1" applyFill="1" applyBorder="1" applyAlignment="1" applyProtection="1">
      <alignment vertical="center" wrapText="1"/>
      <protection locked="0"/>
    </xf>
    <xf numFmtId="0" fontId="43" fillId="0" borderId="1" xfId="1" applyFont="1" applyFill="1" applyBorder="1" applyAlignment="1" applyProtection="1">
      <alignment vertical="center" wrapText="1"/>
      <protection locked="0"/>
    </xf>
    <xf numFmtId="0" fontId="43" fillId="0" borderId="5" xfId="1" applyFont="1" applyFill="1" applyBorder="1" applyAlignment="1" applyProtection="1">
      <alignment vertical="center" wrapText="1"/>
      <protection locked="0"/>
    </xf>
    <xf numFmtId="0" fontId="35" fillId="4" borderId="17" xfId="1" applyFont="1" applyFill="1" applyBorder="1" applyAlignment="1" applyProtection="1">
      <alignment horizontal="center" vertical="center"/>
    </xf>
    <xf numFmtId="0" fontId="35" fillId="4" borderId="14" xfId="1" applyFont="1" applyFill="1" applyBorder="1" applyAlignment="1" applyProtection="1">
      <alignment horizontal="center" vertical="center"/>
    </xf>
    <xf numFmtId="0" fontId="35" fillId="4" borderId="15" xfId="1" applyFont="1" applyFill="1" applyBorder="1" applyAlignment="1" applyProtection="1">
      <alignment horizontal="center" vertical="center"/>
    </xf>
    <xf numFmtId="0" fontId="35" fillId="0" borderId="17" xfId="1" applyFont="1" applyBorder="1" applyAlignment="1" applyProtection="1">
      <alignment horizontal="left" vertical="center" wrapText="1"/>
      <protection locked="0"/>
    </xf>
    <xf numFmtId="0" fontId="35" fillId="0" borderId="14" xfId="1" applyFont="1" applyBorder="1" applyAlignment="1" applyProtection="1">
      <alignment horizontal="left" vertical="center" wrapText="1"/>
      <protection locked="0"/>
    </xf>
    <xf numFmtId="0" fontId="35" fillId="0" borderId="15" xfId="1" applyFont="1" applyBorder="1" applyAlignment="1" applyProtection="1">
      <alignment horizontal="left" vertical="center" wrapText="1"/>
      <protection locked="0"/>
    </xf>
    <xf numFmtId="0" fontId="43" fillId="4" borderId="17" xfId="1" applyFont="1" applyFill="1" applyBorder="1" applyAlignment="1" applyProtection="1">
      <alignment horizontal="left" vertical="center" wrapText="1"/>
    </xf>
    <xf numFmtId="0" fontId="43" fillId="4" borderId="14" xfId="1" applyFont="1" applyFill="1" applyBorder="1" applyAlignment="1" applyProtection="1">
      <alignment horizontal="left" vertical="center" wrapText="1"/>
    </xf>
    <xf numFmtId="0" fontId="43" fillId="4" borderId="15" xfId="1" applyFont="1" applyFill="1" applyBorder="1" applyAlignment="1" applyProtection="1">
      <alignment horizontal="left" vertical="center" wrapText="1"/>
    </xf>
    <xf numFmtId="0" fontId="43" fillId="3" borderId="17" xfId="1" applyFont="1" applyFill="1" applyBorder="1" applyAlignment="1" applyProtection="1">
      <alignment horizontal="center" vertical="center" wrapText="1" shrinkToFit="1"/>
      <protection locked="0"/>
    </xf>
    <xf numFmtId="0" fontId="43" fillId="3" borderId="14" xfId="1" applyFont="1" applyFill="1" applyBorder="1" applyAlignment="1" applyProtection="1">
      <alignment horizontal="center" vertical="center" wrapText="1" shrinkToFit="1"/>
      <protection locked="0"/>
    </xf>
    <xf numFmtId="0" fontId="43" fillId="3" borderId="15" xfId="1" applyFont="1" applyFill="1" applyBorder="1" applyAlignment="1" applyProtection="1">
      <alignment horizontal="center" vertical="center" wrapText="1" shrinkToFit="1"/>
      <protection locked="0"/>
    </xf>
    <xf numFmtId="38" fontId="35" fillId="0" borderId="14" xfId="14" applyFont="1" applyBorder="1" applyAlignment="1" applyProtection="1">
      <alignment horizontal="right" vertical="center" wrapText="1"/>
      <protection locked="0"/>
    </xf>
    <xf numFmtId="178" fontId="35" fillId="0" borderId="14" xfId="1" applyNumberFormat="1" applyFont="1" applyBorder="1" applyAlignment="1" applyProtection="1">
      <alignment horizontal="left" vertical="center"/>
    </xf>
    <xf numFmtId="178" fontId="35" fillId="0" borderId="15" xfId="1" applyNumberFormat="1" applyFont="1" applyBorder="1" applyAlignment="1" applyProtection="1">
      <alignment horizontal="left" vertical="center"/>
    </xf>
    <xf numFmtId="0" fontId="35" fillId="0" borderId="14" xfId="1" applyFont="1" applyBorder="1" applyAlignment="1" applyProtection="1">
      <alignment horizontal="left" vertical="center"/>
    </xf>
    <xf numFmtId="0" fontId="35" fillId="0" borderId="15" xfId="1" applyFont="1" applyBorder="1" applyAlignment="1" applyProtection="1">
      <alignment horizontal="left" vertical="center"/>
    </xf>
    <xf numFmtId="0" fontId="38" fillId="0" borderId="17" xfId="1" applyFont="1" applyBorder="1" applyAlignment="1" applyProtection="1">
      <alignment horizontal="right" vertical="center"/>
      <protection locked="0"/>
    </xf>
    <xf numFmtId="0" fontId="38" fillId="0" borderId="14" xfId="1" applyFont="1" applyBorder="1" applyAlignment="1" applyProtection="1">
      <alignment horizontal="right" vertical="center"/>
      <protection locked="0"/>
    </xf>
    <xf numFmtId="0" fontId="35" fillId="0" borderId="14" xfId="1" applyFont="1" applyBorder="1" applyAlignment="1" applyProtection="1">
      <alignment horizontal="center" vertical="center" wrapText="1"/>
      <protection locked="0"/>
    </xf>
    <xf numFmtId="0" fontId="35" fillId="0" borderId="14" xfId="1" applyFont="1" applyBorder="1" applyAlignment="1" applyProtection="1">
      <alignment horizontal="center" vertical="center"/>
    </xf>
    <xf numFmtId="0" fontId="38" fillId="0" borderId="14" xfId="1" applyFont="1" applyBorder="1" applyAlignment="1" applyProtection="1">
      <alignment horizontal="center" vertical="center"/>
      <protection locked="0"/>
    </xf>
    <xf numFmtId="184" fontId="35" fillId="0" borderId="17" xfId="1" applyNumberFormat="1" applyFont="1" applyFill="1" applyBorder="1" applyAlignment="1" applyProtection="1">
      <alignment horizontal="left" vertical="center" wrapText="1"/>
      <protection locked="0"/>
    </xf>
    <xf numFmtId="184" fontId="35" fillId="0" borderId="14" xfId="1" applyNumberFormat="1" applyFont="1" applyFill="1" applyBorder="1" applyAlignment="1" applyProtection="1">
      <alignment horizontal="left" vertical="center" wrapText="1"/>
      <protection locked="0"/>
    </xf>
    <xf numFmtId="184" fontId="35" fillId="0" borderId="15" xfId="1" applyNumberFormat="1" applyFont="1" applyFill="1" applyBorder="1" applyAlignment="1" applyProtection="1">
      <alignment horizontal="left" vertical="center" wrapText="1"/>
      <protection locked="0"/>
    </xf>
    <xf numFmtId="0" fontId="35" fillId="4" borderId="17" xfId="1" applyFont="1" applyFill="1" applyBorder="1" applyAlignment="1" applyProtection="1">
      <alignment horizontal="center" vertical="center" shrinkToFit="1"/>
    </xf>
    <xf numFmtId="0" fontId="35" fillId="4" borderId="14" xfId="1" applyFont="1" applyFill="1" applyBorder="1" applyAlignment="1" applyProtection="1">
      <alignment horizontal="center" vertical="center" shrinkToFit="1"/>
    </xf>
    <xf numFmtId="0" fontId="35" fillId="4" borderId="15" xfId="1" applyFont="1" applyFill="1" applyBorder="1" applyAlignment="1" applyProtection="1">
      <alignment horizontal="center" vertical="center" shrinkToFit="1"/>
    </xf>
    <xf numFmtId="0" fontId="35" fillId="4" borderId="12" xfId="1" applyFont="1" applyFill="1" applyBorder="1" applyAlignment="1" applyProtection="1">
      <alignment horizontal="center" vertical="center" wrapText="1" shrinkToFit="1"/>
    </xf>
    <xf numFmtId="0" fontId="35" fillId="4" borderId="8" xfId="1" applyFont="1" applyFill="1" applyBorder="1" applyAlignment="1" applyProtection="1">
      <alignment horizontal="center" vertical="center" wrapText="1" shrinkToFit="1"/>
    </xf>
    <xf numFmtId="0" fontId="35" fillId="4" borderId="13" xfId="1" applyFont="1" applyFill="1" applyBorder="1" applyAlignment="1" applyProtection="1">
      <alignment horizontal="center" vertical="center" wrapText="1" shrinkToFit="1"/>
    </xf>
    <xf numFmtId="0" fontId="35" fillId="0" borderId="17" xfId="1" applyFont="1" applyFill="1" applyBorder="1" applyAlignment="1" applyProtection="1">
      <alignment horizontal="left" vertical="center" wrapText="1" shrinkToFit="1"/>
      <protection locked="0"/>
    </xf>
    <xf numFmtId="0" fontId="35" fillId="0" borderId="14" xfId="1" applyFont="1" applyFill="1" applyBorder="1" applyAlignment="1" applyProtection="1">
      <alignment horizontal="left" vertical="center" wrapText="1" shrinkToFit="1"/>
      <protection locked="0"/>
    </xf>
    <xf numFmtId="0" fontId="35" fillId="0" borderId="15" xfId="1" applyFont="1" applyFill="1" applyBorder="1" applyAlignment="1" applyProtection="1">
      <alignment horizontal="left" vertical="center" wrapText="1" shrinkToFit="1"/>
      <protection locked="0"/>
    </xf>
    <xf numFmtId="184" fontId="35" fillId="4" borderId="17" xfId="1" applyNumberFormat="1" applyFont="1" applyFill="1" applyBorder="1" applyAlignment="1" applyProtection="1">
      <alignment horizontal="center" vertical="center"/>
    </xf>
    <xf numFmtId="184" fontId="35" fillId="4" borderId="14" xfId="1" applyNumberFormat="1" applyFont="1" applyFill="1" applyBorder="1" applyAlignment="1" applyProtection="1">
      <alignment horizontal="center" vertical="center"/>
    </xf>
    <xf numFmtId="184" fontId="35" fillId="4" borderId="15" xfId="1" applyNumberFormat="1" applyFont="1" applyFill="1" applyBorder="1" applyAlignment="1" applyProtection="1">
      <alignment horizontal="center" vertical="center"/>
    </xf>
    <xf numFmtId="184" fontId="35" fillId="0" borderId="17" xfId="1" applyNumberFormat="1" applyFont="1" applyBorder="1" applyAlignment="1" applyProtection="1">
      <alignment horizontal="left" vertical="center" wrapText="1"/>
      <protection locked="0"/>
    </xf>
    <xf numFmtId="184" fontId="35" fillId="0" borderId="14" xfId="1" applyNumberFormat="1" applyFont="1" applyBorder="1" applyAlignment="1" applyProtection="1">
      <alignment horizontal="left" vertical="center" wrapText="1"/>
      <protection locked="0"/>
    </xf>
    <xf numFmtId="184" fontId="35" fillId="0" borderId="15" xfId="1" applyNumberFormat="1" applyFont="1" applyBorder="1" applyAlignment="1" applyProtection="1">
      <alignment horizontal="left" vertical="center" wrapText="1"/>
      <protection locked="0"/>
    </xf>
    <xf numFmtId="0" fontId="35" fillId="0" borderId="17" xfId="1" applyFont="1" applyFill="1" applyBorder="1" applyAlignment="1" applyProtection="1">
      <alignment horizontal="center" vertical="center" wrapText="1"/>
      <protection locked="0"/>
    </xf>
    <xf numFmtId="0" fontId="35" fillId="0" borderId="14" xfId="1" applyFont="1" applyFill="1" applyBorder="1" applyAlignment="1" applyProtection="1">
      <alignment horizontal="center" vertical="center" wrapText="1"/>
      <protection locked="0"/>
    </xf>
    <xf numFmtId="0" fontId="35" fillId="0" borderId="15" xfId="1" applyFont="1" applyFill="1" applyBorder="1" applyAlignment="1" applyProtection="1">
      <alignment horizontal="center" vertical="center" wrapText="1"/>
      <protection locked="0"/>
    </xf>
    <xf numFmtId="0" fontId="35" fillId="0" borderId="17" xfId="1" applyFont="1" applyFill="1" applyBorder="1" applyAlignment="1" applyProtection="1">
      <alignment horizontal="left" vertical="center" wrapText="1"/>
      <protection locked="0"/>
    </xf>
    <xf numFmtId="0" fontId="35" fillId="0" borderId="14" xfId="1" applyFont="1" applyFill="1" applyBorder="1" applyAlignment="1" applyProtection="1">
      <alignment horizontal="left" vertical="center" wrapText="1"/>
      <protection locked="0"/>
    </xf>
    <xf numFmtId="0" fontId="35" fillId="0" borderId="15" xfId="1" applyFont="1" applyFill="1" applyBorder="1" applyAlignment="1" applyProtection="1">
      <alignment horizontal="left" vertical="center" wrapText="1"/>
      <protection locked="0"/>
    </xf>
    <xf numFmtId="184" fontId="35" fillId="4" borderId="17" xfId="1" applyNumberFormat="1" applyFont="1" applyFill="1" applyBorder="1" applyAlignment="1" applyProtection="1">
      <alignment horizontal="center" vertical="center" wrapText="1"/>
    </xf>
    <xf numFmtId="0" fontId="17" fillId="0" borderId="0" xfId="1" applyFont="1" applyAlignment="1" applyProtection="1">
      <alignment horizontal="left" vertical="center" wrapText="1"/>
    </xf>
    <xf numFmtId="0" fontId="43" fillId="4" borderId="17" xfId="1" applyFont="1" applyFill="1" applyBorder="1" applyAlignment="1" applyProtection="1">
      <alignment horizontal="center" vertical="center"/>
    </xf>
    <xf numFmtId="0" fontId="43" fillId="4" borderId="14" xfId="1" applyFont="1" applyFill="1" applyBorder="1" applyAlignment="1" applyProtection="1">
      <alignment horizontal="center" vertical="center"/>
    </xf>
    <xf numFmtId="0" fontId="43" fillId="4" borderId="15" xfId="1" applyFont="1" applyFill="1" applyBorder="1" applyAlignment="1" applyProtection="1">
      <alignment horizontal="center" vertical="center"/>
    </xf>
    <xf numFmtId="0" fontId="43" fillId="0" borderId="17" xfId="1" applyFont="1" applyBorder="1" applyAlignment="1" applyProtection="1">
      <alignment horizontal="left" vertical="center" wrapText="1"/>
      <protection locked="0"/>
    </xf>
    <xf numFmtId="0" fontId="43" fillId="0" borderId="14" xfId="1" applyFont="1" applyBorder="1" applyAlignment="1" applyProtection="1">
      <alignment horizontal="left" vertical="center" wrapText="1"/>
      <protection locked="0"/>
    </xf>
    <xf numFmtId="0" fontId="43" fillId="0" borderId="15" xfId="1" applyFont="1" applyBorder="1" applyAlignment="1" applyProtection="1">
      <alignment horizontal="left" vertical="center" wrapText="1"/>
      <protection locked="0"/>
    </xf>
    <xf numFmtId="0" fontId="43" fillId="3" borderId="17" xfId="1" applyFont="1" applyFill="1" applyBorder="1" applyAlignment="1" applyProtection="1">
      <alignment vertical="center" wrapText="1"/>
      <protection locked="0"/>
    </xf>
    <xf numFmtId="0" fontId="43" fillId="3" borderId="14" xfId="1" applyFont="1" applyFill="1" applyBorder="1" applyAlignment="1" applyProtection="1">
      <alignment vertical="center" wrapText="1"/>
      <protection locked="0"/>
    </xf>
    <xf numFmtId="0" fontId="43" fillId="3" borderId="15" xfId="1" applyFont="1" applyFill="1" applyBorder="1" applyAlignment="1" applyProtection="1">
      <alignment vertical="center" wrapText="1"/>
      <protection locked="0"/>
    </xf>
    <xf numFmtId="0" fontId="43" fillId="0" borderId="14" xfId="1" applyFont="1" applyBorder="1" applyAlignment="1" applyProtection="1">
      <alignment horizontal="center" vertical="center"/>
    </xf>
    <xf numFmtId="0" fontId="52" fillId="0" borderId="14" xfId="1" applyFont="1" applyBorder="1" applyAlignment="1" applyProtection="1">
      <alignment horizontal="center" vertical="center"/>
      <protection locked="0"/>
    </xf>
    <xf numFmtId="0" fontId="43" fillId="0" borderId="14" xfId="1" applyFont="1" applyBorder="1" applyAlignment="1" applyProtection="1">
      <alignment horizontal="center" vertical="center" wrapText="1"/>
      <protection locked="0"/>
    </xf>
    <xf numFmtId="38" fontId="43" fillId="0" borderId="17" xfId="14" applyFont="1" applyBorder="1" applyAlignment="1" applyProtection="1">
      <alignment horizontal="right" vertical="center" wrapText="1"/>
      <protection locked="0"/>
    </xf>
    <xf numFmtId="38" fontId="43" fillId="0" borderId="14" xfId="14" applyFont="1" applyBorder="1" applyAlignment="1" applyProtection="1">
      <alignment horizontal="right" vertical="center" wrapText="1"/>
      <protection locked="0"/>
    </xf>
    <xf numFmtId="178" fontId="43" fillId="0" borderId="14" xfId="1" applyNumberFormat="1" applyFont="1" applyBorder="1" applyAlignment="1" applyProtection="1">
      <alignment horizontal="left" vertical="center"/>
    </xf>
    <xf numFmtId="178" fontId="43" fillId="0" borderId="15" xfId="1" applyNumberFormat="1" applyFont="1" applyBorder="1" applyAlignment="1" applyProtection="1">
      <alignment horizontal="left" vertical="center"/>
    </xf>
    <xf numFmtId="184" fontId="43" fillId="4" borderId="17" xfId="1" applyNumberFormat="1" applyFont="1" applyFill="1" applyBorder="1" applyAlignment="1" applyProtection="1">
      <alignment horizontal="center" vertical="center"/>
    </xf>
    <xf numFmtId="184" fontId="43" fillId="4" borderId="14" xfId="1" applyNumberFormat="1" applyFont="1" applyFill="1" applyBorder="1" applyAlignment="1" applyProtection="1">
      <alignment horizontal="center" vertical="center"/>
    </xf>
    <xf numFmtId="184" fontId="43" fillId="4" borderId="15" xfId="1" applyNumberFormat="1" applyFont="1" applyFill="1" applyBorder="1" applyAlignment="1" applyProtection="1">
      <alignment horizontal="center" vertical="center"/>
    </xf>
    <xf numFmtId="184" fontId="43" fillId="0" borderId="17" xfId="1" applyNumberFormat="1" applyFont="1" applyFill="1" applyBorder="1" applyAlignment="1" applyProtection="1">
      <alignment horizontal="left" vertical="center" wrapText="1"/>
      <protection locked="0"/>
    </xf>
    <xf numFmtId="184" fontId="43" fillId="0" borderId="14" xfId="1" applyNumberFormat="1" applyFont="1" applyFill="1" applyBorder="1" applyAlignment="1" applyProtection="1">
      <alignment horizontal="left" vertical="center" wrapText="1"/>
      <protection locked="0"/>
    </xf>
    <xf numFmtId="184" fontId="43" fillId="0" borderId="15" xfId="1" applyNumberFormat="1" applyFont="1" applyFill="1" applyBorder="1" applyAlignment="1" applyProtection="1">
      <alignment horizontal="left" vertical="center" wrapText="1"/>
      <protection locked="0"/>
    </xf>
    <xf numFmtId="0" fontId="43" fillId="4" borderId="12" xfId="1" applyFont="1" applyFill="1" applyBorder="1" applyAlignment="1" applyProtection="1">
      <alignment horizontal="center" vertical="center" wrapText="1" shrinkToFit="1"/>
    </xf>
    <xf numFmtId="0" fontId="43" fillId="4" borderId="8" xfId="1" applyFont="1" applyFill="1" applyBorder="1" applyAlignment="1" applyProtection="1">
      <alignment horizontal="center" vertical="center" wrapText="1" shrinkToFit="1"/>
    </xf>
    <xf numFmtId="0" fontId="43" fillId="4" borderId="13" xfId="1" applyFont="1" applyFill="1" applyBorder="1" applyAlignment="1" applyProtection="1">
      <alignment horizontal="center" vertical="center" wrapText="1" shrinkToFit="1"/>
    </xf>
    <xf numFmtId="0" fontId="43" fillId="0" borderId="17" xfId="1" applyFont="1" applyFill="1" applyBorder="1" applyAlignment="1" applyProtection="1">
      <alignment horizontal="left" vertical="top" wrapText="1" shrinkToFit="1"/>
      <protection locked="0"/>
    </xf>
    <xf numFmtId="0" fontId="43" fillId="0" borderId="14" xfId="1" applyFont="1" applyFill="1" applyBorder="1" applyAlignment="1" applyProtection="1">
      <alignment horizontal="left" vertical="top" wrapText="1" shrinkToFit="1"/>
      <protection locked="0"/>
    </xf>
    <xf numFmtId="0" fontId="43" fillId="0" borderId="15" xfId="1" applyFont="1" applyFill="1" applyBorder="1" applyAlignment="1" applyProtection="1">
      <alignment horizontal="left" vertical="top" wrapText="1" shrinkToFit="1"/>
      <protection locked="0"/>
    </xf>
    <xf numFmtId="0" fontId="52" fillId="0" borderId="17" xfId="1" applyFont="1" applyBorder="1" applyAlignment="1" applyProtection="1">
      <alignment horizontal="right" vertical="center"/>
      <protection locked="0"/>
    </xf>
    <xf numFmtId="0" fontId="52" fillId="0" borderId="14" xfId="1" applyFont="1" applyBorder="1" applyAlignment="1" applyProtection="1">
      <alignment horizontal="right" vertical="center"/>
      <protection locked="0"/>
    </xf>
    <xf numFmtId="0" fontId="35" fillId="0" borderId="17" xfId="1" applyFont="1" applyFill="1" applyBorder="1" applyAlignment="1" applyProtection="1">
      <alignment horizontal="center" vertical="center"/>
      <protection locked="0"/>
    </xf>
    <xf numFmtId="0" fontId="35" fillId="0" borderId="14" xfId="1" applyFont="1" applyFill="1" applyBorder="1" applyAlignment="1" applyProtection="1">
      <alignment horizontal="center" vertical="center"/>
      <protection locked="0"/>
    </xf>
    <xf numFmtId="0" fontId="35" fillId="0" borderId="15" xfId="1" applyFont="1" applyFill="1" applyBorder="1" applyAlignment="1" applyProtection="1">
      <alignment horizontal="center" vertical="center"/>
      <protection locked="0"/>
    </xf>
    <xf numFmtId="184" fontId="43" fillId="4" borderId="19" xfId="1" applyNumberFormat="1" applyFont="1" applyFill="1" applyBorder="1" applyAlignment="1" applyProtection="1">
      <alignment horizontal="center" vertical="center"/>
    </xf>
    <xf numFmtId="184" fontId="43" fillId="0" borderId="17" xfId="1" applyNumberFormat="1" applyFont="1" applyBorder="1" applyAlignment="1" applyProtection="1">
      <alignment horizontal="left" vertical="center" wrapText="1"/>
      <protection locked="0"/>
    </xf>
    <xf numFmtId="184" fontId="43" fillId="0" borderId="14" xfId="1" applyNumberFormat="1" applyFont="1" applyBorder="1" applyAlignment="1" applyProtection="1">
      <alignment horizontal="left" vertical="center" wrapText="1"/>
      <protection locked="0"/>
    </xf>
    <xf numFmtId="184" fontId="43" fillId="0" borderId="15" xfId="1" applyNumberFormat="1" applyFont="1" applyBorder="1" applyAlignment="1" applyProtection="1">
      <alignment horizontal="left" vertical="center" wrapText="1"/>
      <protection locked="0"/>
    </xf>
    <xf numFmtId="0" fontId="5" fillId="0" borderId="0" xfId="1" applyFont="1" applyBorder="1" applyAlignment="1" applyProtection="1">
      <alignment horizontal="left" vertical="center" wrapText="1"/>
    </xf>
    <xf numFmtId="0" fontId="6" fillId="0" borderId="0" xfId="1" applyFont="1" applyAlignment="1" applyProtection="1">
      <alignment horizontal="left" vertical="top" wrapText="1"/>
    </xf>
    <xf numFmtId="0" fontId="59" fillId="0" borderId="9" xfId="1" applyFont="1" applyBorder="1" applyAlignment="1" applyProtection="1">
      <alignment horizontal="center" vertical="center"/>
    </xf>
    <xf numFmtId="0" fontId="59" fillId="0" borderId="8" xfId="1" applyFont="1" applyBorder="1" applyAlignment="1" applyProtection="1">
      <alignment horizontal="center" vertical="center"/>
    </xf>
    <xf numFmtId="0" fontId="59" fillId="0" borderId="9" xfId="1" applyFont="1" applyBorder="1" applyAlignment="1" applyProtection="1">
      <alignment horizontal="left" vertical="center"/>
    </xf>
    <xf numFmtId="0" fontId="59" fillId="0" borderId="10" xfId="1" applyFont="1" applyBorder="1" applyAlignment="1" applyProtection="1">
      <alignment horizontal="left" vertical="center"/>
    </xf>
    <xf numFmtId="0" fontId="59" fillId="0" borderId="8" xfId="1" applyFont="1" applyBorder="1" applyAlignment="1" applyProtection="1">
      <alignment horizontal="left" vertical="center"/>
    </xf>
    <xf numFmtId="0" fontId="59" fillId="0" borderId="13" xfId="1" applyFont="1" applyBorder="1" applyAlignment="1" applyProtection="1">
      <alignment horizontal="left" vertical="center"/>
    </xf>
    <xf numFmtId="38" fontId="59" fillId="0" borderId="0" xfId="2" applyFont="1" applyBorder="1" applyAlignment="1" applyProtection="1">
      <alignment horizontal="right" vertical="center" wrapText="1"/>
      <protection locked="0"/>
    </xf>
    <xf numFmtId="38" fontId="59" fillId="0" borderId="0" xfId="2" applyFont="1" applyBorder="1" applyAlignment="1" applyProtection="1">
      <alignment horizontal="right" vertical="center"/>
    </xf>
    <xf numFmtId="0" fontId="59" fillId="0" borderId="9" xfId="1" applyFont="1" applyBorder="1" applyAlignment="1" applyProtection="1">
      <alignment horizontal="center" vertical="center" wrapText="1"/>
      <protection locked="0"/>
    </xf>
    <xf numFmtId="0" fontId="59" fillId="0" borderId="8" xfId="1" applyFont="1" applyBorder="1" applyAlignment="1" applyProtection="1">
      <alignment horizontal="center" vertical="center" wrapText="1"/>
      <protection locked="0"/>
    </xf>
    <xf numFmtId="0" fontId="27" fillId="0" borderId="23" xfId="1" applyFont="1" applyBorder="1" applyAlignment="1" applyProtection="1">
      <alignment horizontal="right" vertical="center"/>
      <protection locked="0"/>
    </xf>
    <xf numFmtId="0" fontId="27" fillId="0" borderId="9" xfId="1" applyFont="1" applyBorder="1" applyAlignment="1" applyProtection="1">
      <alignment horizontal="right" vertical="center"/>
      <protection locked="0"/>
    </xf>
    <xf numFmtId="0" fontId="27" fillId="0" borderId="12" xfId="1" applyFont="1" applyBorder="1" applyAlignment="1" applyProtection="1">
      <alignment horizontal="right" vertical="center"/>
      <protection locked="0"/>
    </xf>
    <xf numFmtId="0" fontId="27" fillId="0" borderId="8" xfId="1" applyFont="1" applyBorder="1" applyAlignment="1" applyProtection="1">
      <alignment horizontal="right" vertical="center"/>
      <protection locked="0"/>
    </xf>
    <xf numFmtId="0" fontId="59" fillId="4" borderId="23" xfId="1" applyFont="1" applyFill="1" applyBorder="1" applyAlignment="1" applyProtection="1">
      <alignment horizontal="center" vertical="center" wrapText="1"/>
    </xf>
    <xf numFmtId="0" fontId="59" fillId="4" borderId="9" xfId="1" applyFont="1" applyFill="1" applyBorder="1" applyAlignment="1" applyProtection="1">
      <alignment horizontal="center" vertical="center" wrapText="1"/>
    </xf>
    <xf numFmtId="0" fontId="59" fillId="4" borderId="10" xfId="1" applyFont="1" applyFill="1" applyBorder="1" applyAlignment="1" applyProtection="1">
      <alignment horizontal="center" vertical="center" wrapText="1"/>
    </xf>
    <xf numFmtId="0" fontId="59" fillId="4" borderId="22" xfId="1" applyFont="1" applyFill="1" applyBorder="1" applyAlignment="1" applyProtection="1">
      <alignment horizontal="center" vertical="center" wrapText="1"/>
    </xf>
    <xf numFmtId="0" fontId="59" fillId="4" borderId="0" xfId="1" applyFont="1" applyFill="1" applyBorder="1" applyAlignment="1" applyProtection="1">
      <alignment horizontal="center" vertical="center" wrapText="1"/>
    </xf>
    <xf numFmtId="0" fontId="59" fillId="4" borderId="11" xfId="1" applyFont="1" applyFill="1" applyBorder="1" applyAlignment="1" applyProtection="1">
      <alignment horizontal="center" vertical="center" wrapText="1"/>
    </xf>
    <xf numFmtId="0" fontId="59" fillId="4" borderId="12" xfId="1" applyFont="1" applyFill="1" applyBorder="1" applyAlignment="1" applyProtection="1">
      <alignment horizontal="center" vertical="center" wrapText="1"/>
    </xf>
    <xf numFmtId="0" fontId="59" fillId="4" borderId="8" xfId="1" applyFont="1" applyFill="1" applyBorder="1" applyAlignment="1" applyProtection="1">
      <alignment horizontal="center" vertical="center" wrapText="1"/>
    </xf>
    <xf numFmtId="0" fontId="59" fillId="4" borderId="13" xfId="1" applyFont="1" applyFill="1" applyBorder="1" applyAlignment="1" applyProtection="1">
      <alignment horizontal="center" vertical="center" wrapText="1"/>
    </xf>
    <xf numFmtId="0" fontId="59" fillId="0" borderId="23" xfId="1" applyFont="1" applyBorder="1" applyAlignment="1" applyProtection="1">
      <alignment horizontal="left" vertical="center" wrapText="1"/>
      <protection locked="0"/>
    </xf>
    <xf numFmtId="0" fontId="59" fillId="0" borderId="9" xfId="1" applyFont="1" applyBorder="1" applyAlignment="1" applyProtection="1">
      <alignment horizontal="left" vertical="center" wrapText="1"/>
      <protection locked="0"/>
    </xf>
    <xf numFmtId="0" fontId="59" fillId="0" borderId="10" xfId="1" applyFont="1" applyBorder="1" applyAlignment="1" applyProtection="1">
      <alignment horizontal="left" vertical="center" wrapText="1"/>
      <protection locked="0"/>
    </xf>
    <xf numFmtId="0" fontId="59" fillId="0" borderId="22" xfId="1" applyFont="1" applyBorder="1" applyAlignment="1" applyProtection="1">
      <alignment horizontal="left" vertical="center" wrapText="1"/>
      <protection locked="0"/>
    </xf>
    <xf numFmtId="0" fontId="59" fillId="0" borderId="0" xfId="1" applyFont="1" applyBorder="1" applyAlignment="1" applyProtection="1">
      <alignment horizontal="left" vertical="center" wrapText="1"/>
      <protection locked="0"/>
    </xf>
    <xf numFmtId="0" fontId="59" fillId="0" borderId="11" xfId="1" applyFont="1" applyBorder="1" applyAlignment="1" applyProtection="1">
      <alignment horizontal="left" vertical="center" wrapText="1"/>
      <protection locked="0"/>
    </xf>
    <xf numFmtId="0" fontId="59" fillId="0" borderId="12" xfId="1" applyFont="1" applyBorder="1" applyAlignment="1" applyProtection="1">
      <alignment horizontal="left" vertical="center" wrapText="1"/>
      <protection locked="0"/>
    </xf>
    <xf numFmtId="0" fontId="59" fillId="0" borderId="8" xfId="1" applyFont="1" applyBorder="1" applyAlignment="1" applyProtection="1">
      <alignment horizontal="left" vertical="center" wrapText="1"/>
      <protection locked="0"/>
    </xf>
    <xf numFmtId="0" fontId="59" fillId="0" borderId="13" xfId="1" applyFont="1" applyBorder="1" applyAlignment="1" applyProtection="1">
      <alignment horizontal="left" vertical="center" wrapText="1"/>
      <protection locked="0"/>
    </xf>
    <xf numFmtId="0" fontId="59" fillId="0" borderId="10" xfId="1" applyFont="1" applyBorder="1" applyAlignment="1" applyProtection="1">
      <alignment horizontal="center" vertical="center"/>
    </xf>
    <xf numFmtId="0" fontId="59" fillId="0" borderId="13" xfId="1" applyFont="1" applyBorder="1" applyAlignment="1" applyProtection="1">
      <alignment horizontal="center" vertical="center"/>
    </xf>
    <xf numFmtId="177" fontId="59" fillId="0" borderId="23" xfId="6" applyNumberFormat="1" applyFont="1" applyBorder="1" applyAlignment="1" applyProtection="1">
      <alignment horizontal="center" vertical="center"/>
    </xf>
    <xf numFmtId="177" fontId="59" fillId="0" borderId="9" xfId="6" applyNumberFormat="1" applyFont="1" applyBorder="1" applyAlignment="1" applyProtection="1">
      <alignment horizontal="center" vertical="center"/>
    </xf>
    <xf numFmtId="177" fontId="59" fillId="0" borderId="12" xfId="6" applyNumberFormat="1" applyFont="1" applyBorder="1" applyAlignment="1" applyProtection="1">
      <alignment horizontal="center" vertical="center"/>
    </xf>
    <xf numFmtId="177" fontId="59" fillId="0" borderId="8" xfId="6" applyNumberFormat="1" applyFont="1" applyBorder="1" applyAlignment="1" applyProtection="1">
      <alignment horizontal="center" vertical="center"/>
    </xf>
    <xf numFmtId="38" fontId="59" fillId="0" borderId="9" xfId="2" applyFont="1" applyBorder="1" applyAlignment="1" applyProtection="1">
      <alignment horizontal="center" vertical="center" wrapText="1"/>
    </xf>
    <xf numFmtId="38" fontId="59" fillId="0" borderId="8" xfId="2" applyFont="1" applyBorder="1" applyAlignment="1" applyProtection="1">
      <alignment horizontal="center" vertical="center" wrapText="1"/>
    </xf>
    <xf numFmtId="0" fontId="59" fillId="4" borderId="23" xfId="1" applyFont="1" applyFill="1" applyBorder="1" applyAlignment="1" applyProtection="1">
      <alignment horizontal="center" vertical="center"/>
    </xf>
    <xf numFmtId="0" fontId="59" fillId="4" borderId="9" xfId="1" applyFont="1" applyFill="1" applyBorder="1" applyAlignment="1" applyProtection="1">
      <alignment horizontal="center" vertical="center"/>
    </xf>
    <xf numFmtId="0" fontId="59" fillId="4" borderId="10" xfId="1" applyFont="1" applyFill="1" applyBorder="1" applyAlignment="1" applyProtection="1">
      <alignment horizontal="center" vertical="center"/>
    </xf>
    <xf numFmtId="0" fontId="59" fillId="4" borderId="12" xfId="1" applyFont="1" applyFill="1" applyBorder="1" applyAlignment="1" applyProtection="1">
      <alignment horizontal="center" vertical="center"/>
    </xf>
    <xf numFmtId="0" fontId="59" fillId="4" borderId="8" xfId="1" applyFont="1" applyFill="1" applyBorder="1" applyAlignment="1" applyProtection="1">
      <alignment horizontal="center" vertical="center"/>
    </xf>
    <xf numFmtId="0" fontId="59" fillId="4" borderId="13" xfId="1" applyFont="1" applyFill="1" applyBorder="1" applyAlignment="1" applyProtection="1">
      <alignment horizontal="center" vertical="center"/>
    </xf>
    <xf numFmtId="0" fontId="59" fillId="0" borderId="23" xfId="1" applyFont="1" applyBorder="1" applyAlignment="1" applyProtection="1">
      <alignment horizontal="left" vertical="center" wrapText="1" shrinkToFit="1"/>
      <protection locked="0"/>
    </xf>
    <xf numFmtId="0" fontId="59" fillId="0" borderId="9" xfId="1" applyFont="1" applyBorder="1" applyAlignment="1" applyProtection="1">
      <alignment horizontal="left" vertical="center" wrapText="1" shrinkToFit="1"/>
      <protection locked="0"/>
    </xf>
    <xf numFmtId="0" fontId="59" fillId="0" borderId="10" xfId="1" applyFont="1" applyBorder="1" applyAlignment="1" applyProtection="1">
      <alignment horizontal="left" vertical="center" wrapText="1" shrinkToFit="1"/>
      <protection locked="0"/>
    </xf>
    <xf numFmtId="0" fontId="59" fillId="0" borderId="12" xfId="1" applyFont="1" applyBorder="1" applyAlignment="1" applyProtection="1">
      <alignment horizontal="left" vertical="center" wrapText="1" shrinkToFit="1"/>
      <protection locked="0"/>
    </xf>
    <xf numFmtId="0" fontId="59" fillId="0" borderId="8" xfId="1" applyFont="1" applyBorder="1" applyAlignment="1" applyProtection="1">
      <alignment horizontal="left" vertical="center" wrapText="1" shrinkToFit="1"/>
      <protection locked="0"/>
    </xf>
    <xf numFmtId="0" fontId="59" fillId="0" borderId="13" xfId="1" applyFont="1" applyBorder="1" applyAlignment="1" applyProtection="1">
      <alignment horizontal="left" vertical="center" wrapText="1" shrinkToFit="1"/>
      <protection locked="0"/>
    </xf>
    <xf numFmtId="0" fontId="59" fillId="4" borderId="22" xfId="1" applyFont="1" applyFill="1" applyBorder="1" applyAlignment="1" applyProtection="1">
      <alignment horizontal="center" vertical="center"/>
    </xf>
    <xf numFmtId="0" fontId="59" fillId="4" borderId="0" xfId="1" applyFont="1" applyFill="1" applyBorder="1" applyAlignment="1" applyProtection="1">
      <alignment horizontal="center" vertical="center"/>
    </xf>
    <xf numFmtId="0" fontId="59" fillId="4" borderId="11" xfId="1" applyFont="1" applyFill="1" applyBorder="1" applyAlignment="1" applyProtection="1">
      <alignment horizontal="center" vertical="center"/>
    </xf>
    <xf numFmtId="0" fontId="59" fillId="4" borderId="33" xfId="1" applyFont="1" applyFill="1" applyBorder="1" applyAlignment="1" applyProtection="1">
      <alignment horizontal="center" vertical="center"/>
    </xf>
    <xf numFmtId="0" fontId="59" fillId="4" borderId="31" xfId="1" applyFont="1" applyFill="1" applyBorder="1" applyAlignment="1" applyProtection="1">
      <alignment horizontal="center" vertical="center"/>
    </xf>
    <xf numFmtId="0" fontId="59" fillId="4" borderId="25" xfId="1" applyFont="1" applyFill="1" applyBorder="1" applyAlignment="1" applyProtection="1">
      <alignment horizontal="center" vertical="center"/>
    </xf>
    <xf numFmtId="0" fontId="59" fillId="4" borderId="30" xfId="1" applyFont="1" applyFill="1" applyBorder="1" applyAlignment="1" applyProtection="1">
      <alignment horizontal="center" vertical="center"/>
    </xf>
    <xf numFmtId="0" fontId="59" fillId="0" borderId="32" xfId="1" applyFont="1" applyBorder="1" applyAlignment="1" applyProtection="1">
      <alignment horizontal="left" vertical="center" wrapText="1"/>
      <protection locked="0"/>
    </xf>
    <xf numFmtId="0" fontId="59" fillId="0" borderId="29" xfId="1" applyFont="1" applyBorder="1" applyAlignment="1" applyProtection="1">
      <alignment horizontal="left" vertical="center" wrapText="1"/>
      <protection locked="0"/>
    </xf>
    <xf numFmtId="0" fontId="59" fillId="0" borderId="25" xfId="1" applyFont="1" applyBorder="1" applyAlignment="1" applyProtection="1">
      <alignment horizontal="left" vertical="center" wrapText="1"/>
      <protection locked="0"/>
    </xf>
    <xf numFmtId="0" fontId="59" fillId="0" borderId="24" xfId="1" applyFont="1" applyBorder="1" applyAlignment="1" applyProtection="1">
      <alignment horizontal="left" vertical="center" wrapText="1"/>
      <protection locked="0"/>
    </xf>
    <xf numFmtId="0" fontId="59" fillId="0" borderId="22" xfId="1" applyFont="1" applyBorder="1" applyAlignment="1" applyProtection="1">
      <alignment horizontal="left" vertical="center" wrapText="1" shrinkToFit="1"/>
      <protection locked="0"/>
    </xf>
    <xf numFmtId="0" fontId="59" fillId="0" borderId="0" xfId="1" applyFont="1" applyBorder="1" applyAlignment="1" applyProtection="1">
      <alignment horizontal="left" vertical="center" wrapText="1" shrinkToFit="1"/>
      <protection locked="0"/>
    </xf>
    <xf numFmtId="0" fontId="59" fillId="0" borderId="11" xfId="1" applyFont="1" applyBorder="1" applyAlignment="1" applyProtection="1">
      <alignment horizontal="left" vertical="center" wrapText="1" shrinkToFit="1"/>
      <protection locked="0"/>
    </xf>
    <xf numFmtId="0" fontId="21" fillId="4" borderId="23" xfId="1" applyFont="1" applyFill="1" applyBorder="1" applyAlignment="1" applyProtection="1">
      <alignment horizontal="center" vertical="center" wrapText="1"/>
    </xf>
    <xf numFmtId="0" fontId="21" fillId="4" borderId="9" xfId="1" applyFont="1" applyFill="1" applyBorder="1" applyAlignment="1" applyProtection="1">
      <alignment horizontal="center" vertical="center" wrapText="1"/>
    </xf>
    <xf numFmtId="0" fontId="21" fillId="4" borderId="10" xfId="1" applyFont="1" applyFill="1" applyBorder="1" applyAlignment="1" applyProtection="1">
      <alignment horizontal="center" vertical="center" wrapText="1"/>
    </xf>
    <xf numFmtId="0" fontId="21" fillId="4" borderId="22" xfId="1" applyFont="1" applyFill="1" applyBorder="1" applyAlignment="1" applyProtection="1">
      <alignment horizontal="center" vertical="center" wrapText="1"/>
    </xf>
    <xf numFmtId="0" fontId="21" fillId="4" borderId="0" xfId="1" applyFont="1" applyFill="1" applyBorder="1" applyAlignment="1" applyProtection="1">
      <alignment horizontal="center" vertical="center" wrapText="1"/>
    </xf>
    <xf numFmtId="0" fontId="21" fillId="4" borderId="11" xfId="1" applyFont="1" applyFill="1" applyBorder="1" applyAlignment="1" applyProtection="1">
      <alignment horizontal="center" vertical="center" wrapText="1"/>
    </xf>
    <xf numFmtId="0" fontId="21" fillId="4" borderId="12" xfId="1" applyFont="1" applyFill="1" applyBorder="1" applyAlignment="1" applyProtection="1">
      <alignment horizontal="center" vertical="center" wrapText="1"/>
    </xf>
    <xf numFmtId="0" fontId="21" fillId="4" borderId="8" xfId="1" applyFont="1" applyFill="1" applyBorder="1" applyAlignment="1" applyProtection="1">
      <alignment horizontal="center" vertical="center" wrapText="1"/>
    </xf>
    <xf numFmtId="0" fontId="21" fillId="4" borderId="13" xfId="1" applyFont="1" applyFill="1" applyBorder="1" applyAlignment="1" applyProtection="1">
      <alignment horizontal="center" vertical="center" wrapText="1"/>
    </xf>
    <xf numFmtId="0" fontId="59" fillId="4" borderId="23" xfId="1" applyFont="1" applyFill="1" applyBorder="1" applyAlignment="1" applyProtection="1">
      <alignment horizontal="center" vertical="center" wrapText="1" shrinkToFit="1"/>
    </xf>
    <xf numFmtId="0" fontId="59" fillId="4" borderId="9" xfId="1" applyFont="1" applyFill="1" applyBorder="1" applyAlignment="1" applyProtection="1">
      <alignment horizontal="center" vertical="center" wrapText="1" shrinkToFit="1"/>
    </xf>
    <xf numFmtId="0" fontId="59" fillId="4" borderId="33" xfId="1" applyFont="1" applyFill="1" applyBorder="1" applyAlignment="1" applyProtection="1">
      <alignment horizontal="center" vertical="center" wrapText="1" shrinkToFit="1"/>
    </xf>
    <xf numFmtId="0" fontId="59" fillId="4" borderId="12" xfId="1" applyFont="1" applyFill="1" applyBorder="1" applyAlignment="1" applyProtection="1">
      <alignment horizontal="center" vertical="center" wrapText="1" shrinkToFit="1"/>
    </xf>
    <xf numFmtId="0" fontId="59" fillId="4" borderId="8" xfId="1" applyFont="1" applyFill="1" applyBorder="1" applyAlignment="1" applyProtection="1">
      <alignment horizontal="center" vertical="center" wrapText="1" shrinkToFit="1"/>
    </xf>
    <xf numFmtId="0" fontId="59" fillId="4" borderId="18" xfId="1" applyFont="1" applyFill="1" applyBorder="1" applyAlignment="1" applyProtection="1">
      <alignment horizontal="center" vertical="center" wrapText="1" shrinkToFit="1"/>
    </xf>
    <xf numFmtId="0" fontId="59" fillId="0" borderId="32" xfId="1" applyFont="1" applyBorder="1" applyAlignment="1" applyProtection="1">
      <alignment horizontal="center" vertical="center" wrapText="1" shrinkToFit="1"/>
      <protection locked="0"/>
    </xf>
    <xf numFmtId="0" fontId="59" fillId="0" borderId="9" xfId="1" applyFont="1" applyBorder="1" applyAlignment="1" applyProtection="1">
      <alignment horizontal="center" vertical="center" wrapText="1" shrinkToFit="1"/>
      <protection locked="0"/>
    </xf>
    <xf numFmtId="0" fontId="59" fillId="0" borderId="16" xfId="1" applyFont="1" applyBorder="1" applyAlignment="1" applyProtection="1">
      <alignment horizontal="center" vertical="center" wrapText="1" shrinkToFit="1"/>
      <protection locked="0"/>
    </xf>
    <xf numFmtId="0" fontId="59" fillId="0" borderId="8" xfId="1" applyFont="1" applyBorder="1" applyAlignment="1" applyProtection="1">
      <alignment horizontal="center" vertical="center" wrapText="1" shrinkToFit="1"/>
      <protection locked="0"/>
    </xf>
    <xf numFmtId="0" fontId="59" fillId="4" borderId="23" xfId="1" applyFont="1" applyFill="1" applyBorder="1" applyAlignment="1" applyProtection="1">
      <alignment horizontal="center" vertical="center" shrinkToFit="1"/>
    </xf>
    <xf numFmtId="0" fontId="59" fillId="4" borderId="9" xfId="1" applyFont="1" applyFill="1" applyBorder="1" applyAlignment="1" applyProtection="1">
      <alignment horizontal="center" vertical="center" shrinkToFit="1"/>
    </xf>
    <xf numFmtId="0" fontId="59" fillId="4" borderId="33" xfId="1" applyFont="1" applyFill="1" applyBorder="1" applyAlignment="1" applyProtection="1">
      <alignment horizontal="center" vertical="center" shrinkToFit="1"/>
    </xf>
    <xf numFmtId="0" fontId="59" fillId="4" borderId="12" xfId="1" applyFont="1" applyFill="1" applyBorder="1" applyAlignment="1" applyProtection="1">
      <alignment horizontal="center" vertical="center" shrinkToFit="1"/>
    </xf>
    <xf numFmtId="0" fontId="59" fillId="4" borderId="8" xfId="1" applyFont="1" applyFill="1" applyBorder="1" applyAlignment="1" applyProtection="1">
      <alignment horizontal="center" vertical="center" shrinkToFit="1"/>
    </xf>
    <xf numFmtId="0" fontId="59" fillId="4" borderId="18" xfId="1" applyFont="1" applyFill="1" applyBorder="1" applyAlignment="1" applyProtection="1">
      <alignment horizontal="center" vertical="center" shrinkToFit="1"/>
    </xf>
    <xf numFmtId="0" fontId="59" fillId="0" borderId="33" xfId="1" applyFont="1" applyBorder="1" applyAlignment="1" applyProtection="1">
      <alignment horizontal="left" vertical="center" wrapText="1" shrinkToFit="1"/>
      <protection locked="0"/>
    </xf>
    <xf numFmtId="0" fontId="59" fillId="0" borderId="18" xfId="1" applyFont="1" applyBorder="1" applyAlignment="1" applyProtection="1">
      <alignment horizontal="left" vertical="center" wrapText="1" shrinkToFit="1"/>
      <protection locked="0"/>
    </xf>
    <xf numFmtId="0" fontId="59" fillId="0" borderId="32" xfId="1" applyFont="1" applyBorder="1" applyAlignment="1" applyProtection="1">
      <alignment horizontal="left" vertical="center" wrapText="1" shrinkToFit="1"/>
      <protection locked="0"/>
    </xf>
    <xf numFmtId="0" fontId="59" fillId="0" borderId="16" xfId="1" applyFont="1" applyBorder="1" applyAlignment="1" applyProtection="1">
      <alignment horizontal="left" vertical="center" wrapText="1" shrinkToFit="1"/>
      <protection locked="0"/>
    </xf>
  </cellXfs>
  <cellStyles count="16">
    <cellStyle name="パーセント 2" xfId="3"/>
    <cellStyle name="パーセント 3" xfId="4"/>
    <cellStyle name="ハイパーリンク 2" xfId="5"/>
    <cellStyle name="ハイパーリンク 3" xfId="15"/>
    <cellStyle name="桁区切り" xfId="14" builtinId="6"/>
    <cellStyle name="桁区切り 2" xfId="2"/>
    <cellStyle name="桁区切り 2 2" xfId="6"/>
    <cellStyle name="桁区切り 3" xfId="7"/>
    <cellStyle name="桁区切り 3 2" xfId="8"/>
    <cellStyle name="桁区切り 4" xfId="9"/>
    <cellStyle name="標準" xfId="0" builtinId="0"/>
    <cellStyle name="標準 2" xfId="1"/>
    <cellStyle name="標準 3" xfId="10"/>
    <cellStyle name="標準 3 2" xfId="11"/>
    <cellStyle name="標準 4" xfId="12"/>
    <cellStyle name="標準 5" xfId="13"/>
  </cellStyles>
  <dxfs count="329">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0"/>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scheme val="minor"/>
      </font>
      <numFmt numFmtId="179"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auto="1"/>
        <name val="ＭＳ Ｐゴシック"/>
        <scheme val="none"/>
      </font>
      <numFmt numFmtId="179" formatCode="#,###"/>
      <fill>
        <patternFill patternType="none">
          <fgColor indexed="64"/>
          <bgColor indexed="65"/>
        </patternFill>
      </fill>
      <alignment horizontal="right" vertical="center" textRotation="0" wrapText="1" indent="0" justifyLastLine="0" shrinkToFit="1" readingOrder="0"/>
      <border diagonalUp="0" diagonalDown="0" outline="0">
        <left/>
        <right style="thin">
          <color indexed="64"/>
        </right>
        <top style="thin">
          <color indexed="64"/>
        </top>
        <bottom style="thin">
          <color indexed="64"/>
        </bottom>
      </border>
      <protection locked="0" hidden="0"/>
    </dxf>
    <dxf>
      <border diagonalUp="0" diagonalDown="0" outline="0">
        <left/>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border outline="0">
        <left/>
        <right style="thin">
          <color indexed="64"/>
        </right>
      </border>
      <protection locked="0" hidden="0"/>
    </dxf>
    <dxf>
      <border diagonalUp="0" diagonalDown="0" outline="0">
        <left style="thin">
          <color theme="0" tint="-0.34998626667073579"/>
        </left>
        <right style="thin">
          <color theme="0" tint="-0.34998626667073579"/>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protection locked="1" hidden="0"/>
    </dxf>
    <dxf>
      <border outline="0">
        <left style="thin">
          <color indexed="64"/>
        </left>
        <top style="thin">
          <color indexed="64"/>
        </top>
        <bottom style="thin">
          <color indexed="64"/>
        </bottom>
      </border>
    </dxf>
    <dxf>
      <font>
        <strike val="0"/>
        <outline val="0"/>
        <shadow val="0"/>
        <u val="none"/>
        <vertAlign val="baseline"/>
        <color auto="1"/>
        <name val="ＭＳ Ｐゴシック"/>
        <scheme val="none"/>
      </font>
      <alignment vertical="center" textRotation="0" wrapText="1" justifyLastLine="0" readingOrder="0"/>
      <protection locked="0" hidden="0"/>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8" formatCode="&quot;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87" formatCode="&quot;専&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left style="thin">
          <color indexed="64"/>
        </left>
        <right style="thin">
          <color indexed="64"/>
        </right>
        <top style="thin">
          <color indexed="64"/>
        </top>
        <bottom style="thin">
          <color indexed="64"/>
        </bottom>
        <diagonal style="thin">
          <color indexed="64"/>
        </diagonal>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protection locked="1" hidden="0"/>
    </dxf>
    <dxf>
      <font>
        <strike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indexed="64"/>
        </left>
        <right/>
        <top/>
        <bottom/>
      </border>
      <protection locked="1" hidden="0"/>
    </dxf>
    <dxf>
      <font>
        <strike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2"/>
        <color auto="1"/>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1"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alignment horizontal="general"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83" formatCode="&quot;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patternType="none">
          <bgColor auto="1"/>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2" formatCode="&quot;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3" defaultTableStyle="TableStyleMedium2" defaultPivotStyle="PivotStyleLight16">
    <tableStyle name="テーブル スタイル 4" pivot="0" count="8">
      <tableStyleElement type="wholeTable" dxfId="328"/>
      <tableStyleElement type="headerRow" dxfId="327"/>
      <tableStyleElement type="totalRow" dxfId="326"/>
      <tableStyleElement type="firstColumn" dxfId="325"/>
      <tableStyleElement type="lastColumn" dxfId="324"/>
      <tableStyleElement type="firstRowStripe" dxfId="323"/>
      <tableStyleElement type="lastHeaderCell" dxfId="322"/>
      <tableStyleElement type="lastTotalCell" dxfId="321"/>
    </tableStyle>
    <tableStyle name="テーブル スタイル 8" pivot="0" count="6">
      <tableStyleElement type="wholeTable" dxfId="320"/>
      <tableStyleElement type="headerRow" dxfId="319"/>
      <tableStyleElement type="totalRow" dxfId="318"/>
      <tableStyleElement type="firstColumn" dxfId="317"/>
      <tableStyleElement type="lastColumn" dxfId="316"/>
      <tableStyleElement type="firstRowStripe" dxfId="315"/>
    </tableStyle>
    <tableStyle name="テーブル スタイル 8 10" pivot="0" count="4">
      <tableStyleElement type="wholeTable" dxfId="314"/>
      <tableStyleElement type="headerRow" dxfId="313"/>
      <tableStyleElement type="totalRow" dxfId="312"/>
      <tableStyleElement type="firstColumn" dxfId="311"/>
    </tableStyle>
    <tableStyle name="テーブル スタイル 8 11" pivot="0" count="4">
      <tableStyleElement type="wholeTable" dxfId="310"/>
      <tableStyleElement type="headerRow" dxfId="309"/>
      <tableStyleElement type="totalRow" dxfId="308"/>
      <tableStyleElement type="firstColumn" dxfId="307"/>
    </tableStyle>
    <tableStyle name="テーブル スタイル 8 12" pivot="0" count="4">
      <tableStyleElement type="wholeTable" dxfId="306"/>
      <tableStyleElement type="headerRow" dxfId="305"/>
      <tableStyleElement type="totalRow" dxfId="304"/>
      <tableStyleElement type="firstColumn" dxfId="303"/>
    </tableStyle>
    <tableStyle name="テーブル スタイル 8 2" pivot="0" count="4">
      <tableStyleElement type="wholeTable" dxfId="302"/>
      <tableStyleElement type="headerRow" dxfId="301"/>
      <tableStyleElement type="totalRow" dxfId="300"/>
      <tableStyleElement type="firstColumn" dxfId="299"/>
    </tableStyle>
    <tableStyle name="テーブル スタイル 8 3" pivot="0" count="4">
      <tableStyleElement type="wholeTable" dxfId="298"/>
      <tableStyleElement type="headerRow" dxfId="297"/>
      <tableStyleElement type="totalRow" dxfId="296"/>
      <tableStyleElement type="firstColumn" dxfId="295"/>
    </tableStyle>
    <tableStyle name="テーブル スタイル 8 4" pivot="0" count="4">
      <tableStyleElement type="wholeTable" dxfId="294"/>
      <tableStyleElement type="headerRow" dxfId="293"/>
      <tableStyleElement type="totalRow" dxfId="292"/>
      <tableStyleElement type="firstColumn" dxfId="291"/>
    </tableStyle>
    <tableStyle name="テーブル スタイル 8 5" pivot="0" count="4">
      <tableStyleElement type="wholeTable" dxfId="290"/>
      <tableStyleElement type="headerRow" dxfId="289"/>
      <tableStyleElement type="totalRow" dxfId="288"/>
      <tableStyleElement type="firstColumn" dxfId="287"/>
    </tableStyle>
    <tableStyle name="テーブル スタイル 8 6" pivot="0" count="4">
      <tableStyleElement type="wholeTable" dxfId="286"/>
      <tableStyleElement type="headerRow" dxfId="285"/>
      <tableStyleElement type="totalRow" dxfId="284"/>
      <tableStyleElement type="firstColumn" dxfId="283"/>
    </tableStyle>
    <tableStyle name="テーブル スタイル 8 7" pivot="0" count="4">
      <tableStyleElement type="wholeTable" dxfId="282"/>
      <tableStyleElement type="headerRow" dxfId="281"/>
      <tableStyleElement type="totalRow" dxfId="280"/>
      <tableStyleElement type="firstColumn" dxfId="279"/>
    </tableStyle>
    <tableStyle name="テーブル スタイル 8 8" pivot="0" count="4">
      <tableStyleElement type="wholeTable" dxfId="278"/>
      <tableStyleElement type="headerRow" dxfId="277"/>
      <tableStyleElement type="totalRow" dxfId="276"/>
      <tableStyleElement type="firstColumn" dxfId="275"/>
    </tableStyle>
    <tableStyle name="テーブル スタイル 8 9" pivot="0" count="4">
      <tableStyleElement type="wholeTable" dxfId="274"/>
      <tableStyleElement type="headerRow" dxfId="273"/>
      <tableStyleElement type="totalRow" dxfId="272"/>
      <tableStyleElement type="firstColumn" dxfId="271"/>
    </tableStyle>
  </tableStyles>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44596</xdr:colOff>
      <xdr:row>19</xdr:row>
      <xdr:rowOff>47625</xdr:rowOff>
    </xdr:from>
    <xdr:to>
      <xdr:col>38</xdr:col>
      <xdr:colOff>66520</xdr:colOff>
      <xdr:row>19</xdr:row>
      <xdr:rowOff>227625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396739"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517070</xdr:colOff>
      <xdr:row>23</xdr:row>
      <xdr:rowOff>108856</xdr:rowOff>
    </xdr:from>
    <xdr:to>
      <xdr:col>71</xdr:col>
      <xdr:colOff>117367</xdr:colOff>
      <xdr:row>25</xdr:row>
      <xdr:rowOff>106900</xdr:rowOff>
    </xdr:to>
    <xdr:sp macro="" textlink="">
      <xdr:nvSpPr>
        <xdr:cNvPr id="19" name="正方形/長方形 18"/>
        <xdr:cNvSpPr/>
      </xdr:nvSpPr>
      <xdr:spPr>
        <a:xfrm>
          <a:off x="7483927" y="5200952"/>
          <a:ext cx="32832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72570</xdr:colOff>
      <xdr:row>23</xdr:row>
      <xdr:rowOff>140606</xdr:rowOff>
    </xdr:from>
    <xdr:to>
      <xdr:col>46</xdr:col>
      <xdr:colOff>517070</xdr:colOff>
      <xdr:row>24</xdr:row>
      <xdr:rowOff>119975</xdr:rowOff>
    </xdr:to>
    <xdr:cxnSp macro="">
      <xdr:nvCxnSpPr>
        <xdr:cNvPr id="20" name="直線矢印コネクタ 19"/>
        <xdr:cNvCxnSpPr>
          <a:stCxn id="19" idx="1"/>
        </xdr:cNvCxnSpPr>
      </xdr:nvCxnSpPr>
      <xdr:spPr>
        <a:xfrm flipH="1" flipV="1">
          <a:off x="6888237" y="5232702"/>
          <a:ext cx="595690" cy="22127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151185</xdr:colOff>
      <xdr:row>8</xdr:row>
      <xdr:rowOff>169335</xdr:rowOff>
    </xdr:from>
    <xdr:to>
      <xdr:col>68</xdr:col>
      <xdr:colOff>92567</xdr:colOff>
      <xdr:row>14</xdr:row>
      <xdr:rowOff>210962</xdr:rowOff>
    </xdr:to>
    <xdr:sp macro="" textlink="">
      <xdr:nvSpPr>
        <xdr:cNvPr id="21" name="正方形/長方形 20"/>
        <xdr:cNvSpPr/>
      </xdr:nvSpPr>
      <xdr:spPr>
        <a:xfrm>
          <a:off x="6966852" y="1651002"/>
          <a:ext cx="3322001" cy="1638198"/>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r>
            <a:rPr kumimoji="1" lang="ja-JP" altLang="en-US" sz="1100"/>
            <a:t>また、申請下限額</a:t>
          </a:r>
          <a:r>
            <a:rPr kumimoji="1" lang="ja-JP" altLang="en-US" sz="1100" u="sng"/>
            <a:t>２００万円を下回る</a:t>
          </a:r>
          <a:r>
            <a:rPr kumimoji="1" lang="ja-JP" altLang="en-US" sz="1100"/>
            <a:t>と申請できませんので、ご注意ください。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223158</xdr:colOff>
      <xdr:row>3</xdr:row>
      <xdr:rowOff>5444</xdr:rowOff>
    </xdr:from>
    <xdr:to>
      <xdr:col>32</xdr:col>
      <xdr:colOff>39061</xdr:colOff>
      <xdr:row>8</xdr:row>
      <xdr:rowOff>5444</xdr:rowOff>
    </xdr:to>
    <xdr:sp macro="" textlink="">
      <xdr:nvSpPr>
        <xdr:cNvPr id="2" name="テキスト ボックス 1"/>
        <xdr:cNvSpPr txBox="1"/>
      </xdr:nvSpPr>
      <xdr:spPr>
        <a:xfrm>
          <a:off x="7064829" y="1240973"/>
          <a:ext cx="4768903" cy="2530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１　開発・改良した製品・サービスの特許権、実用新案権、意匠権、商標権の出願に要する経費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助成事業者に権利が帰属しない場合</a:t>
          </a:r>
        </a:p>
        <a:p>
          <a:r>
            <a:rPr lang="ja-JP" altLang="ja-JP" sz="1100">
              <a:solidFill>
                <a:schemeClr val="lt1"/>
              </a:solidFill>
              <a:effectLst/>
              <a:latin typeface="+mn-lt"/>
              <a:ea typeface="+mn-ea"/>
              <a:cs typeface="+mn-cs"/>
            </a:rPr>
            <a:t>（イ） 助成対象期間内に出願手続きを完了していることが公的機関の書類等で確認できない場合</a:t>
          </a:r>
        </a:p>
        <a:p>
          <a:r>
            <a:rPr lang="ja-JP" altLang="ja-JP" sz="1100">
              <a:solidFill>
                <a:schemeClr val="lt1"/>
              </a:solidFill>
              <a:effectLst/>
              <a:latin typeface="+mn-lt"/>
              <a:ea typeface="+mn-ea"/>
              <a:cs typeface="+mn-cs"/>
            </a:rPr>
            <a:t>（ウ） 出願に係る調査、審査請求、登録、修正・更正に関する費用</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製品・サービスの開発・改良に際して必要な特許権、実用新案権、意匠権、商標権（出願、登録、存続しているもの）を他の事業者から譲渡又は実施許諾（ライセンス料含む）を受ける場合に要する経費</a:t>
          </a:r>
          <a:endParaRPr kumimoji="1" lang="ja-JP" altLang="en-US" sz="1100">
            <a:solidFill>
              <a:schemeClr val="bg1"/>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xdr:row>
      <xdr:rowOff>0</xdr:rowOff>
    </xdr:from>
    <xdr:to>
      <xdr:col>40</xdr:col>
      <xdr:colOff>53150</xdr:colOff>
      <xdr:row>13</xdr:row>
      <xdr:rowOff>300958</xdr:rowOff>
    </xdr:to>
    <xdr:sp macro="" textlink="">
      <xdr:nvSpPr>
        <xdr:cNvPr id="2" name="テキスト ボックス 1"/>
        <xdr:cNvSpPr txBox="1"/>
      </xdr:nvSpPr>
      <xdr:spPr>
        <a:xfrm>
          <a:off x="8689361" y="1581631"/>
          <a:ext cx="5163033" cy="529557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P.14</a:t>
          </a:r>
        </a:p>
        <a:p>
          <a:r>
            <a:rPr lang="ja-JP" altLang="ja-JP" sz="1100" b="1" u="sng">
              <a:solidFill>
                <a:schemeClr val="lt1"/>
              </a:solidFill>
              <a:effectLst/>
              <a:latin typeface="+mn-lt"/>
              <a:ea typeface="+mn-ea"/>
              <a:cs typeface="+mn-cs"/>
            </a:rPr>
            <a:t>製品・サービスの開発・改良に直接従事</a:t>
          </a:r>
          <a:r>
            <a:rPr lang="ja-JP" altLang="ja-JP" sz="1100" b="1">
              <a:solidFill>
                <a:schemeClr val="lt1"/>
              </a:solidFill>
              <a:effectLst/>
              <a:latin typeface="+mn-lt"/>
              <a:ea typeface="+mn-ea"/>
              <a:cs typeface="+mn-cs"/>
            </a:rPr>
            <a:t>した役員及び正社員の人件費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直接人件費のみでは、申請できません</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本助成事業の開発・改良に直接従事する時間のみ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ウ　直接人件費の助成金交付申請額は</a:t>
          </a:r>
          <a:r>
            <a:rPr lang="en-US" altLang="ja-JP" sz="1100" b="1" u="sng">
              <a:solidFill>
                <a:schemeClr val="lt1"/>
              </a:solidFill>
              <a:effectLst/>
              <a:latin typeface="+mn-lt"/>
              <a:ea typeface="+mn-ea"/>
              <a:cs typeface="+mn-cs"/>
            </a:rPr>
            <a:t>1,000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エ　助成事業者の</a:t>
          </a:r>
          <a:r>
            <a:rPr lang="ja-JP" altLang="ja-JP" sz="1100" b="1" u="sng">
              <a:solidFill>
                <a:schemeClr val="lt1"/>
              </a:solidFill>
              <a:effectLst/>
              <a:latin typeface="+mn-lt"/>
              <a:ea typeface="+mn-ea"/>
              <a:cs typeface="+mn-cs"/>
            </a:rPr>
            <a:t>役員及び正社員</a:t>
          </a:r>
          <a:r>
            <a:rPr lang="ja-JP" altLang="ja-JP" sz="1100">
              <a:solidFill>
                <a:schemeClr val="lt1"/>
              </a:solidFill>
              <a:effectLst/>
              <a:latin typeface="+mn-lt"/>
              <a:ea typeface="+mn-ea"/>
              <a:cs typeface="+mn-cs"/>
            </a:rPr>
            <a:t>のうち、常態として本事業の開発・改良に従事し、助成事業者から毎月一定の報酬、給与が直接支払われている方のみ、助成対象となります</a:t>
          </a:r>
        </a:p>
        <a:p>
          <a:r>
            <a:rPr lang="ja-JP" altLang="ja-JP" sz="1100">
              <a:solidFill>
                <a:schemeClr val="lt1"/>
              </a:solidFill>
              <a:effectLst/>
              <a:latin typeface="+mn-lt"/>
              <a:ea typeface="+mn-ea"/>
              <a:cs typeface="+mn-cs"/>
            </a:rPr>
            <a:t>※　報告時に</a:t>
          </a:r>
          <a:r>
            <a:rPr lang="ja-JP" altLang="ja-JP" sz="1100" u="sng">
              <a:solidFill>
                <a:schemeClr val="lt1"/>
              </a:solidFill>
              <a:effectLst/>
              <a:latin typeface="+mn-lt"/>
              <a:ea typeface="+mn-ea"/>
              <a:cs typeface="+mn-cs"/>
            </a:rPr>
            <a:t>登記簿謄本</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役員</a:t>
          </a:r>
          <a:r>
            <a:rPr lang="en-US" altLang="ja-JP" sz="1100" u="sng">
              <a:solidFill>
                <a:schemeClr val="lt1"/>
              </a:solidFill>
              <a:effectLst/>
              <a:latin typeface="+mn-lt"/>
              <a:ea typeface="+mn-ea"/>
              <a:cs typeface="+mn-cs"/>
            </a:rPr>
            <a:t>)</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雇用保険被保険者証</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社員</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等</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時間給の単価は、</a:t>
          </a:r>
          <a:r>
            <a:rPr lang="ja-JP" altLang="ja-JP" sz="1100" b="1">
              <a:solidFill>
                <a:schemeClr val="lt1"/>
              </a:solidFill>
              <a:effectLst/>
              <a:latin typeface="+mn-lt"/>
              <a:ea typeface="+mn-ea"/>
              <a:cs typeface="+mn-cs"/>
            </a:rPr>
            <a:t>「補足（１）人件費単価一覧表」（</a:t>
          </a:r>
          <a:r>
            <a:rPr lang="ja-JP" altLang="en-US" sz="1100" b="1">
              <a:solidFill>
                <a:schemeClr val="lt1"/>
              </a:solidFill>
              <a:effectLst/>
              <a:latin typeface="+mn-lt"/>
              <a:ea typeface="+mn-ea"/>
              <a:cs typeface="+mn-cs"/>
            </a:rPr>
            <a:t>募集要項</a:t>
          </a:r>
          <a:r>
            <a:rPr lang="en-US" altLang="ja-JP" sz="1100" b="1">
              <a:solidFill>
                <a:schemeClr val="lt1"/>
              </a:solidFill>
              <a:effectLst/>
              <a:latin typeface="+mn-lt"/>
              <a:ea typeface="+mn-ea"/>
              <a:cs typeface="+mn-cs"/>
            </a:rPr>
            <a:t>P.25</a:t>
          </a:r>
          <a:r>
            <a:rPr lang="ja-JP" altLang="ja-JP" sz="1100" b="1">
              <a:solidFill>
                <a:schemeClr val="lt1"/>
              </a:solidFill>
              <a:effectLst/>
              <a:latin typeface="+mn-lt"/>
              <a:ea typeface="+mn-ea"/>
              <a:cs typeface="+mn-cs"/>
            </a:rPr>
            <a:t>）</a:t>
          </a:r>
          <a:r>
            <a:rPr lang="ja-JP" altLang="ja-JP" sz="1100">
              <a:solidFill>
                <a:schemeClr val="lt1"/>
              </a:solidFill>
              <a:effectLst/>
              <a:latin typeface="+mn-lt"/>
              <a:ea typeface="+mn-ea"/>
              <a:cs typeface="+mn-cs"/>
            </a:rPr>
            <a:t>を適用します</a:t>
          </a:r>
        </a:p>
        <a:p>
          <a:r>
            <a:rPr lang="ja-JP" altLang="ja-JP" sz="1100">
              <a:solidFill>
                <a:schemeClr val="lt1"/>
              </a:solidFill>
              <a:effectLst/>
              <a:latin typeface="+mn-lt"/>
              <a:ea typeface="+mn-ea"/>
              <a:cs typeface="+mn-cs"/>
            </a:rPr>
            <a:t>カ　従事時間の上限は、</a:t>
          </a:r>
          <a:r>
            <a:rPr lang="ja-JP" altLang="ja-JP" sz="1100" b="1">
              <a:solidFill>
                <a:schemeClr val="lt1"/>
              </a:solidFill>
              <a:effectLst/>
              <a:latin typeface="+mn-lt"/>
              <a:ea typeface="+mn-ea"/>
              <a:cs typeface="+mn-cs"/>
            </a:rPr>
            <a:t>１人につき</a:t>
          </a:r>
          <a:r>
            <a:rPr lang="en-US" altLang="ja-JP" sz="1100" b="1">
              <a:solidFill>
                <a:schemeClr val="lt1"/>
              </a:solidFill>
              <a:effectLst/>
              <a:latin typeface="+mn-lt"/>
              <a:ea typeface="+mn-ea"/>
              <a:cs typeface="+mn-cs"/>
            </a:rPr>
            <a:t>1</a:t>
          </a:r>
          <a:r>
            <a:rPr lang="ja-JP" altLang="ja-JP" sz="1100" b="1">
              <a:solidFill>
                <a:schemeClr val="lt1"/>
              </a:solidFill>
              <a:effectLst/>
              <a:latin typeface="+mn-lt"/>
              <a:ea typeface="+mn-ea"/>
              <a:cs typeface="+mn-cs"/>
            </a:rPr>
            <a:t>日８時間、年間</a:t>
          </a:r>
          <a:r>
            <a:rPr lang="en-US" altLang="ja-JP" sz="1100" b="1">
              <a:solidFill>
                <a:schemeClr val="lt1"/>
              </a:solidFill>
              <a:effectLst/>
              <a:latin typeface="+mn-lt"/>
              <a:ea typeface="+mn-ea"/>
              <a:cs typeface="+mn-cs"/>
            </a:rPr>
            <a:t>1,800</a:t>
          </a:r>
          <a:r>
            <a:rPr lang="ja-JP" altLang="ja-JP" sz="1100" b="1">
              <a:solidFill>
                <a:schemeClr val="lt1"/>
              </a:solidFill>
              <a:effectLst/>
              <a:latin typeface="+mn-lt"/>
              <a:ea typeface="+mn-ea"/>
              <a:cs typeface="+mn-cs"/>
            </a:rPr>
            <a:t>時間</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キ　各従事者の当月助成対象経費（時間給×当月従事時間）が当月給与総支給額を超える場合は、当月給与総支給額が助成対象経費の上限となります</a:t>
          </a:r>
        </a:p>
        <a:p>
          <a:r>
            <a:rPr lang="ja-JP" altLang="ja-JP" sz="1100">
              <a:solidFill>
                <a:schemeClr val="lt1"/>
              </a:solidFill>
              <a:effectLst/>
              <a:latin typeface="+mn-lt"/>
              <a:ea typeface="+mn-ea"/>
              <a:cs typeface="+mn-cs"/>
            </a:rPr>
            <a:t>ク　採択後（事前支援時）に</a:t>
          </a:r>
          <a:r>
            <a:rPr lang="ja-JP" altLang="ja-JP" sz="1100" u="sng">
              <a:solidFill>
                <a:schemeClr val="lt1"/>
              </a:solidFill>
              <a:effectLst/>
              <a:latin typeface="+mn-lt"/>
              <a:ea typeface="+mn-ea"/>
              <a:cs typeface="+mn-cs"/>
            </a:rPr>
            <a:t>就業規則</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賃金規程</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従事者の作業日報（指定書式）</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賃金台帳</a:t>
          </a:r>
          <a:r>
            <a:rPr lang="ja-JP" altLang="ja-JP" sz="1100">
              <a:solidFill>
                <a:schemeClr val="lt1"/>
              </a:solidFill>
              <a:effectLst/>
              <a:latin typeface="+mn-lt"/>
              <a:ea typeface="+mn-ea"/>
              <a:cs typeface="+mn-cs"/>
            </a:rPr>
            <a:t>等が必要となります</a:t>
          </a:r>
        </a:p>
        <a:p>
          <a:r>
            <a:rPr lang="ja-JP" altLang="ja-JP" sz="1100">
              <a:solidFill>
                <a:schemeClr val="lt1"/>
              </a:solidFill>
              <a:effectLst/>
              <a:latin typeface="+mn-lt"/>
              <a:ea typeface="+mn-ea"/>
              <a:cs typeface="+mn-cs"/>
            </a:rPr>
            <a:t>ケ　次に該当する場合は、助成対象となりません</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給与の支払いが振込以外の場合（現金支給等）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イ</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助成事業の</a:t>
          </a:r>
          <a:r>
            <a:rPr lang="ja-JP" altLang="ja-JP" sz="1100" b="1" u="sng">
              <a:solidFill>
                <a:schemeClr val="lt1"/>
              </a:solidFill>
              <a:effectLst/>
              <a:latin typeface="+mn-lt"/>
              <a:ea typeface="+mn-ea"/>
              <a:cs typeface="+mn-cs"/>
            </a:rPr>
            <a:t>開発・改良に直接的に関係のない業務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［例：開発統括、ディレクション、スケジュール管理、進行管理、関連資料収集、特許事務所打ち合わせ等］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u="sng">
              <a:solidFill>
                <a:schemeClr val="lt1"/>
              </a:solidFill>
              <a:effectLst/>
              <a:latin typeface="+mn-lt"/>
              <a:ea typeface="+mn-ea"/>
              <a:cs typeface="+mn-cs"/>
            </a:rPr>
            <a:t>試作品広報に係る業務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［例：広告案作成、展示会・イベントの打ち合わせ・準備・実施等］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就業規則等に定められた所定労働時間を超えた時間外労働（</a:t>
          </a:r>
          <a:r>
            <a:rPr lang="ja-JP" altLang="ja-JP" sz="1100" b="1">
              <a:solidFill>
                <a:schemeClr val="lt1"/>
              </a:solidFill>
              <a:effectLst/>
              <a:latin typeface="+mn-lt"/>
              <a:ea typeface="+mn-ea"/>
              <a:cs typeface="+mn-cs"/>
            </a:rPr>
            <a:t>超過勤務</a:t>
          </a:r>
          <a:r>
            <a:rPr lang="ja-JP" altLang="ja-JP" sz="1100">
              <a:solidFill>
                <a:schemeClr val="lt1"/>
              </a:solidFill>
              <a:effectLst/>
              <a:latin typeface="+mn-lt"/>
              <a:ea typeface="+mn-ea"/>
              <a:cs typeface="+mn-cs"/>
            </a:rPr>
            <a:t>）</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 </a:t>
          </a:r>
          <a:r>
            <a:rPr lang="ja-JP" altLang="ja-JP" sz="1100" b="1">
              <a:solidFill>
                <a:schemeClr val="lt1"/>
              </a:solidFill>
              <a:effectLst/>
              <a:latin typeface="+mn-lt"/>
              <a:ea typeface="+mn-ea"/>
              <a:cs typeface="+mn-cs"/>
            </a:rPr>
            <a:t>休日労働</a:t>
          </a:r>
          <a:r>
            <a:rPr lang="ja-JP" altLang="ja-JP" sz="1100">
              <a:solidFill>
                <a:schemeClr val="lt1"/>
              </a:solidFill>
              <a:effectLst/>
              <a:latin typeface="+mn-lt"/>
              <a:ea typeface="+mn-ea"/>
              <a:cs typeface="+mn-cs"/>
            </a:rPr>
            <a:t>（就業規則等に定められた休日に労働した時間）　</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カ</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個人事業者の自らに対する報酬</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キ</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a:solidFill>
                <a:schemeClr val="lt1"/>
              </a:solidFill>
              <a:effectLst/>
              <a:latin typeface="+mn-lt"/>
              <a:ea typeface="+mn-ea"/>
              <a:cs typeface="+mn-cs"/>
            </a:rPr>
            <a:t>成果物・資料等から作業日報に記載した作業内容が確認できない場合</a:t>
          </a:r>
          <a:endParaRPr kumimoji="1" lang="ja-JP" altLang="en-US" sz="1100" b="1">
            <a:solidFill>
              <a:schemeClr val="bg1"/>
            </a:solidFill>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10</xdr:col>
      <xdr:colOff>440873</xdr:colOff>
      <xdr:row>5</xdr:row>
      <xdr:rowOff>210990</xdr:rowOff>
    </xdr:from>
    <xdr:to>
      <xdr:col>37</xdr:col>
      <xdr:colOff>120225</xdr:colOff>
      <xdr:row>20</xdr:row>
      <xdr:rowOff>315686</xdr:rowOff>
    </xdr:to>
    <xdr:sp macro="" textlink="">
      <xdr:nvSpPr>
        <xdr:cNvPr id="2" name="テキスト ボックス 1"/>
        <xdr:cNvSpPr txBox="1"/>
      </xdr:nvSpPr>
      <xdr:spPr>
        <a:xfrm>
          <a:off x="7184573" y="2458890"/>
          <a:ext cx="5241952" cy="654359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P.15</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助成事業で開発・改良した試作品（製品・サービス）の広報を目的とした取組に要する経費（翻訳費含む）</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パンフレット・チラシの制作委託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DVD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CD</a:t>
          </a:r>
          <a:r>
            <a:rPr lang="ja-JP" altLang="ja-JP" sz="1100">
              <a:solidFill>
                <a:schemeClr val="lt1"/>
              </a:solidFill>
              <a:effectLst/>
              <a:latin typeface="+mn-lt"/>
              <a:ea typeface="+mn-ea"/>
              <a:cs typeface="+mn-cs"/>
            </a:rPr>
            <a:t>等紙媒体以外で配布するもの</a:t>
          </a:r>
        </a:p>
        <a:p>
          <a:r>
            <a:rPr lang="ja-JP" altLang="ja-JP" sz="1100">
              <a:solidFill>
                <a:schemeClr val="lt1"/>
              </a:solidFill>
              <a:effectLst/>
              <a:latin typeface="+mn-lt"/>
              <a:ea typeface="+mn-ea"/>
              <a:cs typeface="+mn-cs"/>
            </a:rPr>
            <a:t>（イ）会社案内、名刺、商品タグ、紙袋、クリアホルダー、カレンダー、手帳、記念品、ノベルティ等の制作費用</a:t>
          </a:r>
        </a:p>
        <a:p>
          <a:r>
            <a:rPr lang="ja-JP" altLang="ja-JP" sz="1100">
              <a:solidFill>
                <a:schemeClr val="lt1"/>
              </a:solidFill>
              <a:effectLst/>
              <a:latin typeface="+mn-lt"/>
              <a:ea typeface="+mn-ea"/>
              <a:cs typeface="+mn-cs"/>
            </a:rPr>
            <a:t>（ウ）ダイレクトメールの発送に係る費用や、チラシ折込に係る費用</a:t>
          </a:r>
        </a:p>
        <a:p>
          <a:r>
            <a:rPr lang="ja-JP" altLang="ja-JP" sz="1100">
              <a:solidFill>
                <a:schemeClr val="lt1"/>
              </a:solidFill>
              <a:effectLst/>
              <a:latin typeface="+mn-lt"/>
              <a:ea typeface="+mn-ea"/>
              <a:cs typeface="+mn-cs"/>
            </a:rPr>
            <a:t>（エ）助成事業終了時点での未使用残存品</a:t>
          </a:r>
        </a:p>
        <a:p>
          <a:r>
            <a:rPr lang="ja-JP" altLang="ja-JP" sz="1100">
              <a:solidFill>
                <a:schemeClr val="lt1"/>
              </a:solidFill>
              <a:effectLst/>
              <a:latin typeface="+mn-lt"/>
              <a:ea typeface="+mn-ea"/>
              <a:cs typeface="+mn-cs"/>
            </a:rPr>
            <a:t>イ　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ホームページの制作委託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r>
            <a:rPr lang="en-US" altLang="ja-JP" sz="1100">
              <a:solidFill>
                <a:schemeClr val="lt1"/>
              </a:solidFill>
              <a:effectLst/>
              <a:latin typeface="+mn-lt"/>
              <a:ea typeface="+mn-ea"/>
              <a:cs typeface="+mn-cs"/>
            </a:rPr>
            <a:t/>
          </a:r>
          <a:br>
            <a:rPr lang="en-US" altLang="ja-JP" sz="1100">
              <a:solidFill>
                <a:schemeClr val="lt1"/>
              </a:solidFill>
              <a:effectLst/>
              <a:latin typeface="+mn-lt"/>
              <a:ea typeface="+mn-ea"/>
              <a:cs typeface="+mn-cs"/>
            </a:rPr>
          </a:br>
          <a:r>
            <a:rPr lang="ja-JP" altLang="ja-JP" sz="1100">
              <a:solidFill>
                <a:schemeClr val="lt1"/>
              </a:solidFill>
              <a:effectLst/>
              <a:latin typeface="+mn-lt"/>
              <a:ea typeface="+mn-ea"/>
              <a:cs typeface="+mn-cs"/>
            </a:rPr>
            <a:t>ホームページの維持管理費（サーバー費用も含む）は助成対象となりません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広告掲載</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紙媒体（新聞、雑誌等）及びＷＥＢへの広告掲載費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a:t>
          </a:r>
          <a:r>
            <a:rPr lang="en-US" altLang="ja-JP" sz="1100" b="1">
              <a:solidFill>
                <a:schemeClr val="lt1"/>
              </a:solidFill>
              <a:effectLst/>
              <a:latin typeface="+mn-lt"/>
              <a:ea typeface="+mn-ea"/>
              <a:cs typeface="+mn-cs"/>
            </a:rPr>
            <a:t>PR</a:t>
          </a:r>
          <a:r>
            <a:rPr lang="ja-JP" altLang="ja-JP" sz="1100" b="1">
              <a:solidFill>
                <a:schemeClr val="lt1"/>
              </a:solidFill>
              <a:effectLst/>
              <a:latin typeface="+mn-lt"/>
              <a:ea typeface="+mn-ea"/>
              <a:cs typeface="+mn-cs"/>
            </a:rPr>
            <a:t>動画の制作委託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１種類のみ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　　※　同一映像を多言語で制作する場合は「１種類」として対象となります</a:t>
          </a:r>
        </a:p>
        <a:p>
          <a:r>
            <a:rPr lang="en-US" altLang="ja-JP" sz="1100" b="1" u="none" strike="noStrike">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u="sng">
              <a:solidFill>
                <a:schemeClr val="lt1"/>
              </a:solidFill>
              <a:effectLst/>
              <a:latin typeface="+mn-lt"/>
              <a:ea typeface="+mn-ea"/>
              <a:cs typeface="+mn-cs"/>
            </a:rPr>
            <a:t>上記１～４に記載以外の広告に関する経費は、助成対象とはなりません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［例：看板やのぼり制作・設置、デジタルサイネージ、ポスター掲示、紙媒体以外で配布するカタログ、プレスリリース配信サービス等］</a:t>
          </a:r>
          <a:endParaRPr kumimoji="1" lang="ja-JP" altLang="en-US" sz="1100">
            <a:solidFill>
              <a:schemeClr val="bg1"/>
            </a:solidFill>
          </a:endParaRPr>
        </a:p>
      </xdr:txBody>
    </xdr:sp>
    <xdr:clientData fPrintsWithSheet="0"/>
  </xdr:twoCellAnchor>
  <xdr:twoCellAnchor>
    <xdr:from>
      <xdr:col>10</xdr:col>
      <xdr:colOff>440871</xdr:colOff>
      <xdr:row>2</xdr:row>
      <xdr:rowOff>522515</xdr:rowOff>
    </xdr:from>
    <xdr:to>
      <xdr:col>37</xdr:col>
      <xdr:colOff>116221</xdr:colOff>
      <xdr:row>5</xdr:row>
      <xdr:rowOff>54109</xdr:rowOff>
    </xdr:to>
    <xdr:sp macro="" textlink="">
      <xdr:nvSpPr>
        <xdr:cNvPr id="3" name="正方形/長方形 2"/>
        <xdr:cNvSpPr/>
      </xdr:nvSpPr>
      <xdr:spPr>
        <a:xfrm>
          <a:off x="7184571" y="903515"/>
          <a:ext cx="5237950" cy="139849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広報の具体的な目的としては、開発期間中に実施するものとして、「開発製品の周知」、「（助成対象期間中に実施される）展示会でのニーズ確認」等を想定しています。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2</xdr:row>
      <xdr:rowOff>854528</xdr:rowOff>
    </xdr:from>
    <xdr:to>
      <xdr:col>40</xdr:col>
      <xdr:colOff>68356</xdr:colOff>
      <xdr:row>26</xdr:row>
      <xdr:rowOff>38099</xdr:rowOff>
    </xdr:to>
    <xdr:sp macro="" textlink="">
      <xdr:nvSpPr>
        <xdr:cNvPr id="2" name="テキスト ボックス 1"/>
        <xdr:cNvSpPr txBox="1"/>
      </xdr:nvSpPr>
      <xdr:spPr>
        <a:xfrm>
          <a:off x="8605157" y="1235528"/>
          <a:ext cx="5141099" cy="85670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P.16</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助成事業で開発・改良した試作品（製品・サービス）の周知又はニーズ確認を目的として行う国内外及びオンラインの展示会等出展に要する経費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販売を伴う展示会等への出展経費は助成対象となりません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特定の顧客（会員等）のみを対象としている展示会等への出展経費は助成対象となりません</a:t>
          </a:r>
        </a:p>
        <a:p>
          <a:r>
            <a:rPr lang="ja-JP" altLang="ja-JP" sz="1100">
              <a:solidFill>
                <a:schemeClr val="lt1"/>
              </a:solidFill>
              <a:effectLst/>
              <a:latin typeface="+mn-lt"/>
              <a:ea typeface="+mn-ea"/>
              <a:cs typeface="+mn-cs"/>
            </a:rPr>
            <a:t>ウ  試作品を無償提供する場合は、アンケートやヒヤリングを実施してください（販売することはできません）</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オンラインの展示会等出展については、「１　出展小間料」のみが助成対象となります</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出展小間料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（ア）出展小間内に助成事業者名（製品名・自社ブランド名）を表示していない場合</a:t>
          </a:r>
        </a:p>
        <a:p>
          <a:r>
            <a:rPr lang="ja-JP" altLang="ja-JP" sz="1100">
              <a:solidFill>
                <a:schemeClr val="lt1"/>
              </a:solidFill>
              <a:effectLst/>
              <a:latin typeface="+mn-lt"/>
              <a:ea typeface="+mn-ea"/>
              <a:cs typeface="+mn-cs"/>
            </a:rPr>
            <a:t>（イ）出展及び使用の事実が写真（オンラインの展示会等の場合は、画面のハードコピー）で確認できない場合</a:t>
          </a:r>
        </a:p>
        <a:p>
          <a:r>
            <a:rPr lang="ja-JP" altLang="ja-JP" sz="1100">
              <a:solidFill>
                <a:schemeClr val="lt1"/>
              </a:solidFill>
              <a:effectLst/>
              <a:latin typeface="+mn-lt"/>
              <a:ea typeface="+mn-ea"/>
              <a:cs typeface="+mn-cs"/>
            </a:rPr>
            <a:t>イ　助成事業者が全額負担している展示会等であっても、出展小間内に他社の社名等の提示、他社の製品等の展示がある場合、按分の対象となる場合があります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本助成事業による試作品以外の製品・サービスの展示があった場合、助成対象経費を按分して算出します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（ア）展示会に係る備品・機器の購入費（リースのみ対象）</a:t>
          </a:r>
        </a:p>
        <a:p>
          <a:r>
            <a:rPr lang="ja-JP" altLang="ja-JP" sz="1100">
              <a:solidFill>
                <a:schemeClr val="lt1"/>
              </a:solidFill>
              <a:effectLst/>
              <a:latin typeface="+mn-lt"/>
              <a:ea typeface="+mn-ea"/>
              <a:cs typeface="+mn-cs"/>
            </a:rPr>
            <a:t>（イ）自ら材料や既製品を調達して小間の設営・装飾又は販促物作成をする費用</a:t>
          </a:r>
        </a:p>
        <a:p>
          <a:r>
            <a:rPr lang="ja-JP" altLang="ja-JP" sz="1100">
              <a:solidFill>
                <a:schemeClr val="lt1"/>
              </a:solidFill>
              <a:effectLst/>
              <a:latin typeface="+mn-lt"/>
              <a:ea typeface="+mn-ea"/>
              <a:cs typeface="+mn-cs"/>
            </a:rPr>
            <a:t>（ウ）対象となる展示会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運搬を生業とする業者に外部委託するもので、自社と展示会場間の輸送に限ります</a:t>
          </a:r>
        </a:p>
        <a:p>
          <a:r>
            <a:rPr lang="ja-JP" altLang="ja-JP" sz="1100">
              <a:solidFill>
                <a:schemeClr val="lt1"/>
              </a:solidFill>
              <a:effectLst/>
              <a:latin typeface="+mn-lt"/>
              <a:ea typeface="+mn-ea"/>
              <a:cs typeface="+mn-cs"/>
            </a:rPr>
            <a:t>イ　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への搬入搬出を自社で行った経費（タクシー・バス・電車等の乗車料金、レンタカー代、社用車のガソリン代等）は助成対象とはなりません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10</xdr:col>
      <xdr:colOff>375558</xdr:colOff>
      <xdr:row>2</xdr:row>
      <xdr:rowOff>5442</xdr:rowOff>
    </xdr:from>
    <xdr:to>
      <xdr:col>37</xdr:col>
      <xdr:colOff>48506</xdr:colOff>
      <xdr:row>21</xdr:row>
      <xdr:rowOff>97971</xdr:rowOff>
    </xdr:to>
    <xdr:sp macro="" textlink="">
      <xdr:nvSpPr>
        <xdr:cNvPr id="2" name="テキスト ボックス 1"/>
        <xdr:cNvSpPr txBox="1"/>
      </xdr:nvSpPr>
      <xdr:spPr>
        <a:xfrm>
          <a:off x="7064829" y="386442"/>
          <a:ext cx="5235548" cy="874122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P.17</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助成事業で開発・改良した試作品（製品・サービス）の周知又はニーズ確認を目的として、自社イベントを開催するために要する経費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販売を伴うイベントの開催経費は助成対象となりません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特定の顧客（会員等）のみを対象としているイベントの開催経費は助成対象となりません</a:t>
          </a:r>
        </a:p>
        <a:p>
          <a:r>
            <a:rPr lang="ja-JP" altLang="ja-JP" sz="1100">
              <a:solidFill>
                <a:schemeClr val="lt1"/>
              </a:solidFill>
              <a:effectLst/>
              <a:latin typeface="+mn-lt"/>
              <a:ea typeface="+mn-ea"/>
              <a:cs typeface="+mn-cs"/>
            </a:rPr>
            <a:t>ウ　会場等を設けて実施するイベントが対象で、オンラインによるイベントは対象となりません。</a:t>
          </a:r>
        </a:p>
        <a:p>
          <a:r>
            <a:rPr lang="ja-JP" altLang="ja-JP" sz="1100">
              <a:solidFill>
                <a:schemeClr val="lt1"/>
              </a:solidFill>
              <a:effectLst/>
              <a:latin typeface="+mn-lt"/>
              <a:ea typeface="+mn-ea"/>
              <a:cs typeface="+mn-cs"/>
            </a:rPr>
            <a:t>エ　イベント運営業者等に企画・運営を委託する経費は助成対象とはなりません</a:t>
          </a:r>
        </a:p>
        <a:p>
          <a:r>
            <a:rPr lang="ja-JP" altLang="ja-JP" sz="1100">
              <a:solidFill>
                <a:schemeClr val="lt1"/>
              </a:solidFill>
              <a:effectLst/>
              <a:latin typeface="+mn-lt"/>
              <a:ea typeface="+mn-ea"/>
              <a:cs typeface="+mn-cs"/>
            </a:rPr>
            <a:t>オ　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会場借上費用</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（ア）助成事業者名（製品名・自社ブランド名）が会場内に表示されていない場合</a:t>
          </a:r>
        </a:p>
        <a:p>
          <a:r>
            <a:rPr lang="ja-JP" altLang="ja-JP" sz="1100">
              <a:solidFill>
                <a:schemeClr val="lt1"/>
              </a:solidFill>
              <a:effectLst/>
              <a:latin typeface="+mn-lt"/>
              <a:ea typeface="+mn-ea"/>
              <a:cs typeface="+mn-cs"/>
            </a:rPr>
            <a:t>（イ）イベント開催の事実が写真で確認できない場合</a:t>
          </a:r>
        </a:p>
        <a:p>
          <a:r>
            <a:rPr lang="ja-JP" altLang="ja-JP" sz="1100">
              <a:solidFill>
                <a:schemeClr val="lt1"/>
              </a:solidFill>
              <a:effectLst/>
              <a:latin typeface="+mn-lt"/>
              <a:ea typeface="+mn-ea"/>
              <a:cs typeface="+mn-cs"/>
            </a:rPr>
            <a:t>イ　助成事業者が全額負担しているイベント等であっても、会場内に他社の社名等の提示、他社の製品等の展示がある場合、按分の対象となる場合があります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本助成事業の試作品や成果物ではない製品・サービスの展示があった場合、助成対象経費を按分して算出します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（ア）イベント会場に係る備品・機器の購入費（リースのみ対象）</a:t>
          </a:r>
        </a:p>
        <a:p>
          <a:r>
            <a:rPr lang="ja-JP" altLang="ja-JP" sz="1100">
              <a:solidFill>
                <a:schemeClr val="lt1"/>
              </a:solidFill>
              <a:effectLst/>
              <a:latin typeface="+mn-lt"/>
              <a:ea typeface="+mn-ea"/>
              <a:cs typeface="+mn-cs"/>
            </a:rPr>
            <a:t>（イ）自ら材料や既製品を調達して会場の設営・装飾又は販促物作成をする費用</a:t>
          </a:r>
        </a:p>
        <a:p>
          <a:r>
            <a:rPr lang="ja-JP" altLang="ja-JP" sz="1100">
              <a:solidFill>
                <a:schemeClr val="lt1"/>
              </a:solidFill>
              <a:effectLst/>
              <a:latin typeface="+mn-lt"/>
              <a:ea typeface="+mn-ea"/>
              <a:cs typeface="+mn-cs"/>
            </a:rPr>
            <a:t>（ウ）イベント会場で使用されたことが写真等で確認できないリース品や作成ポスター・パネル等の経費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展示品や展示用資材、パンフレット等の運搬委託に係る経費（保険料を含む）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運搬を生業とする業者に外部委託するもので、自社とイベント会場間の輸送に限ります</a:t>
          </a:r>
        </a:p>
        <a:p>
          <a:r>
            <a:rPr lang="ja-JP" altLang="ja-JP" sz="1100">
              <a:solidFill>
                <a:schemeClr val="lt1"/>
              </a:solidFill>
              <a:effectLst/>
              <a:latin typeface="+mn-lt"/>
              <a:ea typeface="+mn-ea"/>
              <a:cs typeface="+mn-cs"/>
            </a:rPr>
            <a:t>イ　イベント会場への搬入搬出を自社で行った経費（タクシー・バス・電車等の乗車料金、レンタカー代、社用車のガソリン代等）は助成対象とはなりません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9722757" y="1687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0</xdr:colOff>
      <xdr:row>5</xdr:row>
      <xdr:rowOff>0</xdr:rowOff>
    </xdr:from>
    <xdr:to>
      <xdr:col>86</xdr:col>
      <xdr:colOff>72679</xdr:colOff>
      <xdr:row>19</xdr:row>
      <xdr:rowOff>67874</xdr:rowOff>
    </xdr:to>
    <xdr:sp macro="" textlink="">
      <xdr:nvSpPr>
        <xdr:cNvPr id="3" name="正方形/長方形 2"/>
        <xdr:cNvSpPr/>
      </xdr:nvSpPr>
      <xdr:spPr>
        <a:xfrm>
          <a:off x="6988629" y="865414"/>
          <a:ext cx="5101879" cy="243007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・助成事業開始日（令和５年１２月１日）より前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3</xdr:row>
      <xdr:rowOff>0</xdr:rowOff>
    </xdr:from>
    <xdr:to>
      <xdr:col>32</xdr:col>
      <xdr:colOff>126466</xdr:colOff>
      <xdr:row>6</xdr:row>
      <xdr:rowOff>104855</xdr:rowOff>
    </xdr:to>
    <xdr:sp macro="" textlink="">
      <xdr:nvSpPr>
        <xdr:cNvPr id="2" name="テキスト ボックス 1"/>
        <xdr:cNvSpPr txBox="1"/>
      </xdr:nvSpPr>
      <xdr:spPr>
        <a:xfrm>
          <a:off x="6362700" y="903514"/>
          <a:ext cx="4480752" cy="124785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790575</xdr:colOff>
      <xdr:row>6</xdr:row>
      <xdr:rowOff>195462</xdr:rowOff>
    </xdr:from>
    <xdr:to>
      <xdr:col>37</xdr:col>
      <xdr:colOff>50426</xdr:colOff>
      <xdr:row>12</xdr:row>
      <xdr:rowOff>157843</xdr:rowOff>
    </xdr:to>
    <xdr:sp macro="" textlink="">
      <xdr:nvSpPr>
        <xdr:cNvPr id="2" name="テキスト ボックス 1"/>
        <xdr:cNvSpPr txBox="1"/>
      </xdr:nvSpPr>
      <xdr:spPr>
        <a:xfrm>
          <a:off x="8241846" y="2824362"/>
          <a:ext cx="4670051" cy="29994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製品・サービスの開発・改良に直接使用し、消費される原材料、副資材、部品等の購入に要する経費（輸送費含む）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例：試作品の部材、部品、生地、試験用消耗品等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購入する原材料等の数量は、必要最小限にとどめ、受払簿を作成して管理をし、助成事業終了時には使い切ることを原則とします。助成事業終了時点での未使用残存品は助成対象とはなりません</a:t>
          </a:r>
        </a:p>
        <a:p>
          <a:r>
            <a:rPr lang="ja-JP" altLang="ja-JP" sz="1100">
              <a:solidFill>
                <a:schemeClr val="lt1"/>
              </a:solidFill>
              <a:effectLst/>
              <a:latin typeface="+mn-lt"/>
              <a:ea typeface="+mn-ea"/>
              <a:cs typeface="+mn-cs"/>
            </a:rPr>
            <a:t>※　食材等の保存ができない原材料の場合、後で原材料自体が確認できない場合には、購入した原材料を試作品の開発に使用した裏付資料として、「受払簿」及び「購入時と試作使用時の写真」が必要となります</a:t>
          </a:r>
        </a:p>
        <a:p>
          <a:r>
            <a:rPr lang="ja-JP" altLang="ja-JP" sz="1100">
              <a:solidFill>
                <a:schemeClr val="lt1"/>
              </a:solidFill>
              <a:effectLst/>
              <a:latin typeface="+mn-lt"/>
              <a:ea typeface="+mn-ea"/>
              <a:cs typeface="+mn-cs"/>
            </a:rPr>
            <a:t>イ　販売用の製品に係る材料費は助成対象とはなりません</a:t>
          </a:r>
        </a:p>
        <a:p>
          <a:r>
            <a:rPr lang="ja-JP" altLang="ja-JP" sz="1100">
              <a:solidFill>
                <a:schemeClr val="lt1"/>
              </a:solidFill>
              <a:effectLst/>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ja-JP" altLang="en-US" sz="1100">
            <a:solidFill>
              <a:schemeClr val="bg1"/>
            </a:solidFill>
          </a:endParaRPr>
        </a:p>
      </xdr:txBody>
    </xdr:sp>
    <xdr:clientData fPrintsWithSheet="0"/>
  </xdr:twoCellAnchor>
  <xdr:twoCellAnchor>
    <xdr:from>
      <xdr:col>11</xdr:col>
      <xdr:colOff>794657</xdr:colOff>
      <xdr:row>4</xdr:row>
      <xdr:rowOff>0</xdr:rowOff>
    </xdr:from>
    <xdr:to>
      <xdr:col>32</xdr:col>
      <xdr:colOff>106457</xdr:colOff>
      <xdr:row>5</xdr:row>
      <xdr:rowOff>473529</xdr:rowOff>
    </xdr:to>
    <xdr:sp macro="" textlink="">
      <xdr:nvSpPr>
        <xdr:cNvPr id="3" name="正方形/長方形 2"/>
        <xdr:cNvSpPr/>
      </xdr:nvSpPr>
      <xdr:spPr>
        <a:xfrm>
          <a:off x="8245928" y="1616529"/>
          <a:ext cx="3960000" cy="97971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0</xdr:rowOff>
    </xdr:from>
    <xdr:to>
      <xdr:col>44</xdr:col>
      <xdr:colOff>112459</xdr:colOff>
      <xdr:row>13</xdr:row>
      <xdr:rowOff>226088</xdr:rowOff>
    </xdr:to>
    <xdr:sp macro="" textlink="">
      <xdr:nvSpPr>
        <xdr:cNvPr id="2" name="テキスト ボックス 1"/>
        <xdr:cNvSpPr txBox="1"/>
      </xdr:nvSpPr>
      <xdr:spPr>
        <a:xfrm>
          <a:off x="9361714" y="1625081"/>
          <a:ext cx="4777765" cy="477476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P.12</a:t>
          </a:r>
        </a:p>
        <a:p>
          <a:r>
            <a:rPr lang="ja-JP" altLang="ja-JP" sz="1100" b="1">
              <a:solidFill>
                <a:schemeClr val="lt1"/>
              </a:solidFill>
              <a:effectLst/>
              <a:latin typeface="+mn-lt"/>
              <a:ea typeface="+mn-ea"/>
              <a:cs typeface="+mn-cs"/>
            </a:rPr>
            <a:t>製品・サービスの開発・改良に直接使用する機械装置・工具器具等を新たに購入・リース・レンタルする際に要する経費（据付費・輸送費含む）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例：試験・試作用設備、検査機器、工具、器具、金型、冶具、電子機器、ソフトウエア、サーバ・システムの使用賃借等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機械装置をリース・レンタルにより調達した場合、助成対象期間内に賃貸借契約を締結したものに限り助成対象となります</a:t>
          </a:r>
        </a:p>
        <a:p>
          <a:r>
            <a:rPr lang="ja-JP" altLang="ja-JP" sz="1100">
              <a:solidFill>
                <a:schemeClr val="lt1"/>
              </a:solidFill>
              <a:effectLst/>
              <a:latin typeface="+mn-lt"/>
              <a:ea typeface="+mn-ea"/>
              <a:cs typeface="+mn-cs"/>
            </a:rPr>
            <a:t>イ　割賦により調達した場合はすべての支払いが助成事業期間内に終了するものに限り助成対象となります</a:t>
          </a:r>
        </a:p>
        <a:p>
          <a:r>
            <a:rPr lang="ja-JP" altLang="ja-JP" sz="1100">
              <a:solidFill>
                <a:schemeClr val="lt1"/>
              </a:solidFill>
              <a:effectLst/>
              <a:latin typeface="+mn-lt"/>
              <a:ea typeface="+mn-ea"/>
              <a:cs typeface="+mn-cs"/>
            </a:rPr>
            <a:t>ウ　</a:t>
          </a:r>
          <a:r>
            <a:rPr lang="ja-JP" altLang="ja-JP" sz="1100" u="sng">
              <a:solidFill>
                <a:schemeClr val="lt1"/>
              </a:solidFill>
              <a:effectLst/>
              <a:latin typeface="+mn-lt"/>
              <a:ea typeface="+mn-ea"/>
              <a:cs typeface="+mn-cs"/>
            </a:rPr>
            <a:t>１件</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万円（税抜）以上の購入品</a:t>
          </a:r>
          <a:r>
            <a:rPr lang="ja-JP" altLang="ja-JP" sz="1100">
              <a:solidFill>
                <a:schemeClr val="lt1"/>
              </a:solidFill>
              <a:effectLst/>
              <a:latin typeface="+mn-lt"/>
              <a:ea typeface="+mn-ea"/>
              <a:cs typeface="+mn-cs"/>
            </a:rPr>
            <a:t>については、</a:t>
          </a:r>
          <a:r>
            <a:rPr lang="ja-JP" altLang="ja-JP" sz="1100" u="sng">
              <a:solidFill>
                <a:schemeClr val="lt1"/>
              </a:solidFill>
              <a:effectLst/>
              <a:latin typeface="+mn-lt"/>
              <a:ea typeface="+mn-ea"/>
              <a:cs typeface="+mn-cs"/>
            </a:rPr>
            <a:t>原則として２社以上の見積書</a:t>
          </a:r>
          <a:r>
            <a:rPr lang="ja-JP" altLang="ja-JP" sz="1100">
              <a:solidFill>
                <a:schemeClr val="lt1"/>
              </a:solidFill>
              <a:effectLst/>
              <a:latin typeface="+mn-lt"/>
              <a:ea typeface="+mn-ea"/>
              <a:cs typeface="+mn-cs"/>
            </a:rPr>
            <a:t>（単価、数量、規格、メーカー、型番等の記載があるもの）</a:t>
          </a:r>
          <a:r>
            <a:rPr lang="ja-JP" altLang="ja-JP" sz="1100" u="sng">
              <a:solidFill>
                <a:schemeClr val="lt1"/>
              </a:solidFill>
              <a:effectLst/>
              <a:latin typeface="+mn-lt"/>
              <a:ea typeface="+mn-ea"/>
              <a:cs typeface="+mn-cs"/>
            </a:rPr>
            <a:t>が必要となります</a:t>
          </a:r>
          <a:r>
            <a:rPr lang="ja-JP" altLang="ja-JP" sz="1100">
              <a:solidFill>
                <a:schemeClr val="lt1"/>
              </a:solidFill>
              <a:effectLst/>
              <a:latin typeface="+mn-lt"/>
              <a:ea typeface="+mn-ea"/>
              <a:cs typeface="+mn-cs"/>
            </a:rPr>
            <a:t>（市販品の場合には、価格表示のあるカタログ等の添付でも可）</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試作金型に係る費用は、</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委託・外注費</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ではなく本経費に含めてください</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オ　車両については、リース・レンタルの場合のみ助成対象となります</a:t>
          </a:r>
        </a:p>
        <a:p>
          <a:r>
            <a:rPr lang="ja-JP" altLang="ja-JP" sz="1100">
              <a:solidFill>
                <a:schemeClr val="lt1"/>
              </a:solidFill>
              <a:effectLst/>
              <a:latin typeface="+mn-lt"/>
              <a:ea typeface="+mn-ea"/>
              <a:cs typeface="+mn-cs"/>
            </a:rPr>
            <a:t>カ　</a:t>
          </a:r>
          <a:r>
            <a:rPr lang="x-none" altLang="ja-JP" sz="1100">
              <a:solidFill>
                <a:schemeClr val="lt1"/>
              </a:solidFill>
              <a:effectLst/>
              <a:latin typeface="+mn-lt"/>
              <a:ea typeface="+mn-ea"/>
              <a:cs typeface="+mn-cs"/>
            </a:rPr>
            <a:t>以下の経費は、助成対象と</a:t>
          </a:r>
          <a:r>
            <a:rPr lang="ja-JP" altLang="ja-JP" sz="1100">
              <a:solidFill>
                <a:schemeClr val="lt1"/>
              </a:solidFill>
              <a:effectLst/>
              <a:latin typeface="+mn-lt"/>
              <a:ea typeface="+mn-ea"/>
              <a:cs typeface="+mn-cs"/>
            </a:rPr>
            <a:t>は</a:t>
          </a:r>
          <a:r>
            <a:rPr lang="x-none" altLang="ja-JP" sz="1100">
              <a:solidFill>
                <a:schemeClr val="lt1"/>
              </a:solidFill>
              <a:effectLst/>
              <a:latin typeface="+mn-lt"/>
              <a:ea typeface="+mn-ea"/>
              <a:cs typeface="+mn-cs"/>
            </a:rPr>
            <a:t>なりません</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(ア)　開発目的以外</a:t>
          </a:r>
          <a:r>
            <a:rPr lang="ja-JP" altLang="ja-JP" sz="1100">
              <a:solidFill>
                <a:schemeClr val="lt1"/>
              </a:solidFill>
              <a:effectLst/>
              <a:latin typeface="+mn-lt"/>
              <a:ea typeface="+mn-ea"/>
              <a:cs typeface="+mn-cs"/>
            </a:rPr>
            <a:t>（量産目的等）</a:t>
          </a:r>
          <a:r>
            <a:rPr lang="x-none" altLang="ja-JP" sz="1100">
              <a:solidFill>
                <a:schemeClr val="lt1"/>
              </a:solidFill>
              <a:effectLst/>
              <a:latin typeface="+mn-lt"/>
              <a:ea typeface="+mn-ea"/>
              <a:cs typeface="+mn-cs"/>
            </a:rPr>
            <a:t>の機械</a:t>
          </a:r>
          <a:r>
            <a:rPr lang="ja-JP" altLang="ja-JP" sz="1100">
              <a:solidFill>
                <a:schemeClr val="lt1"/>
              </a:solidFill>
              <a:effectLst/>
              <a:latin typeface="+mn-lt"/>
              <a:ea typeface="+mn-ea"/>
              <a:cs typeface="+mn-cs"/>
            </a:rPr>
            <a:t>装置・工具器具等</a:t>
          </a:r>
          <a:r>
            <a:rPr lang="x-none" altLang="ja-JP" sz="1100">
              <a:solidFill>
                <a:schemeClr val="lt1"/>
              </a:solidFill>
              <a:effectLst/>
              <a:latin typeface="+mn-lt"/>
              <a:ea typeface="+mn-ea"/>
              <a:cs typeface="+mn-cs"/>
            </a:rPr>
            <a:t>に係る経費</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(イ)　自家用機械類の改良、修繕等に係る経費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中古品の購入に係る経費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自社以外に設置する機械装置・工具器具等に係る経費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汎用性が高く、使用目的が本助成事業の遂行に必要なものと特定できない経費（例：パソコン、カメラ等容易に持ち運びができ、他の目的に使用できるもの）</a:t>
          </a:r>
        </a:p>
        <a:p>
          <a:r>
            <a:rPr lang="ja-JP" altLang="ja-JP" sz="1100">
              <a:solidFill>
                <a:schemeClr val="lt1"/>
              </a:solidFill>
              <a:effectLst/>
              <a:latin typeface="+mn-lt"/>
              <a:ea typeface="+mn-ea"/>
              <a:cs typeface="+mn-cs"/>
            </a:rPr>
            <a:t>キ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54</xdr:col>
      <xdr:colOff>0</xdr:colOff>
      <xdr:row>4</xdr:row>
      <xdr:rowOff>139956</xdr:rowOff>
    </xdr:from>
    <xdr:to>
      <xdr:col>85</xdr:col>
      <xdr:colOff>99482</xdr:colOff>
      <xdr:row>15</xdr:row>
      <xdr:rowOff>38189</xdr:rowOff>
    </xdr:to>
    <xdr:sp macro="" textlink="">
      <xdr:nvSpPr>
        <xdr:cNvPr id="4" name="正方形/長方形 3"/>
        <xdr:cNvSpPr/>
      </xdr:nvSpPr>
      <xdr:spPr>
        <a:xfrm>
          <a:off x="9058470" y="1345160"/>
          <a:ext cx="4920298" cy="3513845"/>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11206</xdr:colOff>
      <xdr:row>2</xdr:row>
      <xdr:rowOff>745672</xdr:rowOff>
    </xdr:from>
    <xdr:to>
      <xdr:col>32</xdr:col>
      <xdr:colOff>13207</xdr:colOff>
      <xdr:row>10</xdr:row>
      <xdr:rowOff>427055</xdr:rowOff>
    </xdr:to>
    <xdr:sp macro="" textlink="">
      <xdr:nvSpPr>
        <xdr:cNvPr id="2" name="テキスト ボックス 1"/>
        <xdr:cNvSpPr txBox="1"/>
      </xdr:nvSpPr>
      <xdr:spPr>
        <a:xfrm>
          <a:off x="7610272" y="1344387"/>
          <a:ext cx="4620056" cy="405241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のうち、自社内で直接実施することが困難又は適当でない試作・検査等を外部の事業者等に依頼する場合や、大学・試験研究機関との共同研究により分担して実施する場合に要する経費（輸送費含む）</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外部の事業者等に依頼又は大学・試験研究機関との共同研究を実施する場合に要する経費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例：デザイン、加工、検査・分析等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製品・サービスの開発等に必要なシステムの構築に要する経費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基準日（令和</a:t>
          </a:r>
          <a:r>
            <a:rPr lang="ja-JP" altLang="en-US" sz="1100">
              <a:solidFill>
                <a:schemeClr val="lt1"/>
              </a:solidFill>
              <a:effectLst/>
              <a:latin typeface="+mn-lt"/>
              <a:ea typeface="+mn-ea"/>
              <a:cs typeface="+mn-cs"/>
            </a:rPr>
            <a:t>５</a:t>
          </a:r>
          <a:r>
            <a:rPr lang="ja-JP" altLang="ja-JP" sz="1100">
              <a:solidFill>
                <a:schemeClr val="lt1"/>
              </a:solidFill>
              <a:effectLst/>
              <a:latin typeface="+mn-lt"/>
              <a:ea typeface="+mn-ea"/>
              <a:cs typeface="+mn-cs"/>
            </a:rPr>
            <a:t>年</a:t>
          </a:r>
          <a:r>
            <a:rPr lang="ja-JP" altLang="en-US" sz="1100">
              <a:solidFill>
                <a:schemeClr val="lt1"/>
              </a:solidFill>
              <a:effectLst/>
              <a:latin typeface="+mn-lt"/>
              <a:ea typeface="+mn-ea"/>
              <a:cs typeface="+mn-cs"/>
            </a:rPr>
            <a:t>７</a:t>
          </a:r>
          <a:r>
            <a:rPr lang="ja-JP" altLang="ja-JP" sz="1100">
              <a:solidFill>
                <a:schemeClr val="lt1"/>
              </a:solidFill>
              <a:effectLst/>
              <a:latin typeface="+mn-lt"/>
              <a:ea typeface="+mn-ea"/>
              <a:cs typeface="+mn-cs"/>
            </a:rPr>
            <a:t>月１日）時点で創業・会社設立１年未満の事業者に依頼する場合</a:t>
          </a:r>
        </a:p>
        <a:p>
          <a:r>
            <a:rPr lang="ja-JP" altLang="ja-JP" sz="1100">
              <a:solidFill>
                <a:schemeClr val="lt1"/>
              </a:solidFill>
              <a:effectLst/>
              <a:latin typeface="+mn-lt"/>
              <a:ea typeface="+mn-ea"/>
              <a:cs typeface="+mn-cs"/>
            </a:rPr>
            <a:t>（イ） 発注元である助成事業者に成果物等が帰属しない場合</a:t>
          </a:r>
        </a:p>
        <a:p>
          <a:r>
            <a:rPr lang="ja-JP" altLang="ja-JP" sz="1100">
              <a:solidFill>
                <a:schemeClr val="lt1"/>
              </a:solidFill>
              <a:effectLst/>
              <a:latin typeface="+mn-lt"/>
              <a:ea typeface="+mn-ea"/>
              <a:cs typeface="+mn-cs"/>
            </a:rPr>
            <a:t>（ウ） 委託業務の</a:t>
          </a:r>
          <a:r>
            <a:rPr lang="ja-JP" altLang="ja-JP" sz="1100" b="1">
              <a:solidFill>
                <a:schemeClr val="lt1"/>
              </a:solidFill>
              <a:effectLst/>
              <a:latin typeface="+mn-lt"/>
              <a:ea typeface="+mn-ea"/>
              <a:cs typeface="+mn-cs"/>
            </a:rPr>
            <a:t>すべて</a:t>
          </a:r>
          <a:r>
            <a:rPr lang="ja-JP" altLang="ja-JP" sz="1100">
              <a:solidFill>
                <a:schemeClr val="lt1"/>
              </a:solidFill>
              <a:effectLst/>
              <a:latin typeface="+mn-lt"/>
              <a:ea typeface="+mn-ea"/>
              <a:cs typeface="+mn-cs"/>
            </a:rPr>
            <a:t>を第三者に再委託した場合</a:t>
          </a:r>
        </a:p>
        <a:p>
          <a:r>
            <a:rPr lang="ja-JP" altLang="ja-JP" sz="1100">
              <a:solidFill>
                <a:schemeClr val="lt1"/>
              </a:solidFill>
              <a:effectLst/>
              <a:latin typeface="+mn-lt"/>
              <a:ea typeface="+mn-ea"/>
              <a:cs typeface="+mn-cs"/>
            </a:rPr>
            <a:t>（エ） 各種許可申請の代行費用（申請手数料を含む）</a:t>
          </a:r>
        </a:p>
        <a:p>
          <a:r>
            <a:rPr lang="ja-JP" altLang="ja-JP" sz="1100">
              <a:solidFill>
                <a:schemeClr val="lt1"/>
              </a:solidFill>
              <a:effectLst/>
              <a:latin typeface="+mn-lt"/>
              <a:ea typeface="+mn-ea"/>
              <a:cs typeface="+mn-cs"/>
            </a:rPr>
            <a:t>（オ） 内装工事費及び内装工事に係るデザイン費・設計費</a:t>
          </a:r>
        </a:p>
        <a:p>
          <a:r>
            <a:rPr lang="ja-JP" altLang="ja-JP" sz="1100">
              <a:solidFill>
                <a:schemeClr val="lt1"/>
              </a:solidFill>
              <a:effectLst/>
              <a:latin typeface="+mn-lt"/>
              <a:ea typeface="+mn-ea"/>
              <a:cs typeface="+mn-cs"/>
            </a:rPr>
            <a:t>（カ） システム保守費用</a:t>
          </a:r>
        </a:p>
        <a:p>
          <a:r>
            <a:rPr lang="ja-JP" altLang="ja-JP" sz="1100">
              <a:solidFill>
                <a:schemeClr val="lt1"/>
              </a:solidFill>
              <a:effectLst/>
              <a:latin typeface="+mn-lt"/>
              <a:ea typeface="+mn-ea"/>
              <a:cs typeface="+mn-cs"/>
            </a:rPr>
            <a:t>イ　試作品広報用のパンフレット及びホームページ等の制作に要する経費は「広告費」に計上してください</a:t>
          </a:r>
        </a:p>
      </xdr:txBody>
    </xdr:sp>
    <xdr:clientData fPrintsWithSheet="0"/>
  </xdr:twoCellAnchor>
  <xdr:twoCellAnchor>
    <xdr:from>
      <xdr:col>11</xdr:col>
      <xdr:colOff>7776</xdr:colOff>
      <xdr:row>11</xdr:row>
      <xdr:rowOff>64528</xdr:rowOff>
    </xdr:from>
    <xdr:to>
      <xdr:col>32</xdr:col>
      <xdr:colOff>68608</xdr:colOff>
      <xdr:row>16</xdr:row>
      <xdr:rowOff>315842</xdr:rowOff>
    </xdr:to>
    <xdr:sp macro="" textlink="">
      <xdr:nvSpPr>
        <xdr:cNvPr id="3" name="正方形/長方形 2"/>
        <xdr:cNvSpPr/>
      </xdr:nvSpPr>
      <xdr:spPr>
        <a:xfrm>
          <a:off x="7606842" y="5536693"/>
          <a:ext cx="4678887" cy="276340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16</a:t>
          </a:r>
          <a:r>
            <a:rPr kumimoji="1" lang="ja-JP" altLang="en-US" sz="1200"/>
            <a:t>」は１ヵ所記入する）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16</a:t>
          </a:r>
          <a:r>
            <a:rPr kumimoji="1" lang="ja-JP" altLang="en-US" sz="1200"/>
            <a:t>」は２ヵ所記入する）</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39</xdr:col>
      <xdr:colOff>0</xdr:colOff>
      <xdr:row>4</xdr:row>
      <xdr:rowOff>0</xdr:rowOff>
    </xdr:from>
    <xdr:to>
      <xdr:col>66</xdr:col>
      <xdr:colOff>14637</xdr:colOff>
      <xdr:row>11</xdr:row>
      <xdr:rowOff>606718</xdr:rowOff>
    </xdr:to>
    <xdr:sp macro="" textlink="">
      <xdr:nvSpPr>
        <xdr:cNvPr id="2" name="正方形/長方形 1"/>
        <xdr:cNvSpPr/>
      </xdr:nvSpPr>
      <xdr:spPr>
        <a:xfrm>
          <a:off x="9003126" y="1447160"/>
          <a:ext cx="4682687" cy="37763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・助成事業開始日（令和５年１２月１日）より前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③発注元である助成事業者に成果物等が帰属しない場合、助成対象となりません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xdr:row>
      <xdr:rowOff>0</xdr:rowOff>
    </xdr:from>
    <xdr:to>
      <xdr:col>31</xdr:col>
      <xdr:colOff>117022</xdr:colOff>
      <xdr:row>12</xdr:row>
      <xdr:rowOff>185057</xdr:rowOff>
    </xdr:to>
    <xdr:sp macro="" textlink="">
      <xdr:nvSpPr>
        <xdr:cNvPr id="2" name="テキスト ボックス 1"/>
        <xdr:cNvSpPr txBox="1"/>
      </xdr:nvSpPr>
      <xdr:spPr>
        <a:xfrm>
          <a:off x="7799614" y="1426029"/>
          <a:ext cx="4612822" cy="46917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係る専門的な知識・技術、技能等について、外部の専門家から助成事業者が指導・助言を受ける場合に要する経費（外部の専門家が助成事業者の事務所へ赴く場合に支払われる交通費（実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例：謝金等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自社の取組みに対し、専門家からのアドバイスを受ける場合が対象です</a:t>
          </a:r>
        </a:p>
        <a:p>
          <a:r>
            <a:rPr lang="ja-JP" altLang="ja-JP" sz="1100">
              <a:solidFill>
                <a:schemeClr val="lt1"/>
              </a:solidFill>
              <a:effectLst/>
              <a:latin typeface="+mn-lt"/>
              <a:ea typeface="+mn-ea"/>
              <a:cs typeface="+mn-cs"/>
            </a:rPr>
            <a:t>専門家に事業の一部を依頼する場合、「委託・外注費」に計上してください</a:t>
          </a:r>
        </a:p>
        <a:p>
          <a:r>
            <a:rPr lang="ja-JP" altLang="ja-JP" sz="1100">
              <a:solidFill>
                <a:schemeClr val="lt1"/>
              </a:solidFill>
              <a:effectLst/>
              <a:latin typeface="+mn-lt"/>
              <a:ea typeface="+mn-ea"/>
              <a:cs typeface="+mn-cs"/>
            </a:rPr>
            <a:t>ウ　報告時に、専門家が作成した指導報告書（指導日毎）を提出して頂きます</a:t>
          </a:r>
        </a:p>
        <a:p>
          <a:r>
            <a:rPr lang="ja-JP" altLang="ja-JP" sz="1100">
              <a:solidFill>
                <a:schemeClr val="lt1"/>
              </a:solidFill>
              <a:effectLst/>
              <a:latin typeface="+mn-lt"/>
              <a:ea typeface="+mn-ea"/>
              <a:cs typeface="+mn-cs"/>
            </a:rPr>
            <a:t>エ　交通費のうち、以下のものは助成対象となりません</a:t>
          </a:r>
        </a:p>
        <a:p>
          <a:r>
            <a:rPr lang="ja-JP" altLang="ja-JP" sz="1100">
              <a:solidFill>
                <a:schemeClr val="lt1"/>
              </a:solidFill>
              <a:effectLst/>
              <a:latin typeface="+mn-lt"/>
              <a:ea typeface="+mn-ea"/>
              <a:cs typeface="+mn-cs"/>
            </a:rPr>
            <a:t>（ア） タクシー代、ガソリン代、高速道路通行料金、レンタカー代など公共交通機関以外のものの利用による交通費</a:t>
          </a:r>
        </a:p>
        <a:p>
          <a:r>
            <a:rPr lang="ja-JP" altLang="ja-JP" sz="1100">
              <a:solidFill>
                <a:schemeClr val="lt1"/>
              </a:solidFill>
              <a:effectLst/>
              <a:latin typeface="+mn-lt"/>
              <a:ea typeface="+mn-ea"/>
              <a:cs typeface="+mn-cs"/>
            </a:rPr>
            <a:t>（イ） 鉄道のグリーン車利用料金、航空機の国内線のプレミアムシート等及び国際線のファーストクラス・ビジネスクラス料金等</a:t>
          </a:r>
        </a:p>
        <a:p>
          <a:r>
            <a:rPr lang="ja-JP" altLang="ja-JP" sz="1100">
              <a:solidFill>
                <a:schemeClr val="lt1"/>
              </a:solidFill>
              <a:effectLst/>
              <a:latin typeface="+mn-lt"/>
              <a:ea typeface="+mn-ea"/>
              <a:cs typeface="+mn-cs"/>
            </a:rPr>
            <a:t>オ　宿泊費は、助成対象となりません</a:t>
          </a:r>
        </a:p>
        <a:p>
          <a:r>
            <a:rPr lang="ja-JP" altLang="ja-JP" sz="1100">
              <a:solidFill>
                <a:schemeClr val="lt1"/>
              </a:solidFill>
              <a:effectLst/>
              <a:latin typeface="+mn-lt"/>
              <a:ea typeface="+mn-ea"/>
              <a:cs typeface="+mn-cs"/>
            </a:rPr>
            <a:t>カ　以下に該当する場合は、助成対象となりません</a:t>
          </a:r>
        </a:p>
        <a:p>
          <a:r>
            <a:rPr lang="ja-JP" altLang="ja-JP" sz="1100">
              <a:solidFill>
                <a:schemeClr val="lt1"/>
              </a:solidFill>
              <a:effectLst/>
              <a:latin typeface="+mn-lt"/>
              <a:ea typeface="+mn-ea"/>
              <a:cs typeface="+mn-cs"/>
            </a:rPr>
            <a:t>（ア） 既存事業や経営に係る顧問契約の一部を対象とする場合</a:t>
          </a:r>
        </a:p>
        <a:p>
          <a:r>
            <a:rPr lang="ja-JP" altLang="ja-JP" sz="1100">
              <a:solidFill>
                <a:schemeClr val="lt1"/>
              </a:solidFill>
              <a:effectLst/>
              <a:latin typeface="+mn-lt"/>
              <a:ea typeface="+mn-ea"/>
              <a:cs typeface="+mn-cs"/>
            </a:rPr>
            <a:t>（イ） 助成事業の開発・改良とは直接関係のない指導・助言に係る経費（事務手続きも含む）</a:t>
          </a:r>
        </a:p>
        <a:p>
          <a:r>
            <a:rPr lang="ja-JP" altLang="ja-JP" sz="1100">
              <a:solidFill>
                <a:schemeClr val="lt1"/>
              </a:solidFill>
              <a:effectLst/>
              <a:latin typeface="+mn-lt"/>
              <a:ea typeface="+mn-ea"/>
              <a:cs typeface="+mn-cs"/>
            </a:rPr>
            <a:t>キ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41</xdr:col>
      <xdr:colOff>112380</xdr:colOff>
      <xdr:row>3</xdr:row>
      <xdr:rowOff>238206</xdr:rowOff>
    </xdr:from>
    <xdr:to>
      <xdr:col>68</xdr:col>
      <xdr:colOff>141836</xdr:colOff>
      <xdr:row>9</xdr:row>
      <xdr:rowOff>358588</xdr:rowOff>
    </xdr:to>
    <xdr:sp macro="" textlink="">
      <xdr:nvSpPr>
        <xdr:cNvPr id="2" name="正方形/長方形 1"/>
        <xdr:cNvSpPr/>
      </xdr:nvSpPr>
      <xdr:spPr>
        <a:xfrm>
          <a:off x="7509223" y="1321335"/>
          <a:ext cx="4732084" cy="29016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・助成事業開始日（令和５年１２月１日）より前</a:t>
          </a:r>
          <a:endParaRPr kumimoji="1" lang="en-US" altLang="ja-JP" sz="1200"/>
        </a:p>
        <a:p>
          <a:pPr algn="l"/>
          <a:r>
            <a:rPr kumimoji="1" lang="ja-JP" altLang="en-US" sz="1200"/>
            <a:t>　　・本事業の終了予定日より後</a:t>
          </a:r>
          <a:endParaRPr kumimoji="1" lang="en-US" altLang="ja-JP" sz="1200" b="0" i="0" u="none" strike="noStrike">
            <a:solidFill>
              <a:schemeClr val="lt1"/>
            </a:solidFill>
            <a:effectLst/>
            <a:latin typeface="+mn-lt"/>
            <a:ea typeface="+mn-ea"/>
            <a:cs typeface="+mn-cs"/>
          </a:endParaRPr>
        </a:p>
      </xdr:txBody>
    </xdr:sp>
    <xdr:clientData/>
  </xdr:twoCellAnchor>
  <xdr:twoCellAnchor>
    <xdr:from>
      <xdr:col>44</xdr:col>
      <xdr:colOff>45839</xdr:colOff>
      <xdr:row>1</xdr:row>
      <xdr:rowOff>195942</xdr:rowOff>
    </xdr:from>
    <xdr:to>
      <xdr:col>62</xdr:col>
      <xdr:colOff>83609</xdr:colOff>
      <xdr:row>2</xdr:row>
      <xdr:rowOff>271858</xdr:rowOff>
    </xdr:to>
    <xdr:sp macro="" textlink="">
      <xdr:nvSpPr>
        <xdr:cNvPr id="3" name="正方形/長方形 2"/>
        <xdr:cNvSpPr/>
      </xdr:nvSpPr>
      <xdr:spPr>
        <a:xfrm>
          <a:off x="7965196" y="576942"/>
          <a:ext cx="3172856" cy="495016"/>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136072</xdr:colOff>
      <xdr:row>2</xdr:row>
      <xdr:rowOff>29953</xdr:rowOff>
    </xdr:from>
    <xdr:to>
      <xdr:col>44</xdr:col>
      <xdr:colOff>45839</xdr:colOff>
      <xdr:row>2</xdr:row>
      <xdr:rowOff>181855</xdr:rowOff>
    </xdr:to>
    <xdr:cxnSp macro="">
      <xdr:nvCxnSpPr>
        <xdr:cNvPr id="4" name="直線矢印コネクタ 3"/>
        <xdr:cNvCxnSpPr>
          <a:stCxn id="3" idx="1"/>
        </xdr:cNvCxnSpPr>
      </xdr:nvCxnSpPr>
      <xdr:spPr>
        <a:xfrm flipH="1">
          <a:off x="7358743" y="830053"/>
          <a:ext cx="606453"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261259</xdr:colOff>
      <xdr:row>3</xdr:row>
      <xdr:rowOff>1</xdr:rowOff>
    </xdr:from>
    <xdr:to>
      <xdr:col>31</xdr:col>
      <xdr:colOff>70278</xdr:colOff>
      <xdr:row>8</xdr:row>
      <xdr:rowOff>381000</xdr:rowOff>
    </xdr:to>
    <xdr:sp macro="" textlink="">
      <xdr:nvSpPr>
        <xdr:cNvPr id="2" name="テキスト ボックス 1"/>
        <xdr:cNvSpPr txBox="1"/>
      </xdr:nvSpPr>
      <xdr:spPr>
        <a:xfrm>
          <a:off x="7309759" y="1289958"/>
          <a:ext cx="4609619" cy="2911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助成事業の遂行に必要な事務所、施設等を</a:t>
          </a:r>
          <a:r>
            <a:rPr lang="ja-JP" altLang="ja-JP" sz="1100" b="1" u="sng">
              <a:solidFill>
                <a:schemeClr val="lt1"/>
              </a:solidFill>
              <a:effectLst/>
              <a:latin typeface="+mn-lt"/>
              <a:ea typeface="+mn-ea"/>
              <a:cs typeface="+mn-cs"/>
            </a:rPr>
            <a:t>新たに</a:t>
          </a:r>
          <a:r>
            <a:rPr lang="ja-JP" altLang="ja-JP" sz="1100" b="1">
              <a:solidFill>
                <a:schemeClr val="lt1"/>
              </a:solidFill>
              <a:effectLst/>
              <a:latin typeface="+mn-lt"/>
              <a:ea typeface="+mn-ea"/>
              <a:cs typeface="+mn-cs"/>
            </a:rPr>
            <a:t>借りる場合に要する経費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実験用の施設等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150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助成対象期間中に</a:t>
          </a:r>
          <a:r>
            <a:rPr lang="ja-JP" altLang="ja-JP" sz="1100">
              <a:solidFill>
                <a:schemeClr val="lt1"/>
              </a:solidFill>
              <a:effectLst/>
              <a:latin typeface="+mn-lt"/>
              <a:ea typeface="+mn-ea"/>
              <a:cs typeface="+mn-cs"/>
            </a:rPr>
            <a:t>賃貸借契約を新たに締結した事務所、施設等に限ります</a:t>
          </a:r>
        </a:p>
        <a:p>
          <a:r>
            <a:rPr lang="ja-JP" altLang="ja-JP" sz="1100">
              <a:solidFill>
                <a:schemeClr val="lt1"/>
              </a:solidFill>
              <a:effectLst/>
              <a:latin typeface="+mn-lt"/>
              <a:ea typeface="+mn-ea"/>
              <a:cs typeface="+mn-cs"/>
            </a:rPr>
            <a:t>ウ　助成対象期間内に実際に使用した部分、期間を助成対象とします</a:t>
          </a:r>
        </a:p>
        <a:p>
          <a:r>
            <a:rPr lang="ja-JP" altLang="ja-JP" sz="1100">
              <a:solidFill>
                <a:schemeClr val="lt1"/>
              </a:solidFill>
              <a:effectLst/>
              <a:latin typeface="+mn-lt"/>
              <a:ea typeface="+mn-ea"/>
              <a:cs typeface="+mn-cs"/>
            </a:rPr>
            <a:t>エ　店舗として使用した部分、期間は助成対象となりません</a:t>
          </a:r>
        </a:p>
        <a:p>
          <a:r>
            <a:rPr lang="ja-JP" altLang="ja-JP" sz="1100">
              <a:solidFill>
                <a:schemeClr val="lt1"/>
              </a:solidFill>
              <a:effectLst/>
              <a:latin typeface="+mn-lt"/>
              <a:ea typeface="+mn-ea"/>
              <a:cs typeface="+mn-cs"/>
            </a:rPr>
            <a:t>オ　採択後（事前支援時）に</a:t>
          </a:r>
          <a:r>
            <a:rPr lang="ja-JP" altLang="ja-JP" sz="1100" u="sng">
              <a:solidFill>
                <a:schemeClr val="lt1"/>
              </a:solidFill>
              <a:effectLst/>
              <a:latin typeface="+mn-lt"/>
              <a:ea typeface="+mn-ea"/>
              <a:cs typeface="+mn-cs"/>
            </a:rPr>
            <a:t>賃借の必要性が分かる資料（理由書）</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使用実績の分かる資料</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カ　礼金・仲介料・敷金・共益費・駐車場代等の経費は、助成対象となりません</a:t>
          </a:r>
          <a:endParaRPr kumimoji="1" lang="ja-JP" altLang="en-US" sz="1100">
            <a:solidFill>
              <a:schemeClr val="bg1"/>
            </a:solidFill>
          </a:endParaRPr>
        </a:p>
      </xdr:txBody>
    </xdr:sp>
    <xdr:clientData fPrintsWithSheet="0"/>
  </xdr:twoCellAnchor>
</xdr:wsDr>
</file>

<file path=xl/tables/table1.xml><?xml version="1.0" encoding="utf-8"?>
<table xmlns="http://schemas.openxmlformats.org/spreadsheetml/2006/main" id="5" name="原材料・副資材費" displayName="原材料・副資材費" ref="A4:K20" totalsRowCount="1" headerRowDxfId="265" dataDxfId="264" totalsRowDxfId="263" dataCellStyle="標準 2">
  <tableColumns count="11">
    <tableColumn id="1" name="番　号" dataDxfId="262" totalsRowDxfId="261" dataCellStyle="標準 2">
      <calculatedColumnFormula>ROW()-ROW(原材料・副資材費[[#Headers],[番　号]])</calculatedColumnFormula>
    </tableColumn>
    <tableColumn id="2" name="品　名" dataDxfId="260" totalsRowDxfId="259" dataCellStyle="標準 2"/>
    <tableColumn id="3" name="仕　様" dataDxfId="258" totalsRowDxfId="257" dataCellStyle="標準 2"/>
    <tableColumn id="4" name="用　途" dataDxfId="256" totalsRowDxfId="255" dataCellStyle="標準 2"/>
    <tableColumn id="5" name="数量_x000a_(A)" dataDxfId="254" totalsRowDxfId="253" dataCellStyle="桁区切り"/>
    <tableColumn id="10" name="単位" dataDxfId="252" totalsRowDxfId="251" dataCellStyle="桁区切り"/>
    <tableColumn id="6" name="単価(B)_x000a_（税抜）" totalsRowLabel="計" dataDxfId="250" totalsRowDxfId="249" dataCellStyle="桁区切り"/>
    <tableColumn id="7" name="助成事業に_x000a_要する経費_x000a_（税込）" totalsRowFunction="sum" dataDxfId="248" totalsRowDxfId="247" dataCellStyle="桁区切り">
      <calculatedColumnFormula>ROUNDDOWN(原材料・副資材費[[#This Row],[助成対象経費
(A)×(B)
（税抜）]]*1.1,0)</calculatedColumnFormula>
    </tableColumn>
    <tableColumn id="8" name="助成対象経費_x000a_(A)×(B)_x000a_（税抜）" totalsRowFunction="sum" dataDxfId="246" totalsRowDxfId="245" dataCellStyle="桁区切り">
      <calculatedColumnFormula>原材料・副資材費[[#This Row],[数量
(A)]]*原材料・副資材費[[#This Row],[単価(B)
（税抜）]]</calculatedColumnFormula>
    </tableColumn>
    <tableColumn id="9" name="購入企業名" dataDxfId="244" totalsRowDxfId="243" dataCellStyle="標準 2"/>
    <tableColumn id="12" name="列1" dataDxfId="242" totalsRowDxfId="241"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id="14" name="イベント開催費" displayName="イベント開催費" ref="A3:J14" totalsRowCount="1" headerRowDxfId="81" dataDxfId="80" totalsRowDxfId="79" dataCellStyle="標準 2">
  <tableColumns count="10">
    <tableColumn id="1" name="番　号" dataDxfId="78" totalsRowDxfId="77" dataCellStyle="標準 2">
      <calculatedColumnFormula>ROW()-ROW(イベント開催費[[#Headers],[番　号]])</calculatedColumnFormula>
    </tableColumn>
    <tableColumn id="2" name="イベント名称" dataDxfId="76" totalsRowDxfId="75" dataCellStyle="標準 2"/>
    <tableColumn id="3" name="会　場" dataDxfId="74" totalsRowDxfId="73" dataCellStyle="標準 2"/>
    <tableColumn id="5" name="数量_x000a_(A)" dataDxfId="72" totalsRowDxfId="71" dataCellStyle="桁区切り"/>
    <tableColumn id="10" name="単位" dataDxfId="70" totalsRowDxfId="69" dataCellStyle="桁区切り"/>
    <tableColumn id="6" name="単価(B)_x000a_（税抜）" totalsRowLabel="計" dataDxfId="68" totalsRowDxfId="67" dataCellStyle="桁区切り"/>
    <tableColumn id="7" name="助成事業に_x000a_要する経費_x000a_（税込）" totalsRowFunction="sum" dataDxfId="66" totalsRowDxfId="65" dataCellStyle="桁区切り">
      <calculatedColumnFormula>ROUNDDOWN(イベント開催費[[#This Row],[助成対象経費
(A)×(B)
（税抜）]]*1.1,0)</calculatedColumnFormula>
    </tableColumn>
    <tableColumn id="8" name="助成対象経費_x000a_(A)×(B)_x000a_（税抜）" totalsRowFunction="sum" dataDxfId="64" totalsRowDxfId="63" dataCellStyle="桁区切り">
      <calculatedColumnFormula>イベント開催費[[#This Row],[数量
(A)]]*イベント開催費[[#This Row],[単価(B)
（税抜）]]</calculatedColumnFormula>
    </tableColumn>
    <tableColumn id="9" name="支払予定先" dataDxfId="62" totalsRowDxfId="61" dataCellStyle="標準 2"/>
    <tableColumn id="12" name="列1" dataDxfId="60" totalsRowDxfId="59"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id="15" name="テーブル1" displayName="テーブル1" ref="A3:E8" totalsRowCount="1" headerRowDxfId="58" dataDxfId="56" totalsRowDxfId="54" headerRowBorderDxfId="57" tableBorderDxfId="55" totalsRowBorderDxfId="53" headerRowCellStyle="標準 2">
  <tableColumns count="5">
    <tableColumn id="1" name="経 費 項 目" totalsRowLabel="集計" dataDxfId="52" totalsRowDxfId="51" dataCellStyle="標準 2"/>
    <tableColumn id="2" name="内　　容" dataDxfId="50" totalsRowDxfId="49"/>
    <tableColumn id="3" name="積 算 根 拠" dataDxfId="48" totalsRowDxfId="47"/>
    <tableColumn id="4" name="助成事業に_x000a_要する経費_x000a_（税抜）" totalsRowFunction="sum" dataDxfId="46" totalsRowDxfId="45" dataCellStyle="標準 2"/>
    <tableColumn id="5" name="備　　考" dataDxfId="44" totalsRowDxfId="43" dataCellStyle="標準 2"/>
  </tableColumns>
  <tableStyleInfo name="テーブル スタイル 8" showFirstColumn="0" showLastColumn="0" showRowStripes="1" showColumnStripes="0"/>
</table>
</file>

<file path=xl/tables/table2.xml><?xml version="1.0" encoding="utf-8"?>
<table xmlns="http://schemas.openxmlformats.org/spreadsheetml/2006/main" id="6" name="機械装置・工具器具費" displayName="機械装置・工具器具費" ref="A4:L20" totalsRowCount="1" headerRowDxfId="238" dataDxfId="237" totalsRowDxfId="236" dataCellStyle="標準 2">
  <tableColumns count="12">
    <tableColumn id="1" name="番　号" dataDxfId="235" totalsRowDxfId="22" dataCellStyle="標準 2">
      <calculatedColumnFormula>ROW()-ROW(機械装置・工具器具費[[#Headers],[番　号]])</calculatedColumnFormula>
    </tableColumn>
    <tableColumn id="2" name="品　名" dataDxfId="234" totalsRowDxfId="21" dataCellStyle="標準 2"/>
    <tableColumn id="4" name="用　途" dataDxfId="233" totalsRowDxfId="20" dataCellStyle="標準 2"/>
    <tableColumn id="10" name="調達方法" dataDxfId="232" totalsRowDxfId="19" dataCellStyle="標準 2"/>
    <tableColumn id="11" name="設置期間_x000a_（月数）" dataDxfId="231" totalsRowDxfId="18" dataCellStyle="標準 2"/>
    <tableColumn id="5" name="数量(A)" dataDxfId="230" totalsRowDxfId="17" dataCellStyle="桁区切り"/>
    <tableColumn id="13" name="単位" dataDxfId="229" totalsRowDxfId="16" dataCellStyle="桁区切り"/>
    <tableColumn id="6" name="購入単価_x000a_又は_x000a_リース料等の_x000a_合計（税抜）_x000a_(B)" totalsRowLabel="計" dataDxfId="228" totalsRowDxfId="15" dataCellStyle="桁区切り"/>
    <tableColumn id="7" name="助成事業に_x000a_要する経費_x000a_（税込）" totalsRowFunction="sum" dataDxfId="227" totalsRowDxfId="14" dataCellStyle="桁区切り">
      <calculatedColumnFormula>ROUNDDOWN(機械装置・工具器具費[[#This Row],[助成対象経費
(B)×ﾘｰｽ月数
又は
(A)×(B）
（税抜）]]*1.1,0)</calculatedColumnFormula>
    </tableColumn>
    <tableColumn id="8" name="助成対象経費_x000a_(B)×ﾘｰｽ月数_x000a_又は_x000a_(A)×(B）_x000a_（税抜）" totalsRowFunction="sum" dataDxfId="226" totalsRowDxfId="13" dataCellStyle="桁区切り">
      <calculatedColumnFormula>機械装置・工具器具費[[#This Row],[数量(A)]]*機械装置・工具器具費[[#This Row],[購入単価
又は
リース料等の
合計（税抜）
(B)]]</calculatedColumnFormula>
    </tableColumn>
    <tableColumn id="9" name="リース・_x000a_レンタル先_x000a_及び_x000a_購入企業名      " dataDxfId="225" totalsRowDxfId="12" dataCellStyle="標準 2"/>
    <tableColumn id="12" name="列1" dataDxfId="224" totalsRowDxfId="11" dataCellStyle="標準 2">
      <calculatedColumnFormula>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7" name="委託・外注費" displayName="委託・外注費" ref="A3:I19" totalsRowCount="1" headerRowDxfId="219" dataDxfId="218" totalsRowDxfId="217" dataCellStyle="標準 2">
  <tableColumns count="9">
    <tableColumn id="1" name="番　号" dataDxfId="216" totalsRowDxfId="215" dataCellStyle="標準 2">
      <calculatedColumnFormula>ROW()-ROW(委託・外注費[[#Headers],[番　号]])</calculatedColumnFormula>
    </tableColumn>
    <tableColumn id="2" name="委託・外注内容" dataDxfId="214" totalsRowDxfId="213" dataCellStyle="標準 2"/>
    <tableColumn id="4" name="数量(A)" dataDxfId="212" totalsRowDxfId="211" dataCellStyle="桁区切り"/>
    <tableColumn id="6" name="単位" dataDxfId="210" totalsRowDxfId="209" dataCellStyle="桁区切り"/>
    <tableColumn id="10" name="単価(B)_x000a_(税抜)" totalsRowLabel="計" dataDxfId="208" totalsRowDxfId="207" dataCellStyle="桁区切り"/>
    <tableColumn id="7" name="助成事業に_x000a_要する経費_x000a_（税込）" totalsRowFunction="sum" dataDxfId="206" totalsRowDxfId="205" dataCellStyle="桁区切り">
      <calculatedColumnFormula>ROUNDDOWN(委託・外注費[[#This Row],[助成対象経費
(A)×(B）
（税抜）]]*1.1,0)</calculatedColumnFormula>
    </tableColumn>
    <tableColumn id="8" name="助成対象経費_x000a_(A)×(B）_x000a_（税抜）" totalsRowFunction="sum" dataDxfId="204" totalsRowDxfId="203" dataCellStyle="桁区切り">
      <calculatedColumnFormula>委託・外注費[[#This Row],[数量(A)]]*委託・外注費[[#This Row],[単価(B)
(税抜)]]</calculatedColumnFormula>
    </tableColumn>
    <tableColumn id="9" name="委託・外注先" dataDxfId="202" totalsRowDxfId="201" dataCellStyle="標準 2"/>
    <tableColumn id="12" name="列1" dataDxfId="200" totalsRowDxfId="199"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id="8" name="専門家指導費" displayName="専門家指導費" ref="A3:J14" totalsRowCount="1" headerRowDxfId="195" dataDxfId="194" totalsRowDxfId="193" dataCellStyle="標準 2">
  <tableColumns count="10">
    <tableColumn id="1" name="番　号" dataDxfId="192" totalsRowDxfId="42" dataCellStyle="標準 2">
      <calculatedColumnFormula>ROW()-ROW(専門家指導費[[#Headers],[番　号]])</calculatedColumnFormula>
    </tableColumn>
    <tableColumn id="2" name="指導者名_x000a_（所属）" dataDxfId="191" totalsRowDxfId="41" dataCellStyle="標準 2"/>
    <tableColumn id="3" name="専門分野" dataDxfId="190" totalsRowDxfId="40" dataCellStyle="標準 2"/>
    <tableColumn id="9" name="資格" dataDxfId="189" totalsRowDxfId="39" dataCellStyle="標準 2"/>
    <tableColumn id="4" name="指導内容" dataDxfId="188" totalsRowDxfId="38" dataCellStyle="標準 2"/>
    <tableColumn id="10" name="指導_x000a_日数_x000a_(A)" dataDxfId="187" totalsRowDxfId="37" dataCellStyle="桁区切り"/>
    <tableColumn id="5" name="単価(B)_x000a_(税抜)" totalsRowLabel="計" dataDxfId="186" totalsRowDxfId="36" dataCellStyle="桁区切り"/>
    <tableColumn id="7" name="助成事業に_x000a_要する経費_x000a_（税込）" totalsRowFunction="sum" dataDxfId="185" totalsRowDxfId="35" dataCellStyle="桁区切り">
      <calculatedColumnFormula>ROUNDDOWN(専門家指導費[[#This Row],[助成対象経費
(A)×(B)
(税抜)]]*1.1,0)</calculatedColumnFormula>
    </tableColumn>
    <tableColumn id="8" name="助成対象経費_x000a_(A)×(B)_x000a_(税抜)" totalsRowFunction="sum" dataDxfId="184" totalsRowDxfId="34" dataCellStyle="桁区切り">
      <calculatedColumnFormula>専門家指導費[[#This Row],[指導
日数
(A)]]*専門家指導費[[#This Row],[単価(B)
(税抜)]]</calculatedColumnFormula>
    </tableColumn>
    <tableColumn id="12" name="列1" dataDxfId="183" totalsRowDxfId="33"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id="9" name="賃借費" displayName="賃借費" ref="A3:I14" totalsRowCount="1" headerRowDxfId="178" dataDxfId="177" totalsRowDxfId="176" dataCellStyle="標準 2">
  <tableColumns count="9">
    <tableColumn id="1" name="番　号" dataDxfId="175" totalsRowDxfId="174" dataCellStyle="標準 2">
      <calculatedColumnFormula>ROW()-ROW(賃借費[[#Headers],[番　号]])</calculatedColumnFormula>
    </tableColumn>
    <tableColumn id="2" name="賃借物_x000a_（場所・延床面積）" dataDxfId="173" totalsRowDxfId="172" dataCellStyle="標準 2"/>
    <tableColumn id="3" name="使用目的・用途" dataDxfId="171" totalsRowDxfId="170" dataCellStyle="標準 2"/>
    <tableColumn id="5" name="月数_x000a_(A)" dataDxfId="169" totalsRowDxfId="168" dataCellStyle="桁区切り"/>
    <tableColumn id="6" name="月額賃料(B)_x000a_（税抜）" totalsRowLabel="計" dataDxfId="167" totalsRowDxfId="166" dataCellStyle="桁区切り"/>
    <tableColumn id="7" name="助成事業に_x000a_要する経費_x000a_（税込）" totalsRowFunction="sum" dataDxfId="165" totalsRowDxfId="164" dataCellStyle="桁区切り">
      <calculatedColumnFormula>ROUNDDOWN(賃借費[[#This Row],[助成対象経費
(A)×(B)
（税抜）]]*1.1,0)</calculatedColumnFormula>
    </tableColumn>
    <tableColumn id="8" name="助成対象経費_x000a_(A)×(B)_x000a_（税抜）" totalsRowFunction="sum" dataDxfId="163" totalsRowDxfId="162" dataCellStyle="桁区切り">
      <calculatedColumnFormula>賃借費[[#This Row],[月数
(A)]]*賃借費[[#This Row],[月額賃料(B)
（税抜）]]</calculatedColumnFormula>
    </tableColumn>
    <tableColumn id="9" name="契約予定先" dataDxfId="161" totalsRowDxfId="160" dataCellStyle="標準 2"/>
    <tableColumn id="12" name="列1" dataDxfId="159" totalsRowDxfId="158"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id="10" name="産業財産権出願・導入費" displayName="産業財産権出願・導入費" ref="A3:I14" totalsRowCount="1" headerRowDxfId="156" dataDxfId="155" totalsRowDxfId="154" dataCellStyle="標準 2">
  <tableColumns count="9">
    <tableColumn id="1" name="番　号" dataDxfId="153" totalsRowDxfId="152" dataCellStyle="標準 2">
      <calculatedColumnFormula>ROW()-ROW(産業財産権出願・導入費[[#Headers],[番　号]])</calculatedColumnFormula>
    </tableColumn>
    <tableColumn id="2" name="産業財産権の名称" dataDxfId="151" totalsRowDxfId="150" dataCellStyle="標準 2"/>
    <tableColumn id="3" name="内容" dataDxfId="149" totalsRowDxfId="148" dataCellStyle="標準 2"/>
    <tableColumn id="5" name="数量_x000a_(A)" dataDxfId="147" totalsRowDxfId="146" dataCellStyle="桁区切り"/>
    <tableColumn id="6" name="単価(B)_x000a_（税抜）" totalsRowLabel="計" dataDxfId="145" totalsRowDxfId="144" dataCellStyle="桁区切り"/>
    <tableColumn id="7" name="助成事業に_x000a_要する経費_x000a_（税込）" totalsRowFunction="sum" dataDxfId="143" totalsRowDxfId="142" dataCellStyle="桁区切り">
      <calculatedColumnFormula>ROUNDDOWN(産業財産権出願・導入費[[#This Row],[助成対象経費
(A)×(B)
（税抜）]]*1.1,0)</calculatedColumnFormula>
    </tableColumn>
    <tableColumn id="8" name="助成対象経費_x000a_(A)×(B)_x000a_（税抜）" totalsRowFunction="sum" dataDxfId="141" totalsRowDxfId="140" dataCellStyle="桁区切り">
      <calculatedColumnFormula>産業財産権出願・導入費[[#This Row],[数量
(A)]]*産業財産権出願・導入費[[#This Row],[単価(B)
（税抜）]]</calculatedColumnFormula>
    </tableColumn>
    <tableColumn id="9" name="弁理士事務所の名称又は権利所有者の名称" dataDxfId="139" totalsRowDxfId="138" dataCellStyle="標準 2"/>
    <tableColumn id="12" name="列1" dataDxfId="137" totalsRowDxfId="136"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id="11" name="直接人件費" displayName="直接人件費" ref="A3:J14" totalsRowCount="1" headerRowDxfId="134" dataDxfId="133" totalsRowDxfId="132" dataCellStyle="標準 2">
  <tableColumns count="10">
    <tableColumn id="1" name="番　号" dataDxfId="131" totalsRowDxfId="10" dataCellStyle="標準 2">
      <calculatedColumnFormula>ROW()-ROW(直接人件費[[#Headers],[番　号]])</calculatedColumnFormula>
    </tableColumn>
    <tableColumn id="2" name="従事者氏名" dataDxfId="130" totalsRowDxfId="9" dataCellStyle="標準 2"/>
    <tableColumn id="3" name="所属部門" dataDxfId="129" totalsRowDxfId="8" dataCellStyle="標準 2"/>
    <tableColumn id="9" name="種別" dataDxfId="128" totalsRowDxfId="7" dataCellStyle="標準 2"/>
    <tableColumn id="4" name="従事内容" dataDxfId="127" totalsRowDxfId="6" dataCellStyle="標準 2"/>
    <tableColumn id="10" name="従事時間_x000a_(A)" dataDxfId="126" totalsRowDxfId="5" dataCellStyle="桁区切り"/>
    <tableColumn id="5" name="単価(B)_x000a_(税抜)" totalsRowLabel="計" dataDxfId="125" totalsRowDxfId="4" dataCellStyle="桁区切り"/>
    <tableColumn id="7" name="助成事業に_x000a_要する経費_x000a_" totalsRowFunction="sum" dataDxfId="0" totalsRowDxfId="3" dataCellStyle="桁区切り">
      <calculatedColumnFormula>ROUNDDOWN(直接人件費[[#This Row],[助成対象経費
(A)×(B)
]]*1,0)</calculatedColumnFormula>
    </tableColumn>
    <tableColumn id="8" name="助成対象経費_x000a_(A)×(B)_x000a_" totalsRowFunction="sum" dataDxfId="124" totalsRowDxfId="2" dataCellStyle="桁区切り">
      <calculatedColumnFormula>直接人件費[[#This Row],[従事時間
(A)]]*直接人件費[[#This Row],[単価(B)
(税抜)]]</calculatedColumnFormula>
    </tableColumn>
    <tableColumn id="12" name="列1" dataDxfId="123" totalsRowDxfId="1"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id="12" name="広告費" displayName="広告費" ref="A3:J14" totalsRowCount="1" headerRowDxfId="121" dataDxfId="120" totalsRowDxfId="119" dataCellStyle="標準 2">
  <tableColumns count="10">
    <tableColumn id="1" name="番　号" dataDxfId="118" totalsRowDxfId="32" dataCellStyle="標準 2">
      <calculatedColumnFormula>ROW()-ROW(広告費[[#Headers],[番　号]])</calculatedColumnFormula>
    </tableColumn>
    <tableColumn id="2" name="種　別" dataDxfId="117" totalsRowDxfId="31" dataCellStyle="標準 2"/>
    <tableColumn id="3" name="内容・_x000a_広告掲載先" dataDxfId="116" totalsRowDxfId="30" dataCellStyle="標準 2"/>
    <tableColumn id="5" name="数量_x000a_(A)" dataDxfId="115" totalsRowDxfId="29" dataCellStyle="桁区切り"/>
    <tableColumn id="10" name="単位" dataDxfId="114" totalsRowDxfId="28" dataCellStyle="桁区切り"/>
    <tableColumn id="6" name="単価(B)_x000a_（税抜）" totalsRowLabel="計" dataDxfId="113" totalsRowDxfId="27" dataCellStyle="桁区切り"/>
    <tableColumn id="7" name="助成事業に_x000a_要する経費_x000a_（税込）" totalsRowFunction="sum" dataDxfId="112" totalsRowDxfId="26" dataCellStyle="桁区切り">
      <calculatedColumnFormula>ROUNDDOWN(広告費[[#This Row],[助成対象経費
(A)×(B)
（税抜）]]*1.1,0)</calculatedColumnFormula>
    </tableColumn>
    <tableColumn id="8" name="助成対象経費_x000a_(A)×(B)_x000a_（税抜）" totalsRowFunction="sum" dataDxfId="111" totalsRowDxfId="25" dataCellStyle="桁区切り">
      <calculatedColumnFormula>広告費[[#This Row],[数量
(A)]]*広告費[[#This Row],[単価(B)
（税抜）]]</calculatedColumnFormula>
    </tableColumn>
    <tableColumn id="9" name="支払予定先" dataDxfId="110" totalsRowDxfId="24" dataCellStyle="標準 2"/>
    <tableColumn id="12" name="列1" dataDxfId="109" totalsRowDxfId="23" dataCellStyle="標準 2">
      <calculatedColumnFormula>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id="13" name="展示会等参加費" displayName="展示会等参加費" ref="A3:K14" totalsRowCount="1" headerRowDxfId="107" dataDxfId="106" totalsRowDxfId="105" dataCellStyle="標準 2">
  <tableColumns count="11">
    <tableColumn id="1" name="番　号" dataDxfId="104" totalsRowDxfId="103" dataCellStyle="標準 2">
      <calculatedColumnFormula>ROW()-ROW(展示会等参加費[[#Headers],[番　号]])</calculatedColumnFormula>
    </tableColumn>
    <tableColumn id="2" name="展示会名称" dataDxfId="102" totalsRowDxfId="101" dataCellStyle="標準 2"/>
    <tableColumn id="3" name="会　場" dataDxfId="100" totalsRowDxfId="99" dataCellStyle="標準 2"/>
    <tableColumn id="4" name="開催期間" dataDxfId="98" totalsRowDxfId="97" dataCellStyle="標準 2"/>
    <tableColumn id="5" name="数量_x000a_(A)" dataDxfId="96" totalsRowDxfId="95" dataCellStyle="桁区切り"/>
    <tableColumn id="10" name="単位" dataDxfId="94" totalsRowDxfId="93" dataCellStyle="桁区切り"/>
    <tableColumn id="6" name="単価(B)_x000a_（税抜）" totalsRowLabel="計" dataDxfId="92" totalsRowDxfId="91" dataCellStyle="桁区切り"/>
    <tableColumn id="7" name="助成事業に_x000a_要する経費_x000a_（税込）" totalsRowFunction="sum" dataDxfId="90" totalsRowDxfId="89" dataCellStyle="桁区切り">
      <calculatedColumnFormula>ROUNDDOWN(展示会等参加費[[#This Row],[助成対象経費
(A)×(B)
（税抜）]]*1.1,0)</calculatedColumnFormula>
    </tableColumn>
    <tableColumn id="8" name="助成対象経費_x000a_(A)×(B)_x000a_（税抜）" totalsRowFunction="sum" dataDxfId="88" totalsRowDxfId="87" dataCellStyle="桁区切り">
      <calculatedColumnFormula>展示会等参加費[[#This Row],[数量
(A)]]*展示会等参加費[[#This Row],[単価(B)
（税抜）]]</calculatedColumnFormula>
    </tableColumn>
    <tableColumn id="9" name="支払予定先" dataDxfId="86" totalsRowDxfId="85" dataCellStyle="標準 2"/>
    <tableColumn id="12" name="列1" dataDxfId="84" totalsRowDxfId="83"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23"/>
  <sheetViews>
    <sheetView tabSelected="1" view="pageBreakPreview" zoomScaleNormal="100" zoomScaleSheetLayoutView="100" workbookViewId="0">
      <selection activeCell="B13" sqref="B13:K14"/>
    </sheetView>
  </sheetViews>
  <sheetFormatPr defaultRowHeight="13" x14ac:dyDescent="0.2"/>
  <cols>
    <col min="1" max="1" width="4.6328125" customWidth="1"/>
    <col min="12" max="12" width="4.6328125" customWidth="1"/>
  </cols>
  <sheetData>
    <row r="2" spans="2:13" ht="40" customHeight="1" x14ac:dyDescent="0.2">
      <c r="B2" s="234" t="s">
        <v>248</v>
      </c>
      <c r="C2" s="235"/>
      <c r="D2" s="235"/>
      <c r="E2" s="235"/>
      <c r="F2" s="235"/>
      <c r="G2" s="235"/>
      <c r="H2" s="235"/>
      <c r="I2" s="235"/>
      <c r="J2" s="235"/>
      <c r="K2" s="235"/>
    </row>
    <row r="3" spans="2:13" ht="9" customHeight="1" x14ac:dyDescent="0.2">
      <c r="B3" s="236"/>
      <c r="C3" s="236"/>
      <c r="D3" s="236"/>
      <c r="E3" s="236"/>
      <c r="F3" s="236"/>
      <c r="G3" s="236"/>
      <c r="H3" s="236"/>
      <c r="I3" s="236"/>
      <c r="J3" s="236"/>
      <c r="K3" s="236"/>
    </row>
    <row r="4" spans="2:13" ht="40" customHeight="1" x14ac:dyDescent="0.2">
      <c r="B4" s="237" t="s">
        <v>241</v>
      </c>
      <c r="C4" s="237"/>
      <c r="D4" s="237"/>
      <c r="E4" s="237"/>
      <c r="F4" s="237"/>
      <c r="G4" s="237"/>
      <c r="H4" s="237"/>
      <c r="I4" s="237"/>
      <c r="J4" s="237"/>
      <c r="K4" s="237"/>
      <c r="L4" s="4"/>
      <c r="M4" s="4"/>
    </row>
    <row r="5" spans="2:13" ht="40" customHeight="1" x14ac:dyDescent="0.2">
      <c r="B5" s="238" t="s">
        <v>242</v>
      </c>
      <c r="C5" s="238"/>
      <c r="D5" s="238"/>
      <c r="E5" s="238"/>
      <c r="F5" s="238"/>
      <c r="G5" s="238"/>
      <c r="H5" s="238"/>
      <c r="I5" s="238"/>
      <c r="J5" s="238"/>
      <c r="K5" s="238"/>
      <c r="L5" s="4"/>
      <c r="M5" s="4"/>
    </row>
    <row r="6" spans="2:13" ht="23.25" customHeight="1" x14ac:dyDescent="0.2">
      <c r="B6" s="239" t="s">
        <v>4</v>
      </c>
      <c r="C6" s="239"/>
      <c r="D6" s="239"/>
      <c r="E6" s="239"/>
      <c r="F6" s="239"/>
      <c r="G6" s="239"/>
      <c r="H6" s="239"/>
      <c r="I6" s="239"/>
      <c r="J6" s="239"/>
      <c r="K6" s="239"/>
    </row>
    <row r="7" spans="2:13" x14ac:dyDescent="0.2">
      <c r="B7" s="229" t="s">
        <v>249</v>
      </c>
      <c r="C7" s="230"/>
      <c r="D7" s="230"/>
      <c r="E7" s="230"/>
      <c r="F7" s="230"/>
      <c r="G7" s="230"/>
      <c r="H7" s="230"/>
      <c r="I7" s="230"/>
      <c r="J7" s="230"/>
      <c r="K7" s="230"/>
      <c r="L7" s="3"/>
    </row>
    <row r="8" spans="2:13" ht="40" customHeight="1" x14ac:dyDescent="0.2">
      <c r="B8" s="230"/>
      <c r="C8" s="230"/>
      <c r="D8" s="230"/>
      <c r="E8" s="230"/>
      <c r="F8" s="230"/>
      <c r="G8" s="230"/>
      <c r="H8" s="230"/>
      <c r="I8" s="230"/>
      <c r="J8" s="230"/>
      <c r="K8" s="230"/>
    </row>
    <row r="9" spans="2:13" x14ac:dyDescent="0.2">
      <c r="B9" s="229" t="s">
        <v>250</v>
      </c>
      <c r="C9" s="230"/>
      <c r="D9" s="230"/>
      <c r="E9" s="230"/>
      <c r="F9" s="230"/>
      <c r="G9" s="230"/>
      <c r="H9" s="230"/>
      <c r="I9" s="230"/>
      <c r="J9" s="230"/>
      <c r="K9" s="230"/>
      <c r="L9" s="3"/>
    </row>
    <row r="10" spans="2:13" ht="40" customHeight="1" x14ac:dyDescent="0.2">
      <c r="B10" s="230"/>
      <c r="C10" s="230"/>
      <c r="D10" s="230"/>
      <c r="E10" s="230"/>
      <c r="F10" s="230"/>
      <c r="G10" s="230"/>
      <c r="H10" s="230"/>
      <c r="I10" s="230"/>
      <c r="J10" s="230"/>
      <c r="K10" s="230"/>
    </row>
    <row r="11" spans="2:13" x14ac:dyDescent="0.2">
      <c r="B11" s="229" t="s">
        <v>251</v>
      </c>
      <c r="C11" s="230"/>
      <c r="D11" s="230"/>
      <c r="E11" s="230"/>
      <c r="F11" s="230"/>
      <c r="G11" s="230"/>
      <c r="H11" s="230"/>
      <c r="I11" s="230"/>
      <c r="J11" s="230"/>
      <c r="K11" s="230"/>
      <c r="L11" s="3"/>
    </row>
    <row r="12" spans="2:13" ht="40" customHeight="1" x14ac:dyDescent="0.2">
      <c r="B12" s="230"/>
      <c r="C12" s="230"/>
      <c r="D12" s="230"/>
      <c r="E12" s="230"/>
      <c r="F12" s="230"/>
      <c r="G12" s="230"/>
      <c r="H12" s="230"/>
      <c r="I12" s="230"/>
      <c r="J12" s="230"/>
      <c r="K12" s="230"/>
    </row>
    <row r="13" spans="2:13" ht="40" customHeight="1" x14ac:dyDescent="0.2">
      <c r="B13" s="231" t="s">
        <v>5</v>
      </c>
      <c r="C13" s="232"/>
      <c r="D13" s="233"/>
      <c r="E13" s="233"/>
      <c r="F13" s="233"/>
      <c r="G13" s="233"/>
      <c r="H13" s="233"/>
      <c r="I13" s="233"/>
      <c r="J13" s="233"/>
      <c r="K13" s="233"/>
    </row>
    <row r="14" spans="2:13" ht="56.25" customHeight="1" x14ac:dyDescent="0.2">
      <c r="B14" s="233"/>
      <c r="C14" s="233"/>
      <c r="D14" s="233"/>
      <c r="E14" s="233"/>
      <c r="F14" s="233"/>
      <c r="G14" s="233"/>
      <c r="H14" s="233"/>
      <c r="I14" s="233"/>
      <c r="J14" s="233"/>
      <c r="K14" s="233"/>
    </row>
    <row r="15" spans="2:13" ht="23.25" customHeight="1" x14ac:dyDescent="0.2">
      <c r="B15" s="227" t="s">
        <v>6</v>
      </c>
      <c r="C15" s="227"/>
      <c r="D15" s="227"/>
      <c r="E15" s="227"/>
      <c r="F15" s="227"/>
      <c r="G15" s="227"/>
      <c r="H15" s="227"/>
      <c r="I15" s="227"/>
      <c r="J15" s="227"/>
      <c r="K15" s="227"/>
    </row>
    <row r="16" spans="2:13" ht="40" customHeight="1" x14ac:dyDescent="0.2">
      <c r="B16" s="225" t="s">
        <v>243</v>
      </c>
      <c r="C16" s="226"/>
      <c r="D16" s="226"/>
      <c r="E16" s="226"/>
      <c r="F16" s="226"/>
      <c r="G16" s="226"/>
      <c r="H16" s="226"/>
      <c r="I16" s="226"/>
      <c r="J16" s="226"/>
      <c r="K16" s="226"/>
    </row>
    <row r="17" spans="2:11" ht="31.5" customHeight="1" x14ac:dyDescent="0.2">
      <c r="B17" s="226"/>
      <c r="C17" s="226"/>
      <c r="D17" s="226"/>
      <c r="E17" s="226"/>
      <c r="F17" s="226"/>
      <c r="G17" s="226"/>
      <c r="H17" s="226"/>
      <c r="I17" s="226"/>
      <c r="J17" s="226"/>
      <c r="K17" s="226"/>
    </row>
    <row r="18" spans="2:11" x14ac:dyDescent="0.2">
      <c r="B18" s="225" t="s">
        <v>244</v>
      </c>
      <c r="C18" s="226"/>
      <c r="D18" s="226"/>
      <c r="E18" s="226"/>
      <c r="F18" s="226"/>
      <c r="G18" s="226"/>
      <c r="H18" s="226"/>
      <c r="I18" s="226"/>
      <c r="J18" s="226"/>
      <c r="K18" s="226"/>
    </row>
    <row r="19" spans="2:11" ht="43.5" customHeight="1" x14ac:dyDescent="0.2">
      <c r="B19" s="226"/>
      <c r="C19" s="226"/>
      <c r="D19" s="226"/>
      <c r="E19" s="226"/>
      <c r="F19" s="226"/>
      <c r="G19" s="226"/>
      <c r="H19" s="226"/>
      <c r="I19" s="226"/>
      <c r="J19" s="226"/>
      <c r="K19" s="226"/>
    </row>
    <row r="20" spans="2:11" x14ac:dyDescent="0.2">
      <c r="B20" s="225" t="s">
        <v>245</v>
      </c>
      <c r="C20" s="226"/>
      <c r="D20" s="226"/>
      <c r="E20" s="226"/>
      <c r="F20" s="226"/>
      <c r="G20" s="226"/>
      <c r="H20" s="226"/>
      <c r="I20" s="226"/>
      <c r="J20" s="226"/>
      <c r="K20" s="226"/>
    </row>
    <row r="21" spans="2:11" ht="53.25" customHeight="1" x14ac:dyDescent="0.2">
      <c r="B21" s="226"/>
      <c r="C21" s="226"/>
      <c r="D21" s="226"/>
      <c r="E21" s="226"/>
      <c r="F21" s="226"/>
      <c r="G21" s="226"/>
      <c r="H21" s="226"/>
      <c r="I21" s="226"/>
      <c r="J21" s="226"/>
      <c r="K21" s="226"/>
    </row>
    <row r="22" spans="2:11" ht="69.75" customHeight="1" x14ac:dyDescent="0.2">
      <c r="B22" s="225" t="s">
        <v>246</v>
      </c>
      <c r="C22" s="226"/>
      <c r="D22" s="226"/>
      <c r="E22" s="226"/>
      <c r="F22" s="226"/>
      <c r="G22" s="226"/>
      <c r="H22" s="226"/>
      <c r="I22" s="226"/>
      <c r="J22" s="226"/>
      <c r="K22" s="226"/>
    </row>
    <row r="23" spans="2:11" ht="120" customHeight="1" x14ac:dyDescent="0.2">
      <c r="B23" s="227" t="s">
        <v>240</v>
      </c>
      <c r="C23" s="228"/>
      <c r="D23" s="228"/>
      <c r="E23" s="228"/>
      <c r="F23" s="228"/>
      <c r="G23" s="228"/>
      <c r="H23" s="228"/>
      <c r="I23" s="228"/>
      <c r="J23" s="228"/>
      <c r="K23" s="228"/>
    </row>
  </sheetData>
  <sheetProtection selectLockedCells="1"/>
  <mergeCells count="15">
    <mergeCell ref="B7:K8"/>
    <mergeCell ref="B2:K2"/>
    <mergeCell ref="B3:K3"/>
    <mergeCell ref="B4:K4"/>
    <mergeCell ref="B5:K5"/>
    <mergeCell ref="B6:K6"/>
    <mergeCell ref="B20:K21"/>
    <mergeCell ref="B22:K22"/>
    <mergeCell ref="B23:K23"/>
    <mergeCell ref="B9:K10"/>
    <mergeCell ref="B11:K12"/>
    <mergeCell ref="B13:K14"/>
    <mergeCell ref="B15:K15"/>
    <mergeCell ref="B16:K17"/>
    <mergeCell ref="B18:K19"/>
  </mergeCells>
  <phoneticPr fontId="1"/>
  <pageMargins left="0.7" right="0.7" top="0.75" bottom="0.75" header="0.3" footer="0.3"/>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topLeftCell="C1" zoomScaleNormal="130" zoomScaleSheetLayoutView="100" zoomScalePageLayoutView="115" workbookViewId="0">
      <selection activeCell="H7" sqref="H7"/>
    </sheetView>
  </sheetViews>
  <sheetFormatPr defaultColWidth="2.1796875" defaultRowHeight="12" x14ac:dyDescent="0.2"/>
  <cols>
    <col min="1" max="1" width="6.453125" style="85" customWidth="1"/>
    <col min="2" max="2" width="17.81640625" style="85" customWidth="1"/>
    <col min="3" max="3" width="16" style="85" customWidth="1"/>
    <col min="4" max="4" width="6.26953125" style="85" customWidth="1"/>
    <col min="5" max="5" width="11.81640625" style="85" customWidth="1"/>
    <col min="6" max="7" width="13.1796875" style="85" customWidth="1"/>
    <col min="8" max="8" width="12.453125" style="85" customWidth="1"/>
    <col min="9" max="9" width="2.453125" style="56" customWidth="1"/>
    <col min="10" max="10" width="11.26953125" style="56" customWidth="1"/>
    <col min="11" max="11" width="9.453125" style="56" customWidth="1"/>
    <col min="12" max="12" width="6.26953125" style="56" customWidth="1"/>
    <col min="13" max="211" width="2.1796875" style="56" customWidth="1"/>
    <col min="212" max="16384" width="2.1796875" style="56"/>
  </cols>
  <sheetData>
    <row r="1" spans="1:26" ht="19.5" customHeight="1" x14ac:dyDescent="0.2">
      <c r="A1" s="348" t="s">
        <v>128</v>
      </c>
      <c r="B1" s="348"/>
      <c r="C1" s="348"/>
      <c r="D1" s="348"/>
      <c r="E1" s="348"/>
      <c r="F1" s="348"/>
      <c r="G1" s="348"/>
      <c r="H1" s="97"/>
    </row>
    <row r="2" spans="1:26" ht="15" customHeight="1" x14ac:dyDescent="0.2">
      <c r="A2" s="97"/>
      <c r="B2" s="349"/>
      <c r="C2" s="350"/>
      <c r="D2" s="350"/>
      <c r="E2" s="350"/>
      <c r="F2" s="350"/>
      <c r="G2" s="350"/>
      <c r="H2" s="98" t="s">
        <v>51</v>
      </c>
    </row>
    <row r="3" spans="1:26" ht="67.5" customHeight="1" x14ac:dyDescent="0.2">
      <c r="A3" s="99" t="s">
        <v>52</v>
      </c>
      <c r="B3" s="99" t="s">
        <v>129</v>
      </c>
      <c r="C3" s="99" t="s">
        <v>130</v>
      </c>
      <c r="D3" s="99" t="s">
        <v>131</v>
      </c>
      <c r="E3" s="99" t="s">
        <v>132</v>
      </c>
      <c r="F3" s="99" t="s">
        <v>59</v>
      </c>
      <c r="G3" s="99" t="s">
        <v>60</v>
      </c>
      <c r="H3" s="99" t="s">
        <v>133</v>
      </c>
      <c r="I3" s="86" t="s">
        <v>62</v>
      </c>
      <c r="J3" s="57"/>
    </row>
    <row r="4" spans="1:26" ht="40" customHeight="1" x14ac:dyDescent="0.2">
      <c r="A4" s="192">
        <f>ROW()-ROW(賃借費[[#Headers],[番　号]])</f>
        <v>1</v>
      </c>
      <c r="B4" s="209"/>
      <c r="C4" s="209"/>
      <c r="D4" s="77"/>
      <c r="E4" s="78"/>
      <c r="F4" s="109">
        <f>ROUNDDOWN(賃借費[[#This Row],[助成対象経費
(A)×(B)
（税抜）]]*1.1,0)</f>
        <v>0</v>
      </c>
      <c r="G4" s="109">
        <f>賃借費[[#This Row],[月数
(A)]]*賃借費[[#This Row],[月額賃料(B)
（税抜）]]</f>
        <v>0</v>
      </c>
      <c r="H4" s="209"/>
      <c r="I4"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54"/>
      <c r="K4" s="55"/>
      <c r="L4" s="55"/>
      <c r="M4" s="55"/>
      <c r="N4" s="55"/>
      <c r="O4" s="55"/>
      <c r="P4" s="55"/>
      <c r="Q4" s="55"/>
      <c r="R4" s="55"/>
      <c r="S4" s="55"/>
      <c r="T4" s="55"/>
      <c r="U4" s="55"/>
      <c r="V4" s="55"/>
      <c r="W4" s="55"/>
      <c r="X4" s="55"/>
      <c r="Y4" s="55"/>
      <c r="Z4" s="55"/>
    </row>
    <row r="5" spans="1:26" ht="40" customHeight="1" x14ac:dyDescent="0.2">
      <c r="A5" s="192">
        <f>ROW()-ROW(賃借費[[#Headers],[番　号]])</f>
        <v>2</v>
      </c>
      <c r="B5" s="209"/>
      <c r="C5" s="209"/>
      <c r="D5" s="77"/>
      <c r="E5" s="78"/>
      <c r="F5" s="109">
        <f>ROUNDDOWN(賃借費[[#This Row],[助成対象経費
(A)×(B)
（税抜）]]*1.1,0)</f>
        <v>0</v>
      </c>
      <c r="G5" s="109">
        <f>賃借費[[#This Row],[月数
(A)]]*賃借費[[#This Row],[月額賃料(B)
（税抜）]]</f>
        <v>0</v>
      </c>
      <c r="H5" s="209"/>
      <c r="I5"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57"/>
      <c r="K5" s="58"/>
      <c r="L5" s="58"/>
    </row>
    <row r="6" spans="1:26" ht="40" customHeight="1" x14ac:dyDescent="0.2">
      <c r="A6" s="192">
        <f>ROW()-ROW(賃借費[[#Headers],[番　号]])</f>
        <v>3</v>
      </c>
      <c r="B6" s="209"/>
      <c r="C6" s="209"/>
      <c r="D6" s="77"/>
      <c r="E6" s="78"/>
      <c r="F6" s="109">
        <f>ROUNDDOWN(賃借費[[#This Row],[助成対象経費
(A)×(B)
（税抜）]]*1.1,0)</f>
        <v>0</v>
      </c>
      <c r="G6" s="109">
        <f>賃借費[[#This Row],[月数
(A)]]*賃借費[[#This Row],[月額賃料(B)
（税抜）]]</f>
        <v>0</v>
      </c>
      <c r="H6" s="209"/>
      <c r="I6"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57"/>
    </row>
    <row r="7" spans="1:26" ht="40" customHeight="1" x14ac:dyDescent="0.2">
      <c r="A7" s="192">
        <f>ROW()-ROW(賃借費[[#Headers],[番　号]])</f>
        <v>4</v>
      </c>
      <c r="B7" s="209"/>
      <c r="C7" s="209"/>
      <c r="D7" s="77"/>
      <c r="E7" s="78"/>
      <c r="F7" s="109">
        <f>ROUNDDOWN(賃借費[[#This Row],[助成対象経費
(A)×(B)
（税抜）]]*1.1,0)</f>
        <v>0</v>
      </c>
      <c r="G7" s="109">
        <f>賃借費[[#This Row],[月数
(A)]]*賃借費[[#This Row],[月額賃料(B)
（税抜）]]</f>
        <v>0</v>
      </c>
      <c r="H7" s="209"/>
      <c r="I7"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ht="40" customHeight="1" x14ac:dyDescent="0.2">
      <c r="A8" s="192">
        <f>ROW()-ROW(賃借費[[#Headers],[番　号]])</f>
        <v>5</v>
      </c>
      <c r="B8" s="209"/>
      <c r="C8" s="209"/>
      <c r="D8" s="77"/>
      <c r="E8" s="78"/>
      <c r="F8" s="109">
        <f>ROUNDDOWN(賃借費[[#This Row],[助成対象経費
(A)×(B)
（税抜）]]*1.1,0)</f>
        <v>0</v>
      </c>
      <c r="G8" s="109">
        <f>賃借費[[#This Row],[月数
(A)]]*賃借費[[#This Row],[月額賃料(B)
（税抜）]]</f>
        <v>0</v>
      </c>
      <c r="H8" s="209"/>
      <c r="I8"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ht="40" customHeight="1" x14ac:dyDescent="0.2">
      <c r="A9" s="192">
        <f>ROW()-ROW(賃借費[[#Headers],[番　号]])</f>
        <v>6</v>
      </c>
      <c r="B9" s="209"/>
      <c r="C9" s="209"/>
      <c r="D9" s="77"/>
      <c r="E9" s="78"/>
      <c r="F9" s="109">
        <f>ROUNDDOWN(賃借費[[#This Row],[助成対象経費
(A)×(B)
（税抜）]]*1.1,0)</f>
        <v>0</v>
      </c>
      <c r="G9" s="109">
        <f>賃借費[[#This Row],[月数
(A)]]*賃借費[[#This Row],[月額賃料(B)
（税抜）]]</f>
        <v>0</v>
      </c>
      <c r="H9" s="209"/>
      <c r="I9"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ht="40" customHeight="1" x14ac:dyDescent="0.2">
      <c r="A10" s="192">
        <f>ROW()-ROW(賃借費[[#Headers],[番　号]])</f>
        <v>7</v>
      </c>
      <c r="B10" s="209"/>
      <c r="C10" s="209"/>
      <c r="D10" s="77"/>
      <c r="E10" s="78"/>
      <c r="F10" s="109">
        <f>ROUNDDOWN(賃借費[[#This Row],[助成対象経費
(A)×(B)
（税抜）]]*1.1,0)</f>
        <v>0</v>
      </c>
      <c r="G10" s="109">
        <f>賃借費[[#This Row],[月数
(A)]]*賃借費[[#This Row],[月額賃料(B)
（税抜）]]</f>
        <v>0</v>
      </c>
      <c r="H10" s="209"/>
      <c r="I10"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ht="40" customHeight="1" x14ac:dyDescent="0.2">
      <c r="A11" s="192">
        <f>ROW()-ROW(賃借費[[#Headers],[番　号]])</f>
        <v>8</v>
      </c>
      <c r="B11" s="209"/>
      <c r="C11" s="209"/>
      <c r="D11" s="77"/>
      <c r="E11" s="78"/>
      <c r="F11" s="109">
        <f>ROUNDDOWN(賃借費[[#This Row],[助成対象経費
(A)×(B)
（税抜）]]*1.1,0)</f>
        <v>0</v>
      </c>
      <c r="G11" s="109">
        <f>賃借費[[#This Row],[月数
(A)]]*賃借費[[#This Row],[月額賃料(B)
（税抜）]]</f>
        <v>0</v>
      </c>
      <c r="H11" s="209"/>
      <c r="I11"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ht="40" customHeight="1" x14ac:dyDescent="0.2">
      <c r="A12" s="192">
        <f>ROW()-ROW(賃借費[[#Headers],[番　号]])</f>
        <v>9</v>
      </c>
      <c r="B12" s="209"/>
      <c r="C12" s="209"/>
      <c r="D12" s="77"/>
      <c r="E12" s="78"/>
      <c r="F12" s="110">
        <f>ROUNDDOWN(賃借費[[#This Row],[助成対象経費
(A)×(B)
（税抜）]]*1.1,0)</f>
        <v>0</v>
      </c>
      <c r="G12" s="109">
        <f>賃借費[[#This Row],[月数
(A)]]*賃借費[[#This Row],[月額賃料(B)
（税抜）]]</f>
        <v>0</v>
      </c>
      <c r="H12" s="209"/>
      <c r="I12"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ht="40" customHeight="1" x14ac:dyDescent="0.2">
      <c r="A13" s="192">
        <f>ROW()-ROW(賃借費[[#Headers],[番　号]])</f>
        <v>10</v>
      </c>
      <c r="B13" s="209"/>
      <c r="C13" s="209"/>
      <c r="D13" s="77"/>
      <c r="E13" s="78"/>
      <c r="F13" s="110">
        <f>ROUNDDOWN(賃借費[[#This Row],[助成対象経費
(A)×(B)
（税抜）]]*1.1,0)</f>
        <v>0</v>
      </c>
      <c r="G13" s="109">
        <f>賃借費[[#This Row],[月数
(A)]]*賃借費[[#This Row],[月額賃料(B)
（税抜）]]</f>
        <v>0</v>
      </c>
      <c r="H13" s="209"/>
      <c r="I13"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ht="26.25" customHeight="1" x14ac:dyDescent="0.2">
      <c r="A14" s="158"/>
      <c r="B14" s="159"/>
      <c r="C14" s="159"/>
      <c r="D14" s="159"/>
      <c r="E14" s="105" t="s">
        <v>63</v>
      </c>
      <c r="F14" s="106">
        <f>SUBTOTAL(109,賃借費[助成事業に
要する経費
（税込）])</f>
        <v>0</v>
      </c>
      <c r="G14" s="106">
        <f>SUBTOTAL(109,賃借費[助成対象経費
(A)×(B)
（税抜）])</f>
        <v>0</v>
      </c>
      <c r="H14" s="160"/>
      <c r="I14" s="59"/>
    </row>
    <row r="15" spans="1:26" ht="27" customHeight="1" x14ac:dyDescent="0.2"/>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password="DDD3" sheet="1" formatCells="0" formatRows="0" insertRows="0" deleteRows="0"/>
  <mergeCells count="2">
    <mergeCell ref="A1:G1"/>
    <mergeCell ref="B2:G2"/>
  </mergeCells>
  <phoneticPr fontId="1"/>
  <conditionalFormatting sqref="H4:H13 B4:E13">
    <cfRule type="expression" dxfId="179" priority="1">
      <formula>AND(OR($B4&lt;&gt;"",$C4&lt;&gt;"",$D4&lt;&gt;"",$E4&lt;&gt;""),B4="")</formula>
    </cfRule>
  </conditionalFormatting>
  <dataValidations count="5">
    <dataValidation allowBlank="1" showInputMessage="1" showErrorMessage="1" promptTitle="契約予定先を記入してください" prompt="未定等不明確の場合は、 申請時点の候補先を記入してください_x000a_" sqref="H4:H13"/>
    <dataValidation imeMode="halfAlpha" allowBlank="1" showInputMessage="1" showErrorMessage="1" promptTitle="礼金・仲介料・敷金・共益費などは対象外です" prompt="月額賃料を記入してください" sqref="E4:E13"/>
    <dataValidation allowBlank="1" showInputMessage="1" showErrorMessage="1" promptTitle="場所・延床面積を必ず記入してください" prompt="例：貸倉庫（昭島市・200㎡）_x000a_" sqref="B4:B13"/>
    <dataValidation imeMode="halfAlpha" allowBlank="1" showInputMessage="1" showErrorMessage="1" sqref="D4:D13"/>
    <dataValidation type="custom" allowBlank="1" showInputMessage="1" showErrorMessage="1" sqref="I4:I13">
      <formula1>ISERROR(FIND(CHAR(10),I4))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zoomScaleNormal="130" zoomScaleSheetLayoutView="100" zoomScalePageLayoutView="115" workbookViewId="0">
      <selection activeCell="H7" sqref="H7"/>
    </sheetView>
  </sheetViews>
  <sheetFormatPr defaultColWidth="2.1796875" defaultRowHeight="12" x14ac:dyDescent="0.2"/>
  <cols>
    <col min="1" max="1" width="6.453125" style="85" customWidth="1"/>
    <col min="2" max="2" width="17.81640625" style="85" customWidth="1"/>
    <col min="3" max="3" width="11.36328125" style="85" customWidth="1"/>
    <col min="4" max="4" width="6.26953125" style="85" customWidth="1"/>
    <col min="5" max="5" width="11.81640625" style="85" customWidth="1"/>
    <col min="6" max="7" width="13.1796875" style="85" customWidth="1"/>
    <col min="8" max="8" width="14.1796875" style="85" customWidth="1"/>
    <col min="9" max="9" width="2.453125" style="56" customWidth="1"/>
    <col min="10" max="10" width="11.26953125" style="56" customWidth="1"/>
    <col min="11" max="11" width="9.453125" style="56" customWidth="1"/>
    <col min="12" max="12" width="6.26953125" style="56" customWidth="1"/>
    <col min="13" max="211" width="2.1796875" style="56" customWidth="1"/>
    <col min="212" max="16384" width="2.1796875" style="56"/>
  </cols>
  <sheetData>
    <row r="1" spans="1:26" ht="15" customHeight="1" x14ac:dyDescent="0.2">
      <c r="A1" s="348" t="s">
        <v>134</v>
      </c>
      <c r="B1" s="348"/>
      <c r="C1" s="348"/>
      <c r="D1" s="348"/>
      <c r="E1" s="348"/>
      <c r="F1" s="348"/>
      <c r="G1" s="348"/>
      <c r="H1" s="97"/>
    </row>
    <row r="2" spans="1:26" ht="15" customHeight="1" x14ac:dyDescent="0.2">
      <c r="A2" s="97"/>
      <c r="B2" s="349"/>
      <c r="C2" s="350"/>
      <c r="D2" s="350"/>
      <c r="E2" s="350"/>
      <c r="F2" s="350"/>
      <c r="G2" s="350"/>
      <c r="H2" s="98" t="s">
        <v>51</v>
      </c>
    </row>
    <row r="3" spans="1:26" ht="67.5" customHeight="1" x14ac:dyDescent="0.2">
      <c r="A3" s="99" t="s">
        <v>52</v>
      </c>
      <c r="B3" s="99" t="s">
        <v>135</v>
      </c>
      <c r="C3" s="99" t="s">
        <v>136</v>
      </c>
      <c r="D3" s="99" t="s">
        <v>137</v>
      </c>
      <c r="E3" s="99" t="s">
        <v>58</v>
      </c>
      <c r="F3" s="99" t="s">
        <v>59</v>
      </c>
      <c r="G3" s="99" t="s">
        <v>60</v>
      </c>
      <c r="H3" s="99" t="s">
        <v>138</v>
      </c>
      <c r="I3" s="86" t="s">
        <v>62</v>
      </c>
      <c r="J3" s="57"/>
    </row>
    <row r="4" spans="1:26" ht="40" customHeight="1" x14ac:dyDescent="0.2">
      <c r="A4" s="193">
        <f>ROW()-ROW(産業財産権出願・導入費[[#Headers],[番　号]])</f>
        <v>1</v>
      </c>
      <c r="B4" s="209"/>
      <c r="C4" s="209"/>
      <c r="D4" s="77"/>
      <c r="E4" s="78"/>
      <c r="F4" s="109">
        <f>ROUNDDOWN(産業財産権出願・導入費[[#This Row],[助成対象経費
(A)×(B)
（税抜）]]*1.1,0)</f>
        <v>0</v>
      </c>
      <c r="G4" s="109">
        <f>産業財産権出願・導入費[[#This Row],[数量
(A)]]*産業財産権出願・導入費[[#This Row],[単価(B)
（税抜）]]</f>
        <v>0</v>
      </c>
      <c r="H4" s="209"/>
      <c r="I4"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54"/>
      <c r="K4" s="55"/>
      <c r="L4" s="55"/>
      <c r="M4" s="55"/>
      <c r="N4" s="55"/>
      <c r="O4" s="55"/>
      <c r="P4" s="55"/>
      <c r="Q4" s="55"/>
      <c r="R4" s="55"/>
      <c r="S4" s="55"/>
      <c r="T4" s="55"/>
      <c r="U4" s="55"/>
      <c r="V4" s="55"/>
      <c r="W4" s="55"/>
      <c r="X4" s="55"/>
      <c r="Y4" s="55"/>
      <c r="Z4" s="55"/>
    </row>
    <row r="5" spans="1:26" ht="40" customHeight="1" x14ac:dyDescent="0.2">
      <c r="A5" s="193">
        <f>ROW()-ROW(産業財産権出願・導入費[[#Headers],[番　号]])</f>
        <v>2</v>
      </c>
      <c r="B5" s="209"/>
      <c r="C5" s="209"/>
      <c r="D5" s="77"/>
      <c r="E5" s="78"/>
      <c r="F5" s="109">
        <f>ROUNDDOWN(産業財産権出願・導入費[[#This Row],[助成対象経費
(A)×(B)
（税抜）]]*1.1,0)</f>
        <v>0</v>
      </c>
      <c r="G5" s="109">
        <f>産業財産権出願・導入費[[#This Row],[数量
(A)]]*産業財産権出願・導入費[[#This Row],[単価(B)
（税抜）]]</f>
        <v>0</v>
      </c>
      <c r="H5" s="209"/>
      <c r="I5"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57"/>
      <c r="K5" s="58"/>
      <c r="L5" s="58"/>
    </row>
    <row r="6" spans="1:26" ht="40" customHeight="1" x14ac:dyDescent="0.2">
      <c r="A6" s="193">
        <f>ROW()-ROW(産業財産権出願・導入費[[#Headers],[番　号]])</f>
        <v>3</v>
      </c>
      <c r="B6" s="209"/>
      <c r="C6" s="209"/>
      <c r="D6" s="77"/>
      <c r="E6" s="78"/>
      <c r="F6" s="109">
        <f>ROUNDDOWN(産業財産権出願・導入費[[#This Row],[助成対象経費
(A)×(B)
（税抜）]]*1.1,0)</f>
        <v>0</v>
      </c>
      <c r="G6" s="109">
        <f>産業財産権出願・導入費[[#This Row],[数量
(A)]]*産業財産権出願・導入費[[#This Row],[単価(B)
（税抜）]]</f>
        <v>0</v>
      </c>
      <c r="H6" s="209"/>
      <c r="I6"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57"/>
    </row>
    <row r="7" spans="1:26" ht="40" customHeight="1" x14ac:dyDescent="0.2">
      <c r="A7" s="193">
        <f>ROW()-ROW(産業財産権出願・導入費[[#Headers],[番　号]])</f>
        <v>4</v>
      </c>
      <c r="B7" s="209"/>
      <c r="C7" s="209"/>
      <c r="D7" s="77"/>
      <c r="E7" s="78"/>
      <c r="F7" s="109">
        <f>ROUNDDOWN(産業財産権出願・導入費[[#This Row],[助成対象経費
(A)×(B)
（税抜）]]*1.1,0)</f>
        <v>0</v>
      </c>
      <c r="G7" s="109">
        <f>産業財産権出願・導入費[[#This Row],[数量
(A)]]*産業財産権出願・導入費[[#This Row],[単価(B)
（税抜）]]</f>
        <v>0</v>
      </c>
      <c r="H7" s="209"/>
      <c r="I7"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ht="40" customHeight="1" x14ac:dyDescent="0.2">
      <c r="A8" s="193">
        <f>ROW()-ROW(産業財産権出願・導入費[[#Headers],[番　号]])</f>
        <v>5</v>
      </c>
      <c r="B8" s="209"/>
      <c r="C8" s="209"/>
      <c r="D8" s="77"/>
      <c r="E8" s="78"/>
      <c r="F8" s="109">
        <f>ROUNDDOWN(産業財産権出願・導入費[[#This Row],[助成対象経費
(A)×(B)
（税抜）]]*1.1,0)</f>
        <v>0</v>
      </c>
      <c r="G8" s="109">
        <f>産業財産権出願・導入費[[#This Row],[数量
(A)]]*産業財産権出願・導入費[[#This Row],[単価(B)
（税抜）]]</f>
        <v>0</v>
      </c>
      <c r="H8" s="209"/>
      <c r="I8"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ht="40" customHeight="1" x14ac:dyDescent="0.2">
      <c r="A9" s="193">
        <f>ROW()-ROW(産業財産権出願・導入費[[#Headers],[番　号]])</f>
        <v>6</v>
      </c>
      <c r="B9" s="212"/>
      <c r="C9" s="209"/>
      <c r="D9" s="77"/>
      <c r="E9" s="78"/>
      <c r="F9" s="109">
        <f>ROUNDDOWN(産業財産権出願・導入費[[#This Row],[助成対象経費
(A)×(B)
（税抜）]]*1.1,0)</f>
        <v>0</v>
      </c>
      <c r="G9" s="109">
        <f>産業財産権出願・導入費[[#This Row],[数量
(A)]]*産業財産権出願・導入費[[#This Row],[単価(B)
（税抜）]]</f>
        <v>0</v>
      </c>
      <c r="H9" s="209"/>
      <c r="I9"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ht="40" customHeight="1" x14ac:dyDescent="0.2">
      <c r="A10" s="193">
        <f>ROW()-ROW(産業財産権出願・導入費[[#Headers],[番　号]])</f>
        <v>7</v>
      </c>
      <c r="B10" s="212"/>
      <c r="C10" s="209"/>
      <c r="D10" s="77"/>
      <c r="E10" s="78"/>
      <c r="F10" s="109">
        <f>ROUNDDOWN(産業財産権出願・導入費[[#This Row],[助成対象経費
(A)×(B)
（税抜）]]*1.1,0)</f>
        <v>0</v>
      </c>
      <c r="G10" s="109">
        <f>産業財産権出願・導入費[[#This Row],[数量
(A)]]*産業財産権出願・導入費[[#This Row],[単価(B)
（税抜）]]</f>
        <v>0</v>
      </c>
      <c r="H10" s="209"/>
      <c r="I10"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ht="40" customHeight="1" x14ac:dyDescent="0.2">
      <c r="A11" s="193">
        <f>ROW()-ROW(産業財産権出願・導入費[[#Headers],[番　号]])</f>
        <v>8</v>
      </c>
      <c r="B11" s="212"/>
      <c r="C11" s="209"/>
      <c r="D11" s="77"/>
      <c r="E11" s="78"/>
      <c r="F11" s="109">
        <f>ROUNDDOWN(産業財産権出願・導入費[[#This Row],[助成対象経費
(A)×(B)
（税抜）]]*1.1,0)</f>
        <v>0</v>
      </c>
      <c r="G11" s="109">
        <f>産業財産権出願・導入費[[#This Row],[数量
(A)]]*産業財産権出願・導入費[[#This Row],[単価(B)
（税抜）]]</f>
        <v>0</v>
      </c>
      <c r="H11" s="209"/>
      <c r="I11"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ht="40" customHeight="1" x14ac:dyDescent="0.2">
      <c r="A12" s="193">
        <f>ROW()-ROW(産業財産権出願・導入費[[#Headers],[番　号]])</f>
        <v>9</v>
      </c>
      <c r="B12" s="214"/>
      <c r="C12" s="209"/>
      <c r="D12" s="77"/>
      <c r="E12" s="78"/>
      <c r="F12" s="110">
        <f>ROUNDDOWN(産業財産権出願・導入費[[#This Row],[助成対象経費
(A)×(B)
（税抜）]]*1.1,0)</f>
        <v>0</v>
      </c>
      <c r="G12" s="109">
        <f>産業財産権出願・導入費[[#This Row],[数量
(A)]]*産業財産権出願・導入費[[#This Row],[単価(B)
（税抜）]]</f>
        <v>0</v>
      </c>
      <c r="H12" s="209"/>
      <c r="I12"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ht="40" customHeight="1" x14ac:dyDescent="0.2">
      <c r="A13" s="193">
        <f>ROW()-ROW(産業財産権出願・導入費[[#Headers],[番　号]])</f>
        <v>10</v>
      </c>
      <c r="B13" s="214"/>
      <c r="C13" s="209"/>
      <c r="D13" s="77"/>
      <c r="E13" s="78"/>
      <c r="F13" s="110">
        <f>ROUNDDOWN(産業財産権出願・導入費[[#This Row],[助成対象経費
(A)×(B)
（税抜）]]*1.1,0)</f>
        <v>0</v>
      </c>
      <c r="G13" s="109">
        <f>産業財産権出願・導入費[[#This Row],[数量
(A)]]*産業財産権出願・導入費[[#This Row],[単価(B)
（税抜）]]</f>
        <v>0</v>
      </c>
      <c r="H13" s="209"/>
      <c r="I13"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ht="26.25" customHeight="1" x14ac:dyDescent="0.2">
      <c r="A14" s="158"/>
      <c r="B14" s="159"/>
      <c r="C14" s="159"/>
      <c r="D14" s="159"/>
      <c r="E14" s="105" t="s">
        <v>63</v>
      </c>
      <c r="F14" s="106">
        <f>SUBTOTAL(109,産業財産権出願・導入費[助成事業に
要する経費
（税込）])</f>
        <v>0</v>
      </c>
      <c r="G14" s="106">
        <f>SUBTOTAL(109,産業財産権出願・導入費[助成対象経費
(A)×(B)
（税抜）])</f>
        <v>0</v>
      </c>
      <c r="H14" s="160"/>
      <c r="I14" s="59"/>
    </row>
    <row r="15" spans="1:26" ht="27" customHeight="1" x14ac:dyDescent="0.2">
      <c r="F15" s="90"/>
      <c r="G15" s="90"/>
    </row>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password="DDD3" sheet="1" formatCells="0" formatRows="0" insertRows="0" deleteRows="0"/>
  <mergeCells count="2">
    <mergeCell ref="A1:G1"/>
    <mergeCell ref="B2:G2"/>
  </mergeCells>
  <phoneticPr fontId="1"/>
  <conditionalFormatting sqref="B4:E13 H4:H13">
    <cfRule type="expression" dxfId="157" priority="1">
      <formula>AND(OR($B4&lt;&gt;"",$C4&lt;&gt;"",$D4&lt;&gt;"",$E4&lt;&gt;""),B4="")</formula>
    </cfRule>
  </conditionalFormatting>
  <dataValidations xWindow="521" yWindow="778" count="5">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formula1>"出願に要する経費,他者から譲渡を受ける経費,他者から実施許諾を受ける経費"</formula1>
    </dataValidation>
    <dataValidation type="list" allowBlank="1" showInputMessage="1" showErrorMessage="1" promptTitle="対象となる産業財産権を選択してください" prompt="特許権、実用新案権、意匠権、商標権_x000a_" sqref="B4">
      <formula1>"特許権,実用新案権,意匠権,商標権"</formula1>
    </dataValidation>
    <dataValidation type="custom" allowBlank="1" showInputMessage="1" showErrorMessage="1" sqref="I4:I13">
      <formula1>ISERROR(FIND(CHAR(10),I4))</formula1>
    </dataValidation>
    <dataValidation type="list" allowBlank="1" showInputMessage="1" showErrorMessage="1" promptTitle="対象となる産業財産権を選択してください" prompt="特許権、実用新案権、意匠権、商標権" sqref="B5:B13">
      <formula1>"特許権,実用新案権,意匠権,商標権"</formula1>
    </dataValidation>
    <dataValidation imeMode="halfAlpha" allowBlank="1" showInputMessage="1" showErrorMessage="1" sqref="E4:E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election activeCell="I7" sqref="I7"/>
    </sheetView>
  </sheetViews>
  <sheetFormatPr defaultColWidth="2.1796875" defaultRowHeight="12" x14ac:dyDescent="0.2"/>
  <cols>
    <col min="1" max="1" width="6.453125" style="56" customWidth="1"/>
    <col min="2" max="5" width="13.7265625" style="56" customWidth="1"/>
    <col min="6" max="7" width="8.7265625" style="56" customWidth="1"/>
    <col min="8" max="9" width="14.36328125" style="56" customWidth="1"/>
    <col min="10" max="10" width="9.81640625" style="56" customWidth="1"/>
    <col min="11" max="11" width="2.179687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45" ht="30" customHeight="1" x14ac:dyDescent="0.2">
      <c r="A1" s="111" t="s">
        <v>139</v>
      </c>
      <c r="B1" s="65"/>
      <c r="C1" s="65"/>
      <c r="D1" s="65"/>
      <c r="E1" s="65"/>
      <c r="F1" s="65"/>
      <c r="G1" s="65"/>
      <c r="H1" s="148"/>
      <c r="I1" s="48"/>
    </row>
    <row r="2" spans="1:45" ht="27.75" customHeight="1" x14ac:dyDescent="0.2">
      <c r="A2" s="111"/>
      <c r="B2" s="501" t="s">
        <v>140</v>
      </c>
      <c r="C2" s="501"/>
      <c r="D2" s="501"/>
      <c r="E2" s="501"/>
      <c r="F2" s="501"/>
      <c r="G2" s="501"/>
      <c r="H2" s="501"/>
      <c r="I2" s="133" t="s">
        <v>51</v>
      </c>
    </row>
    <row r="3" spans="1:45" ht="67.5" customHeight="1" x14ac:dyDescent="0.2">
      <c r="A3" s="117" t="s">
        <v>52</v>
      </c>
      <c r="B3" s="118" t="s">
        <v>141</v>
      </c>
      <c r="C3" s="118" t="s">
        <v>142</v>
      </c>
      <c r="D3" s="118" t="s">
        <v>143</v>
      </c>
      <c r="E3" s="118" t="s">
        <v>144</v>
      </c>
      <c r="F3" s="118" t="s">
        <v>145</v>
      </c>
      <c r="G3" s="118" t="s">
        <v>102</v>
      </c>
      <c r="H3" s="118" t="s">
        <v>146</v>
      </c>
      <c r="I3" s="118" t="s">
        <v>147</v>
      </c>
      <c r="J3" s="89" t="s">
        <v>75</v>
      </c>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row>
    <row r="4" spans="1:45" ht="39.75" customHeight="1" x14ac:dyDescent="0.2">
      <c r="A4" s="194">
        <f>ROW()-ROW(直接人件費[[#Headers],[番　号]])</f>
        <v>1</v>
      </c>
      <c r="B4" s="209"/>
      <c r="C4" s="209"/>
      <c r="D4" s="50"/>
      <c r="E4" s="209"/>
      <c r="F4" s="70"/>
      <c r="G4" s="70"/>
      <c r="H4" s="146">
        <f>ROUNDDOWN(直接人件費[[#This Row],[助成対象経費
(A)×(B)
]]*1,0)</f>
        <v>0</v>
      </c>
      <c r="I4" s="146">
        <f>直接人件費[[#This Row],[従事時間
(A)]]*直接人件費[[#This Row],[単価(B)
(税抜)]]</f>
        <v>0</v>
      </c>
      <c r="J4"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55"/>
      <c r="L4" s="55"/>
      <c r="M4" s="55"/>
      <c r="N4" s="55"/>
      <c r="O4" s="55"/>
      <c r="P4" s="55"/>
      <c r="Q4" s="55"/>
      <c r="R4" s="55"/>
      <c r="S4" s="55"/>
      <c r="T4" s="55"/>
      <c r="U4" s="55"/>
      <c r="V4" s="55"/>
      <c r="W4" s="55"/>
      <c r="X4" s="55"/>
      <c r="Y4" s="55"/>
      <c r="Z4" s="55"/>
      <c r="AA4" s="55"/>
    </row>
    <row r="5" spans="1:45" ht="39.75" customHeight="1" x14ac:dyDescent="0.2">
      <c r="A5" s="194">
        <f>ROW()-ROW(直接人件費[[#Headers],[番　号]])</f>
        <v>2</v>
      </c>
      <c r="B5" s="209"/>
      <c r="C5" s="209"/>
      <c r="D5" s="50"/>
      <c r="E5" s="209"/>
      <c r="F5" s="70"/>
      <c r="G5" s="70"/>
      <c r="H5" s="146">
        <f>ROUNDDOWN(直接人件費[[#This Row],[助成対象経費
(A)×(B)
]]*1,0)</f>
        <v>0</v>
      </c>
      <c r="I5" s="146">
        <f>直接人件費[[#This Row],[従事時間
(A)]]*直接人件費[[#This Row],[単価(B)
(税抜)]]</f>
        <v>0</v>
      </c>
      <c r="J5"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58"/>
      <c r="M5" s="58"/>
    </row>
    <row r="6" spans="1:45" ht="39.75" customHeight="1" x14ac:dyDescent="0.2">
      <c r="A6" s="194">
        <f>ROW()-ROW(直接人件費[[#Headers],[番　号]])</f>
        <v>3</v>
      </c>
      <c r="B6" s="209"/>
      <c r="C6" s="209"/>
      <c r="D6" s="50"/>
      <c r="E6" s="209"/>
      <c r="F6" s="70"/>
      <c r="G6" s="70"/>
      <c r="H6" s="146">
        <f>ROUNDDOWN(直接人件費[[#This Row],[助成対象経費
(A)×(B)
]]*1,0)</f>
        <v>0</v>
      </c>
      <c r="I6" s="146">
        <f>直接人件費[[#This Row],[従事時間
(A)]]*直接人件費[[#This Row],[単価(B)
(税抜)]]</f>
        <v>0</v>
      </c>
      <c r="J6"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ht="39.75" customHeight="1" x14ac:dyDescent="0.2">
      <c r="A7" s="194">
        <f>ROW()-ROW(直接人件費[[#Headers],[番　号]])</f>
        <v>4</v>
      </c>
      <c r="B7" s="209"/>
      <c r="C7" s="209"/>
      <c r="D7" s="50"/>
      <c r="E7" s="209"/>
      <c r="F7" s="70"/>
      <c r="G7" s="70"/>
      <c r="H7" s="146">
        <f>ROUNDDOWN(直接人件費[[#This Row],[助成対象経費
(A)×(B)
]]*1,0)</f>
        <v>0</v>
      </c>
      <c r="I7" s="146">
        <f>直接人件費[[#This Row],[従事時間
(A)]]*直接人件費[[#This Row],[単価(B)
(税抜)]]</f>
        <v>0</v>
      </c>
      <c r="J7"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ht="39.75" customHeight="1" x14ac:dyDescent="0.2">
      <c r="A8" s="194">
        <f>ROW()-ROW(直接人件費[[#Headers],[番　号]])</f>
        <v>5</v>
      </c>
      <c r="B8" s="209"/>
      <c r="C8" s="209"/>
      <c r="D8" s="50"/>
      <c r="E8" s="209"/>
      <c r="F8" s="70"/>
      <c r="G8" s="70"/>
      <c r="H8" s="146">
        <f>ROUNDDOWN(直接人件費[[#This Row],[助成対象経費
(A)×(B)
]]*1,0)</f>
        <v>0</v>
      </c>
      <c r="I8" s="146">
        <f>直接人件費[[#This Row],[従事時間
(A)]]*直接人件費[[#This Row],[単価(B)
(税抜)]]</f>
        <v>0</v>
      </c>
      <c r="J8"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ht="39.75" customHeight="1" x14ac:dyDescent="0.2">
      <c r="A9" s="194">
        <f>ROW()-ROW(直接人件費[[#Headers],[番　号]])</f>
        <v>6</v>
      </c>
      <c r="B9" s="209"/>
      <c r="C9" s="212"/>
      <c r="D9" s="50"/>
      <c r="E9" s="209"/>
      <c r="F9" s="70"/>
      <c r="G9" s="70"/>
      <c r="H9" s="146">
        <f>ROUNDDOWN(直接人件費[[#This Row],[助成対象経費
(A)×(B)
]]*1,0)</f>
        <v>0</v>
      </c>
      <c r="I9" s="146">
        <f>直接人件費[[#This Row],[従事時間
(A)]]*直接人件費[[#This Row],[単価(B)
(税抜)]]</f>
        <v>0</v>
      </c>
      <c r="J9"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ht="39.75" customHeight="1" x14ac:dyDescent="0.2">
      <c r="A10" s="194">
        <f>ROW()-ROW(直接人件費[[#Headers],[番　号]])</f>
        <v>7</v>
      </c>
      <c r="B10" s="209"/>
      <c r="C10" s="212"/>
      <c r="D10" s="50"/>
      <c r="E10" s="209"/>
      <c r="F10" s="70"/>
      <c r="G10" s="70"/>
      <c r="H10" s="146">
        <f>ROUNDDOWN(直接人件費[[#This Row],[助成対象経費
(A)×(B)
]]*1,0)</f>
        <v>0</v>
      </c>
      <c r="I10" s="146">
        <f>直接人件費[[#This Row],[従事時間
(A)]]*直接人件費[[#This Row],[単価(B)
(税抜)]]</f>
        <v>0</v>
      </c>
      <c r="J10"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ht="39.75" customHeight="1" x14ac:dyDescent="0.2">
      <c r="A11" s="194">
        <f>ROW()-ROW(直接人件費[[#Headers],[番　号]])</f>
        <v>8</v>
      </c>
      <c r="B11" s="209"/>
      <c r="C11" s="212"/>
      <c r="D11" s="50"/>
      <c r="E11" s="209"/>
      <c r="F11" s="70"/>
      <c r="G11" s="70"/>
      <c r="H11" s="146">
        <f>ROUNDDOWN(直接人件費[[#This Row],[助成対象経費
(A)×(B)
]]*1,0)</f>
        <v>0</v>
      </c>
      <c r="I11" s="146">
        <f>直接人件費[[#This Row],[従事時間
(A)]]*直接人件費[[#This Row],[単価(B)
(税抜)]]</f>
        <v>0</v>
      </c>
      <c r="J11"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ht="39.75" customHeight="1" x14ac:dyDescent="0.2">
      <c r="A12" s="194">
        <f>ROW()-ROW(直接人件費[[#Headers],[番　号]])</f>
        <v>9</v>
      </c>
      <c r="B12" s="209"/>
      <c r="C12" s="212"/>
      <c r="D12" s="50"/>
      <c r="E12" s="209"/>
      <c r="F12" s="70"/>
      <c r="G12" s="70"/>
      <c r="H12" s="146">
        <f>ROUNDDOWN(直接人件費[[#This Row],[助成対象経費
(A)×(B)
]]*1,0)</f>
        <v>0</v>
      </c>
      <c r="I12" s="146">
        <f>直接人件費[[#This Row],[従事時間
(A)]]*直接人件費[[#This Row],[単価(B)
(税抜)]]</f>
        <v>0</v>
      </c>
      <c r="J12"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ht="39.75" customHeight="1" x14ac:dyDescent="0.2">
      <c r="A13" s="194">
        <f>ROW()-ROW(直接人件費[[#Headers],[番　号]])</f>
        <v>10</v>
      </c>
      <c r="B13" s="209"/>
      <c r="C13" s="214"/>
      <c r="D13" s="50"/>
      <c r="E13" s="209"/>
      <c r="F13" s="70"/>
      <c r="G13" s="70"/>
      <c r="H13" s="146">
        <f>ROUNDDOWN(直接人件費[[#This Row],[助成対象経費
(A)×(B)
]]*1,0)</f>
        <v>0</v>
      </c>
      <c r="I13" s="128">
        <f>直接人件費[[#This Row],[従事時間
(A)]]*直接人件費[[#This Row],[単価(B)
(税抜)]]</f>
        <v>0</v>
      </c>
      <c r="J13"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ht="26.25" customHeight="1" x14ac:dyDescent="0.2">
      <c r="A14" s="150"/>
      <c r="B14" s="135"/>
      <c r="C14" s="135"/>
      <c r="D14" s="135"/>
      <c r="E14" s="135"/>
      <c r="F14" s="135"/>
      <c r="G14" s="137" t="s">
        <v>76</v>
      </c>
      <c r="H14" s="138">
        <f>SUBTOTAL(109,直接人件費[助成事業に
要する経費
])</f>
        <v>0</v>
      </c>
      <c r="I14" s="139">
        <f>SUBTOTAL(109,直接人件費[助成対象経費
(A)×(B)
])</f>
        <v>0</v>
      </c>
      <c r="J14" s="72"/>
    </row>
  </sheetData>
  <sheetProtection formatCells="0" formatRows="0" insertRows="0" deleteRows="0"/>
  <mergeCells count="1">
    <mergeCell ref="B2:H2"/>
  </mergeCells>
  <phoneticPr fontId="1"/>
  <conditionalFormatting sqref="B4:G13">
    <cfRule type="expression" dxfId="135" priority="1">
      <formula>AND(OR($B4&lt;&gt;"",$C4&lt;&gt;"",$D4&lt;&gt;"",$E4&lt;&gt;"",$F4&lt;&gt;"",$G4&lt;&gt;""),B4="")</formula>
    </cfRule>
  </conditionalFormatting>
  <dataValidations xWindow="792" yWindow="644" count="6">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dataValidation type="list" allowBlank="1" showInputMessage="1" showErrorMessage="1" sqref="D4:D13">
      <formula1>"役員,正社員"</formula1>
    </dataValidation>
    <dataValidation allowBlank="1" showInputMessage="1" showErrorMessage="1" promptTitle="対象となるのは役員、正社員の方です" prompt="パート・アルバイト等の方は対象にはなりません" sqref="B4:B13"/>
    <dataValidation type="custom" allowBlank="1" showInputMessage="1" showErrorMessage="1" sqref="J4:J13">
      <formula1>ISERROR(FIND(CHAR(10),J4))</formula1>
    </dataValidation>
    <dataValidation type="whole" imeMode="halfAlpha" operator="lessThanOrEqual" allowBlank="1" showErrorMessage="1" promptTitle="計上できる上限は1人につき1日8時間、年間1800時間です" prompt="助成対象期間に応じて上限が異なります_x000a_最長（2年）の場合、上限は3600時間" sqref="F5:F13">
      <formula1>3300</formula1>
    </dataValidation>
    <dataValidation allowBlank="1" showInputMessage="1" showErrorMessage="1" promptTitle="計上できる上限は1人につき1日8時間、年間1800時間です" prompt="助成対象期間に応じて上限が異なります_x000a_最長（2年）の場合、上限は3600時間" sqref="F4"/>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extLst>
    <ext xmlns:x14="http://schemas.microsoft.com/office/spreadsheetml/2009/9/main" uri="{CCE6A557-97BC-4b89-ADB6-D9C93CAAB3DF}">
      <x14:dataValidations xmlns:xm="http://schemas.microsoft.com/office/excel/2006/main" xWindow="792" yWindow="644" count="3">
        <x14:dataValidation type="list" imeMode="halfAlpha" allowBlank="1" showInputMessage="1" showErrorMessage="1" promptTitle="募集要項「人件費単価一覧表」から単価を算出して選択してください" prompt="報酬月額605千円以上の場合、上限の単価5,080円となります">
          <x14:formula1>
            <xm:f>人件費単価一覧表!$B$2:$B$27</xm:f>
          </x14:formula1>
          <xm:sqref>G13</xm:sqref>
        </x14:dataValidation>
        <x14:dataValidation type="list" imeMode="halfAlpha" allowBlank="1" showInputMessage="1" showErrorMessage="1" promptTitle="募集要項「人件費単価一覧表」から単価を算出して選択してください" prompt="報酬月額605千円以上の場合、上限の単価5,080円となります">
          <x14:formula1>
            <xm:f>人件費単価一覧表!$B$2:$B$27</xm:f>
          </x14:formula1>
          <xm:sqref>G4</xm:sqref>
        </x14:dataValidation>
        <x14:dataValidation type="list" imeMode="halfAlpha" allowBlank="1" showErrorMessage="1" promptTitle="募集要項「人件費単価一覧表」から単価を算出して選択してください" prompt="報酬月額605千円以上の場合、上限の単価5,080円となります">
          <x14:formula1>
            <xm:f>人件費単価一覧表!$B$2:$B$27</xm:f>
          </x14:formula1>
          <xm:sqref>G5:G12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zoomScaleNormal="130" zoomScaleSheetLayoutView="100" zoomScalePageLayoutView="115" workbookViewId="0">
      <selection activeCell="I7" sqref="I7"/>
    </sheetView>
  </sheetViews>
  <sheetFormatPr defaultColWidth="2.1796875" defaultRowHeight="12" x14ac:dyDescent="0.2"/>
  <cols>
    <col min="1" max="1" width="6.453125" style="85" customWidth="1"/>
    <col min="2" max="2" width="13.7265625" style="85" customWidth="1"/>
    <col min="3" max="3" width="10.6328125" style="85" customWidth="1"/>
    <col min="4" max="4" width="7" style="85" bestFit="1" customWidth="1"/>
    <col min="5" max="5" width="4.36328125" style="85" customWidth="1"/>
    <col min="6" max="6" width="11.81640625" style="85" customWidth="1"/>
    <col min="7" max="8" width="13.1796875" style="85" customWidth="1"/>
    <col min="9" max="9" width="12.453125" style="85" customWidth="1"/>
    <col min="10" max="10" width="2.453125" style="56" customWidth="1"/>
    <col min="11" max="11" width="11.26953125" style="56" customWidth="1"/>
    <col min="12" max="12" width="9.453125" style="56" customWidth="1"/>
    <col min="13" max="13" width="6.26953125" style="56" customWidth="1"/>
    <col min="14" max="212" width="2.1796875" style="56" customWidth="1"/>
    <col min="213" max="16384" width="2.1796875" style="56"/>
  </cols>
  <sheetData>
    <row r="1" spans="1:27" ht="15" customHeight="1" x14ac:dyDescent="0.2">
      <c r="A1" s="348" t="s">
        <v>148</v>
      </c>
      <c r="B1" s="348"/>
      <c r="C1" s="348"/>
      <c r="D1" s="348"/>
      <c r="E1" s="348"/>
      <c r="F1" s="348"/>
      <c r="G1" s="348"/>
      <c r="H1" s="348"/>
      <c r="I1" s="97"/>
    </row>
    <row r="2" spans="1:27" ht="15" customHeight="1" x14ac:dyDescent="0.2">
      <c r="A2" s="97"/>
      <c r="B2" s="349"/>
      <c r="C2" s="350"/>
      <c r="D2" s="350"/>
      <c r="E2" s="350"/>
      <c r="F2" s="350"/>
      <c r="G2" s="350"/>
      <c r="H2" s="350"/>
      <c r="I2" s="98" t="s">
        <v>51</v>
      </c>
    </row>
    <row r="3" spans="1:27" ht="67.5" customHeight="1" x14ac:dyDescent="0.2">
      <c r="A3" s="99" t="s">
        <v>52</v>
      </c>
      <c r="B3" s="99" t="s">
        <v>149</v>
      </c>
      <c r="C3" s="99" t="s">
        <v>232</v>
      </c>
      <c r="D3" s="99" t="s">
        <v>56</v>
      </c>
      <c r="E3" s="100" t="s">
        <v>57</v>
      </c>
      <c r="F3" s="99" t="s">
        <v>58</v>
      </c>
      <c r="G3" s="99" t="s">
        <v>59</v>
      </c>
      <c r="H3" s="99" t="s">
        <v>60</v>
      </c>
      <c r="I3" s="99" t="s">
        <v>154</v>
      </c>
      <c r="J3" s="86" t="s">
        <v>62</v>
      </c>
      <c r="K3" s="57"/>
    </row>
    <row r="4" spans="1:27" ht="40" customHeight="1" x14ac:dyDescent="0.2">
      <c r="A4" s="195">
        <f>ROW()-ROW(広告費[[#Headers],[番　号]])</f>
        <v>1</v>
      </c>
      <c r="B4" s="210"/>
      <c r="C4" s="209"/>
      <c r="D4" s="200"/>
      <c r="E4" s="79"/>
      <c r="F4" s="78"/>
      <c r="G4" s="109">
        <f>ROUNDDOWN(広告費[[#This Row],[助成対象経費
(A)×(B)
（税抜）]]*1.1,0)</f>
        <v>0</v>
      </c>
      <c r="H4" s="109">
        <f>広告費[[#This Row],[数量
(A)]]*広告費[[#This Row],[単価(B)
（税抜）]]</f>
        <v>0</v>
      </c>
      <c r="I4" s="209"/>
      <c r="J4"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4" s="54"/>
      <c r="L4" s="55"/>
      <c r="M4" s="55"/>
      <c r="N4" s="55"/>
      <c r="O4" s="55"/>
      <c r="P4" s="55"/>
      <c r="Q4" s="55"/>
      <c r="R4" s="55"/>
      <c r="S4" s="55"/>
      <c r="T4" s="55"/>
      <c r="U4" s="55"/>
      <c r="V4" s="55"/>
      <c r="W4" s="55"/>
      <c r="X4" s="55"/>
      <c r="Y4" s="55"/>
      <c r="Z4" s="55"/>
      <c r="AA4" s="55"/>
    </row>
    <row r="5" spans="1:27" ht="40" customHeight="1" x14ac:dyDescent="0.2">
      <c r="A5" s="195">
        <f>ROW()-ROW(広告費[[#Headers],[番　号]])</f>
        <v>2</v>
      </c>
      <c r="B5" s="210"/>
      <c r="C5" s="209"/>
      <c r="D5" s="200"/>
      <c r="E5" s="79"/>
      <c r="F5" s="78"/>
      <c r="G5" s="109">
        <f>ROUNDDOWN(広告費[[#This Row],[助成対象経費
(A)×(B)
（税抜）]]*1.1,0)</f>
        <v>0</v>
      </c>
      <c r="H5" s="109">
        <f>広告費[[#This Row],[数量
(A)]]*広告費[[#This Row],[単価(B)
（税抜）]]</f>
        <v>0</v>
      </c>
      <c r="I5" s="209"/>
      <c r="J5"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5" s="57"/>
      <c r="L5" s="58"/>
      <c r="M5" s="58"/>
    </row>
    <row r="6" spans="1:27" ht="40" customHeight="1" x14ac:dyDescent="0.2">
      <c r="A6" s="195">
        <f>ROW()-ROW(広告費[[#Headers],[番　号]])</f>
        <v>3</v>
      </c>
      <c r="B6" s="210"/>
      <c r="C6" s="209"/>
      <c r="D6" s="200"/>
      <c r="E6" s="79"/>
      <c r="F6" s="78"/>
      <c r="G6" s="109">
        <f>ROUNDDOWN(広告費[[#This Row],[助成対象経費
(A)×(B)
（税抜）]]*1.1,0)</f>
        <v>0</v>
      </c>
      <c r="H6" s="109">
        <f>広告費[[#This Row],[数量
(A)]]*広告費[[#This Row],[単価(B)
（税抜）]]</f>
        <v>0</v>
      </c>
      <c r="I6" s="209"/>
      <c r="J6"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6" s="57"/>
    </row>
    <row r="7" spans="1:27" ht="40" customHeight="1" x14ac:dyDescent="0.2">
      <c r="A7" s="195">
        <f>ROW()-ROW(広告費[[#Headers],[番　号]])</f>
        <v>4</v>
      </c>
      <c r="B7" s="210"/>
      <c r="C7" s="209"/>
      <c r="D7" s="200"/>
      <c r="E7" s="79"/>
      <c r="F7" s="78"/>
      <c r="G7" s="109">
        <f>ROUNDDOWN(広告費[[#This Row],[助成対象経費
(A)×(B)
（税抜）]]*1.1,0)</f>
        <v>0</v>
      </c>
      <c r="H7" s="109">
        <f>広告費[[#This Row],[数量
(A)]]*広告費[[#This Row],[単価(B)
（税抜）]]</f>
        <v>0</v>
      </c>
      <c r="I7" s="209"/>
      <c r="J7"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8" spans="1:27" ht="40" customHeight="1" x14ac:dyDescent="0.2">
      <c r="A8" s="195">
        <f>ROW()-ROW(広告費[[#Headers],[番　号]])</f>
        <v>5</v>
      </c>
      <c r="B8" s="210"/>
      <c r="C8" s="209"/>
      <c r="D8" s="200"/>
      <c r="E8" s="79"/>
      <c r="F8" s="78"/>
      <c r="G8" s="109">
        <f>ROUNDDOWN(広告費[[#This Row],[助成対象経費
(A)×(B)
（税抜）]]*1.1,0)</f>
        <v>0</v>
      </c>
      <c r="H8" s="109">
        <f>広告費[[#This Row],[数量
(A)]]*広告費[[#This Row],[単価(B)
（税抜）]]</f>
        <v>0</v>
      </c>
      <c r="I8" s="209"/>
      <c r="J8"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9" spans="1:27" ht="40" customHeight="1" x14ac:dyDescent="0.2">
      <c r="A9" s="195">
        <f>ROW()-ROW(広告費[[#Headers],[番　号]])</f>
        <v>6</v>
      </c>
      <c r="B9" s="210"/>
      <c r="C9" s="209"/>
      <c r="D9" s="200"/>
      <c r="E9" s="79"/>
      <c r="F9" s="78"/>
      <c r="G9" s="109">
        <f>ROUNDDOWN(広告費[[#This Row],[助成対象経費
(A)×(B)
（税抜）]]*1.1,0)</f>
        <v>0</v>
      </c>
      <c r="H9" s="109">
        <f>広告費[[#This Row],[数量
(A)]]*広告費[[#This Row],[単価(B)
（税抜）]]</f>
        <v>0</v>
      </c>
      <c r="I9" s="209"/>
      <c r="J9"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0" spans="1:27" ht="40" customHeight="1" x14ac:dyDescent="0.2">
      <c r="A10" s="195">
        <f>ROW()-ROW(広告費[[#Headers],[番　号]])</f>
        <v>7</v>
      </c>
      <c r="B10" s="210"/>
      <c r="C10" s="209"/>
      <c r="D10" s="200"/>
      <c r="E10" s="79"/>
      <c r="F10" s="78"/>
      <c r="G10" s="109">
        <f>ROUNDDOWN(広告費[[#This Row],[助成対象経費
(A)×(B)
（税抜）]]*1.1,0)</f>
        <v>0</v>
      </c>
      <c r="H10" s="109">
        <f>広告費[[#This Row],[数量
(A)]]*広告費[[#This Row],[単価(B)
（税抜）]]</f>
        <v>0</v>
      </c>
      <c r="I10" s="209"/>
      <c r="J10"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1" spans="1:27" ht="40" customHeight="1" x14ac:dyDescent="0.2">
      <c r="A11" s="195">
        <f>ROW()-ROW(広告費[[#Headers],[番　号]])</f>
        <v>8</v>
      </c>
      <c r="B11" s="210"/>
      <c r="C11" s="209"/>
      <c r="D11" s="200"/>
      <c r="E11" s="79"/>
      <c r="F11" s="78"/>
      <c r="G11" s="109">
        <f>ROUNDDOWN(広告費[[#This Row],[助成対象経費
(A)×(B)
（税抜）]]*1.1,0)</f>
        <v>0</v>
      </c>
      <c r="H11" s="109">
        <f>広告費[[#This Row],[数量
(A)]]*広告費[[#This Row],[単価(B)
（税抜）]]</f>
        <v>0</v>
      </c>
      <c r="I11" s="209"/>
      <c r="J11"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2" spans="1:27" ht="40" customHeight="1" x14ac:dyDescent="0.2">
      <c r="A12" s="195">
        <f>ROW()-ROW(広告費[[#Headers],[番　号]])</f>
        <v>9</v>
      </c>
      <c r="B12" s="210"/>
      <c r="C12" s="209"/>
      <c r="D12" s="200"/>
      <c r="E12" s="80"/>
      <c r="F12" s="78"/>
      <c r="G12" s="110">
        <f>ROUNDDOWN(広告費[[#This Row],[助成対象経費
(A)×(B)
（税抜）]]*1.1,0)</f>
        <v>0</v>
      </c>
      <c r="H12" s="109">
        <f>広告費[[#This Row],[数量
(A)]]*広告費[[#This Row],[単価(B)
（税抜）]]</f>
        <v>0</v>
      </c>
      <c r="I12" s="209"/>
      <c r="J12"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3" spans="1:27" ht="40" customHeight="1" x14ac:dyDescent="0.2">
      <c r="A13" s="195">
        <f>ROW()-ROW(広告費[[#Headers],[番　号]])</f>
        <v>10</v>
      </c>
      <c r="B13" s="210"/>
      <c r="C13" s="209"/>
      <c r="D13" s="200"/>
      <c r="E13" s="80"/>
      <c r="F13" s="78"/>
      <c r="G13" s="110">
        <f>ROUNDDOWN(広告費[[#This Row],[助成対象経費
(A)×(B)
（税抜）]]*1.1,0)</f>
        <v>0</v>
      </c>
      <c r="H13" s="109">
        <f>広告費[[#This Row],[数量
(A)]]*広告費[[#This Row],[単価(B)
（税抜）]]</f>
        <v>0</v>
      </c>
      <c r="I13" s="209"/>
      <c r="J13"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4" spans="1:27" ht="26.25" customHeight="1" x14ac:dyDescent="0.2">
      <c r="A14" s="158"/>
      <c r="B14" s="159"/>
      <c r="C14" s="159"/>
      <c r="D14" s="159"/>
      <c r="E14" s="159"/>
      <c r="F14" s="161" t="s">
        <v>63</v>
      </c>
      <c r="G14" s="106">
        <f>SUBTOTAL(109,広告費[助成事業に
要する経費
（税込）])</f>
        <v>0</v>
      </c>
      <c r="H14" s="106">
        <f>SUBTOTAL(109,広告費[助成対象経費
(A)×(B)
（税抜）])</f>
        <v>0</v>
      </c>
      <c r="I14" s="160"/>
      <c r="J14" s="59"/>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password="DDD3" sheet="1" formatCells="0" formatRows="0" insertRows="0" deleteRows="0"/>
  <mergeCells count="2">
    <mergeCell ref="A1:H1"/>
    <mergeCell ref="B2:H2"/>
  </mergeCells>
  <phoneticPr fontId="1"/>
  <conditionalFormatting sqref="B4:F13 I4:I13">
    <cfRule type="expression" dxfId="122" priority="1">
      <formula>AND(OR($B4&lt;&gt;"",$C4&lt;&gt;"",$D4&lt;&gt;"",$E4&lt;&gt;"",$F4&lt;&gt;""),B4="")</formula>
    </cfRule>
  </conditionalFormatting>
  <dataValidations count="4">
    <dataValidation allowBlank="1" showInputMessage="1" showErrorMessage="1" promptTitle="具体的に記載してください" prompt="未定等不明確の場合は、 申請時点の候補先を記入してください" sqref="I4:I13"/>
    <dataValidation type="list" allowBlank="1" showInputMessage="1" showErrorMessage="1" promptTitle="広告種別を選択してください" prompt="_x000a_" sqref="B4:B13">
      <formula1>"パンフレット,チラシ,ホームページ,新聞広告,雑誌広告,その他紙媒体広告,WEB広告,PR動画"</formula1>
    </dataValidation>
    <dataValidation imeMode="halfAlpha" allowBlank="1" showInputMessage="1" showErrorMessage="1" sqref="F4:F13"/>
    <dataValidation type="custom" allowBlank="1" showInputMessage="1" showErrorMessage="1" sqref="J4:J13">
      <formula1>ISERROR(FIND(CHAR(10),J4))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1"/>
  <sheetViews>
    <sheetView showZeros="0" view="pageBreakPreview" zoomScaleNormal="130" zoomScaleSheetLayoutView="100" zoomScalePageLayoutView="115" workbookViewId="0">
      <selection activeCell="I6" sqref="I6"/>
    </sheetView>
  </sheetViews>
  <sheetFormatPr defaultColWidth="2.1796875" defaultRowHeight="12" x14ac:dyDescent="0.2"/>
  <cols>
    <col min="1" max="1" width="6.453125" style="85" customWidth="1"/>
    <col min="2" max="2" width="13.7265625" style="85" customWidth="1"/>
    <col min="3" max="3" width="10.6328125" style="85" customWidth="1"/>
    <col min="4" max="4" width="15.81640625" style="85" customWidth="1"/>
    <col min="5" max="5" width="6.26953125" style="85" customWidth="1"/>
    <col min="6" max="6" width="4.36328125" style="85" customWidth="1"/>
    <col min="7" max="7" width="11.81640625" style="85" customWidth="1"/>
    <col min="8" max="9" width="13.1796875" style="85" customWidth="1"/>
    <col min="10" max="10" width="12.453125" style="85" customWidth="1"/>
    <col min="11" max="11" width="2.45312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28" ht="15" customHeight="1" x14ac:dyDescent="0.2">
      <c r="A1" s="348" t="s">
        <v>150</v>
      </c>
      <c r="B1" s="348"/>
      <c r="C1" s="348"/>
      <c r="D1" s="348"/>
      <c r="E1" s="348"/>
      <c r="F1" s="348"/>
      <c r="G1" s="348"/>
      <c r="H1" s="348"/>
      <c r="I1" s="348"/>
      <c r="J1" s="97"/>
    </row>
    <row r="2" spans="1:28" ht="15" customHeight="1" x14ac:dyDescent="0.2">
      <c r="A2" s="97"/>
      <c r="B2" s="349"/>
      <c r="C2" s="350"/>
      <c r="D2" s="350"/>
      <c r="E2" s="350"/>
      <c r="F2" s="350"/>
      <c r="G2" s="350"/>
      <c r="H2" s="350"/>
      <c r="I2" s="350"/>
      <c r="J2" s="98" t="s">
        <v>51</v>
      </c>
    </row>
    <row r="3" spans="1:28" ht="67.5" customHeight="1" x14ac:dyDescent="0.2">
      <c r="A3" s="99" t="s">
        <v>52</v>
      </c>
      <c r="B3" s="99" t="s">
        <v>151</v>
      </c>
      <c r="C3" s="99" t="s">
        <v>152</v>
      </c>
      <c r="D3" s="99" t="s">
        <v>153</v>
      </c>
      <c r="E3" s="99" t="s">
        <v>56</v>
      </c>
      <c r="F3" s="100" t="s">
        <v>57</v>
      </c>
      <c r="G3" s="99" t="s">
        <v>58</v>
      </c>
      <c r="H3" s="99" t="s">
        <v>59</v>
      </c>
      <c r="I3" s="99" t="s">
        <v>60</v>
      </c>
      <c r="J3" s="99" t="s">
        <v>154</v>
      </c>
      <c r="K3" s="86" t="s">
        <v>62</v>
      </c>
      <c r="L3" s="57"/>
    </row>
    <row r="4" spans="1:28" ht="40" customHeight="1" x14ac:dyDescent="0.2">
      <c r="A4" s="196">
        <f>ROW()-ROW(展示会等参加費[[#Headers],[番　号]])</f>
        <v>1</v>
      </c>
      <c r="B4" s="209"/>
      <c r="C4" s="209"/>
      <c r="D4" s="209"/>
      <c r="E4" s="77"/>
      <c r="F4" s="79"/>
      <c r="G4" s="78"/>
      <c r="H4" s="109">
        <f>ROUNDDOWN(展示会等参加費[[#This Row],[助成対象経費
(A)×(B)
（税抜）]]*1.1,0)</f>
        <v>0</v>
      </c>
      <c r="I4" s="109">
        <f>展示会等参加費[[#This Row],[数量
(A)]]*展示会等参加費[[#This Row],[単価(B)
（税抜）]]</f>
        <v>0</v>
      </c>
      <c r="J4" s="209"/>
      <c r="K4"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54"/>
      <c r="M4" s="55"/>
      <c r="N4" s="55"/>
      <c r="O4" s="55"/>
      <c r="P4" s="55"/>
      <c r="Q4" s="55"/>
      <c r="R4" s="55"/>
      <c r="S4" s="55"/>
      <c r="T4" s="55"/>
      <c r="U4" s="55"/>
      <c r="V4" s="55"/>
      <c r="W4" s="55"/>
      <c r="X4" s="55"/>
      <c r="Y4" s="55"/>
      <c r="Z4" s="55"/>
      <c r="AA4" s="55"/>
      <c r="AB4" s="55"/>
    </row>
    <row r="5" spans="1:28" ht="40" customHeight="1" x14ac:dyDescent="0.2">
      <c r="A5" s="196">
        <f>ROW()-ROW(展示会等参加費[[#Headers],[番　号]])</f>
        <v>2</v>
      </c>
      <c r="B5" s="209"/>
      <c r="C5" s="209"/>
      <c r="D5" s="209"/>
      <c r="E5" s="77"/>
      <c r="F5" s="79"/>
      <c r="G5" s="78"/>
      <c r="H5" s="109">
        <f>ROUNDDOWN(展示会等参加費[[#This Row],[助成対象経費
(A)×(B)
（税抜）]]*1.1,0)</f>
        <v>0</v>
      </c>
      <c r="I5" s="109">
        <f>展示会等参加費[[#This Row],[数量
(A)]]*展示会等参加費[[#This Row],[単価(B)
（税抜）]]</f>
        <v>0</v>
      </c>
      <c r="J5" s="209"/>
      <c r="K5"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57"/>
      <c r="M5" s="58"/>
      <c r="N5" s="58"/>
    </row>
    <row r="6" spans="1:28" ht="40" customHeight="1" x14ac:dyDescent="0.2">
      <c r="A6" s="196">
        <f>ROW()-ROW(展示会等参加費[[#Headers],[番　号]])</f>
        <v>3</v>
      </c>
      <c r="B6" s="209"/>
      <c r="C6" s="209"/>
      <c r="D6" s="209"/>
      <c r="E6" s="77"/>
      <c r="F6" s="79"/>
      <c r="G6" s="78"/>
      <c r="H6" s="109">
        <f>ROUNDDOWN(展示会等参加費[[#This Row],[助成対象経費
(A)×(B)
（税抜）]]*1.1,0)</f>
        <v>0</v>
      </c>
      <c r="I6" s="109">
        <f>展示会等参加費[[#This Row],[数量
(A)]]*展示会等参加費[[#This Row],[単価(B)
（税抜）]]</f>
        <v>0</v>
      </c>
      <c r="J6" s="209"/>
      <c r="K6"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57"/>
    </row>
    <row r="7" spans="1:28" ht="40" customHeight="1" x14ac:dyDescent="0.2">
      <c r="A7" s="196">
        <f>ROW()-ROW(展示会等参加費[[#Headers],[番　号]])</f>
        <v>4</v>
      </c>
      <c r="B7" s="209"/>
      <c r="C7" s="209"/>
      <c r="D7" s="209"/>
      <c r="E7" s="77"/>
      <c r="F7" s="79"/>
      <c r="G7" s="78"/>
      <c r="H7" s="109">
        <f>ROUNDDOWN(展示会等参加費[[#This Row],[助成対象経費
(A)×(B)
（税抜）]]*1.1,0)</f>
        <v>0</v>
      </c>
      <c r="I7" s="109">
        <f>展示会等参加費[[#This Row],[数量
(A)]]*展示会等参加費[[#This Row],[単価(B)
（税抜）]]</f>
        <v>0</v>
      </c>
      <c r="J7" s="209"/>
      <c r="K7"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ht="40" customHeight="1" x14ac:dyDescent="0.2">
      <c r="A8" s="196">
        <f>ROW()-ROW(展示会等参加費[[#Headers],[番　号]])</f>
        <v>5</v>
      </c>
      <c r="B8" s="209"/>
      <c r="C8" s="209"/>
      <c r="D8" s="209"/>
      <c r="E8" s="77"/>
      <c r="F8" s="79"/>
      <c r="G8" s="78"/>
      <c r="H8" s="109">
        <f>ROUNDDOWN(展示会等参加費[[#This Row],[助成対象経費
(A)×(B)
（税抜）]]*1.1,0)</f>
        <v>0</v>
      </c>
      <c r="I8" s="109">
        <f>展示会等参加費[[#This Row],[数量
(A)]]*展示会等参加費[[#This Row],[単価(B)
（税抜）]]</f>
        <v>0</v>
      </c>
      <c r="J8" s="209"/>
      <c r="K8"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ht="40" customHeight="1" x14ac:dyDescent="0.2">
      <c r="A9" s="196">
        <f>ROW()-ROW(展示会等参加費[[#Headers],[番　号]])</f>
        <v>6</v>
      </c>
      <c r="B9" s="209"/>
      <c r="C9" s="209"/>
      <c r="D9" s="209"/>
      <c r="E9" s="77"/>
      <c r="F9" s="79"/>
      <c r="G9" s="78"/>
      <c r="H9" s="109">
        <f>ROUNDDOWN(展示会等参加費[[#This Row],[助成対象経費
(A)×(B)
（税抜）]]*1.1,0)</f>
        <v>0</v>
      </c>
      <c r="I9" s="109">
        <f>展示会等参加費[[#This Row],[数量
(A)]]*展示会等参加費[[#This Row],[単価(B)
（税抜）]]</f>
        <v>0</v>
      </c>
      <c r="J9" s="209"/>
      <c r="K9"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ht="40" customHeight="1" x14ac:dyDescent="0.2">
      <c r="A10" s="196">
        <f>ROW()-ROW(展示会等参加費[[#Headers],[番　号]])</f>
        <v>7</v>
      </c>
      <c r="B10" s="209"/>
      <c r="C10" s="209"/>
      <c r="D10" s="209"/>
      <c r="E10" s="77"/>
      <c r="F10" s="79"/>
      <c r="G10" s="78"/>
      <c r="H10" s="109">
        <f>ROUNDDOWN(展示会等参加費[[#This Row],[助成対象経費
(A)×(B)
（税抜）]]*1.1,0)</f>
        <v>0</v>
      </c>
      <c r="I10" s="109">
        <f>展示会等参加費[[#This Row],[数量
(A)]]*展示会等参加費[[#This Row],[単価(B)
（税抜）]]</f>
        <v>0</v>
      </c>
      <c r="J10" s="209"/>
      <c r="K10"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ht="40" customHeight="1" x14ac:dyDescent="0.2">
      <c r="A11" s="196">
        <f>ROW()-ROW(展示会等参加費[[#Headers],[番　号]])</f>
        <v>8</v>
      </c>
      <c r="B11" s="209"/>
      <c r="C11" s="209"/>
      <c r="D11" s="209"/>
      <c r="E11" s="77"/>
      <c r="F11" s="79"/>
      <c r="G11" s="78"/>
      <c r="H11" s="109">
        <f>ROUNDDOWN(展示会等参加費[[#This Row],[助成対象経費
(A)×(B)
（税抜）]]*1.1,0)</f>
        <v>0</v>
      </c>
      <c r="I11" s="109">
        <f>展示会等参加費[[#This Row],[数量
(A)]]*展示会等参加費[[#This Row],[単価(B)
（税抜）]]</f>
        <v>0</v>
      </c>
      <c r="J11" s="209"/>
      <c r="K11"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ht="40" customHeight="1" x14ac:dyDescent="0.2">
      <c r="A12" s="196">
        <f>ROW()-ROW(展示会等参加費[[#Headers],[番　号]])</f>
        <v>9</v>
      </c>
      <c r="B12" s="209"/>
      <c r="C12" s="209"/>
      <c r="D12" s="209"/>
      <c r="E12" s="77"/>
      <c r="F12" s="80"/>
      <c r="G12" s="78"/>
      <c r="H12" s="110">
        <f>ROUNDDOWN(展示会等参加費[[#This Row],[助成対象経費
(A)×(B)
（税抜）]]*1.1,0)</f>
        <v>0</v>
      </c>
      <c r="I12" s="109">
        <f>展示会等参加費[[#This Row],[数量
(A)]]*展示会等参加費[[#This Row],[単価(B)
（税抜）]]</f>
        <v>0</v>
      </c>
      <c r="J12" s="209"/>
      <c r="K12"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ht="40" customHeight="1" x14ac:dyDescent="0.2">
      <c r="A13" s="196">
        <f>ROW()-ROW(展示会等参加費[[#Headers],[番　号]])</f>
        <v>10</v>
      </c>
      <c r="B13" s="209"/>
      <c r="C13" s="209"/>
      <c r="D13" s="209"/>
      <c r="E13" s="77"/>
      <c r="F13" s="80"/>
      <c r="G13" s="78"/>
      <c r="H13" s="110">
        <f>ROUNDDOWN(展示会等参加費[[#This Row],[助成対象経費
(A)×(B)
（税抜）]]*1.1,0)</f>
        <v>0</v>
      </c>
      <c r="I13" s="109">
        <f>展示会等参加費[[#This Row],[数量
(A)]]*展示会等参加費[[#This Row],[単価(B)
（税抜）]]</f>
        <v>0</v>
      </c>
      <c r="J13" s="209"/>
      <c r="K13"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ht="26.25" customHeight="1" x14ac:dyDescent="0.2">
      <c r="A14" s="158"/>
      <c r="B14" s="159"/>
      <c r="C14" s="159"/>
      <c r="D14" s="159"/>
      <c r="E14" s="159"/>
      <c r="F14" s="159"/>
      <c r="G14" s="161" t="s">
        <v>63</v>
      </c>
      <c r="H14" s="106">
        <f>SUBTOTAL(109,展示会等参加費[助成事業に
要する経費
（税込）])</f>
        <v>0</v>
      </c>
      <c r="I14" s="106">
        <f>SUBTOTAL(109,展示会等参加費[助成対象経費
(A)×(B)
（税抜）])</f>
        <v>0</v>
      </c>
      <c r="J14" s="160"/>
      <c r="K14" s="59"/>
    </row>
    <row r="15" spans="1:28" ht="27" customHeight="1" x14ac:dyDescent="0.2"/>
    <row r="16" spans="1:28"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password="DDD3" sheet="1" formatCells="0" formatRows="0" insertRows="0" deleteRows="0"/>
  <mergeCells count="2">
    <mergeCell ref="A1:I1"/>
    <mergeCell ref="B2:I2"/>
  </mergeCells>
  <phoneticPr fontId="1"/>
  <conditionalFormatting sqref="J4:J13 B4:G13">
    <cfRule type="expression" dxfId="108" priority="1">
      <formula>AND(OR($B4&lt;&gt;"",$C4&lt;&gt;"",$D4&lt;&gt;"",$E4&lt;&gt;"",$F4&lt;&gt;"",$G4&lt;&gt;""),B4="")</formula>
    </cfRule>
  </conditionalFormatting>
  <dataValidations count="5">
    <dataValidation imeMode="halfAlpha" allowBlank="1" showInputMessage="1" showErrorMessage="1" sqref="E5:E13"/>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4:G13"/>
    <dataValidation allowBlank="1" showInputMessage="1" showErrorMessage="1" prompt="未定等不明確の場合は、 申請時点の候補先を記入してください_x000a_" sqref="J4:J13"/>
    <dataValidation allowBlank="1" showInputMessage="1" showErrorMessage="1" prompt="例：令和６年８月21日～23日_x000a_" sqref="D4:D13"/>
    <dataValidation type="custom" allowBlank="1" showInputMessage="1" showErrorMessage="1" sqref="K4:K13">
      <formula1>ISERROR(FIND(CHAR(10),K4))</formula1>
    </dataValidation>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zoomScaleNormal="130" zoomScaleSheetLayoutView="100" zoomScalePageLayoutView="115" workbookViewId="0">
      <selection activeCell="B5" sqref="B5"/>
    </sheetView>
  </sheetViews>
  <sheetFormatPr defaultColWidth="2.1796875" defaultRowHeight="12" x14ac:dyDescent="0.2"/>
  <cols>
    <col min="1" max="1" width="6.453125" style="85" customWidth="1"/>
    <col min="2" max="2" width="13.7265625" style="85" customWidth="1"/>
    <col min="3" max="3" width="10.6328125" style="85" customWidth="1"/>
    <col min="4" max="4" width="6.26953125" style="85" customWidth="1"/>
    <col min="5" max="5" width="4.36328125" style="85" customWidth="1"/>
    <col min="6" max="6" width="11.81640625" style="85" customWidth="1"/>
    <col min="7" max="8" width="13.1796875" style="85" customWidth="1"/>
    <col min="9" max="9" width="12.453125" style="85" customWidth="1"/>
    <col min="10" max="10" width="2.453125" style="56" customWidth="1"/>
    <col min="11" max="11" width="11.26953125" style="56" customWidth="1"/>
    <col min="12" max="12" width="9.453125" style="56" customWidth="1"/>
    <col min="13" max="13" width="6.26953125" style="56" customWidth="1"/>
    <col min="14" max="212" width="2.1796875" style="56" customWidth="1"/>
    <col min="213" max="16384" width="2.1796875" style="56"/>
  </cols>
  <sheetData>
    <row r="1" spans="1:27" ht="15" customHeight="1" x14ac:dyDescent="0.2">
      <c r="A1" s="348" t="s">
        <v>155</v>
      </c>
      <c r="B1" s="348"/>
      <c r="C1" s="348"/>
      <c r="D1" s="348"/>
      <c r="E1" s="348"/>
      <c r="F1" s="348"/>
      <c r="G1" s="348"/>
      <c r="H1" s="348"/>
      <c r="I1" s="97"/>
    </row>
    <row r="2" spans="1:27" ht="15" customHeight="1" x14ac:dyDescent="0.2">
      <c r="A2" s="97"/>
      <c r="B2" s="349"/>
      <c r="C2" s="350"/>
      <c r="D2" s="350"/>
      <c r="E2" s="350"/>
      <c r="F2" s="350"/>
      <c r="G2" s="350"/>
      <c r="H2" s="350"/>
      <c r="I2" s="98" t="s">
        <v>51</v>
      </c>
    </row>
    <row r="3" spans="1:27" ht="67.5" customHeight="1" x14ac:dyDescent="0.2">
      <c r="A3" s="99" t="s">
        <v>52</v>
      </c>
      <c r="B3" s="99" t="s">
        <v>156</v>
      </c>
      <c r="C3" s="99" t="s">
        <v>152</v>
      </c>
      <c r="D3" s="99" t="s">
        <v>56</v>
      </c>
      <c r="E3" s="100" t="s">
        <v>57</v>
      </c>
      <c r="F3" s="99" t="s">
        <v>58</v>
      </c>
      <c r="G3" s="99" t="s">
        <v>59</v>
      </c>
      <c r="H3" s="99" t="s">
        <v>60</v>
      </c>
      <c r="I3" s="99" t="s">
        <v>154</v>
      </c>
      <c r="J3" s="86" t="s">
        <v>62</v>
      </c>
      <c r="K3" s="57"/>
    </row>
    <row r="4" spans="1:27" ht="40" customHeight="1" x14ac:dyDescent="0.2">
      <c r="A4" s="197">
        <f>ROW()-ROW(イベント開催費[[#Headers],[番　号]])</f>
        <v>1</v>
      </c>
      <c r="B4" s="209"/>
      <c r="C4" s="209"/>
      <c r="D4" s="77"/>
      <c r="E4" s="79"/>
      <c r="F4" s="78"/>
      <c r="G4" s="109">
        <f>ROUNDDOWN(イベント開催費[[#This Row],[助成対象経費
(A)×(B)
（税抜）]]*1.1,0)</f>
        <v>0</v>
      </c>
      <c r="H4" s="109">
        <f>イベント開催費[[#This Row],[数量
(A)]]*イベント開催費[[#This Row],[単価(B)
（税抜）]]</f>
        <v>0</v>
      </c>
      <c r="I4" s="209"/>
      <c r="J4"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54"/>
      <c r="L4" s="55"/>
      <c r="M4" s="55"/>
      <c r="N4" s="55"/>
      <c r="O4" s="55"/>
      <c r="P4" s="55"/>
      <c r="Q4" s="55"/>
      <c r="R4" s="55"/>
      <c r="S4" s="55"/>
      <c r="T4" s="55"/>
      <c r="U4" s="55"/>
      <c r="V4" s="55"/>
      <c r="W4" s="55"/>
      <c r="X4" s="55"/>
      <c r="Y4" s="55"/>
      <c r="Z4" s="55"/>
      <c r="AA4" s="55"/>
    </row>
    <row r="5" spans="1:27" ht="40" customHeight="1" x14ac:dyDescent="0.2">
      <c r="A5" s="197">
        <f>ROW()-ROW(イベント開催費[[#Headers],[番　号]])</f>
        <v>2</v>
      </c>
      <c r="B5" s="209"/>
      <c r="C5" s="209"/>
      <c r="D5" s="77"/>
      <c r="E5" s="79"/>
      <c r="F5" s="78"/>
      <c r="G5" s="109">
        <f>ROUNDDOWN(イベント開催費[[#This Row],[助成対象経費
(A)×(B)
（税抜）]]*1.1,0)</f>
        <v>0</v>
      </c>
      <c r="H5" s="109">
        <f>イベント開催費[[#This Row],[数量
(A)]]*イベント開催費[[#This Row],[単価(B)
（税抜）]]</f>
        <v>0</v>
      </c>
      <c r="I5" s="209"/>
      <c r="J5"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57"/>
      <c r="L5" s="58"/>
      <c r="M5" s="58"/>
    </row>
    <row r="6" spans="1:27" ht="40" customHeight="1" x14ac:dyDescent="0.2">
      <c r="A6" s="197">
        <f>ROW()-ROW(イベント開催費[[#Headers],[番　号]])</f>
        <v>3</v>
      </c>
      <c r="B6" s="209"/>
      <c r="C6" s="209"/>
      <c r="D6" s="77"/>
      <c r="E6" s="79"/>
      <c r="F6" s="78"/>
      <c r="G6" s="109">
        <f>ROUNDDOWN(イベント開催費[[#This Row],[助成対象経費
(A)×(B)
（税抜）]]*1.1,0)</f>
        <v>0</v>
      </c>
      <c r="H6" s="109">
        <f>イベント開催費[[#This Row],[数量
(A)]]*イベント開催費[[#This Row],[単価(B)
（税抜）]]</f>
        <v>0</v>
      </c>
      <c r="I6" s="209"/>
      <c r="J6"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57"/>
    </row>
    <row r="7" spans="1:27" ht="40" customHeight="1" x14ac:dyDescent="0.2">
      <c r="A7" s="197">
        <f>ROW()-ROW(イベント開催費[[#Headers],[番　号]])</f>
        <v>4</v>
      </c>
      <c r="B7" s="209"/>
      <c r="C7" s="209"/>
      <c r="D7" s="77"/>
      <c r="E7" s="79"/>
      <c r="F7" s="78"/>
      <c r="G7" s="109">
        <f>ROUNDDOWN(イベント開催費[[#This Row],[助成対象経費
(A)×(B)
（税抜）]]*1.1,0)</f>
        <v>0</v>
      </c>
      <c r="H7" s="109">
        <f>イベント開催費[[#This Row],[数量
(A)]]*イベント開催費[[#This Row],[単価(B)
（税抜）]]</f>
        <v>0</v>
      </c>
      <c r="I7" s="209"/>
      <c r="J7"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8" spans="1:27" ht="40" customHeight="1" x14ac:dyDescent="0.2">
      <c r="A8" s="197">
        <f>ROW()-ROW(イベント開催費[[#Headers],[番　号]])</f>
        <v>5</v>
      </c>
      <c r="B8" s="209"/>
      <c r="C8" s="209"/>
      <c r="D8" s="77"/>
      <c r="E8" s="79"/>
      <c r="F8" s="78"/>
      <c r="G8" s="109">
        <f>ROUNDDOWN(イベント開催費[[#This Row],[助成対象経費
(A)×(B)
（税抜）]]*1.1,0)</f>
        <v>0</v>
      </c>
      <c r="H8" s="109">
        <f>イベント開催費[[#This Row],[数量
(A)]]*イベント開催費[[#This Row],[単価(B)
（税抜）]]</f>
        <v>0</v>
      </c>
      <c r="I8" s="209"/>
      <c r="J8"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ht="40" customHeight="1" x14ac:dyDescent="0.2">
      <c r="A9" s="197">
        <f>ROW()-ROW(イベント開催費[[#Headers],[番　号]])</f>
        <v>6</v>
      </c>
      <c r="B9" s="209"/>
      <c r="C9" s="209"/>
      <c r="D9" s="77"/>
      <c r="E9" s="79"/>
      <c r="F9" s="78"/>
      <c r="G9" s="109">
        <f>ROUNDDOWN(イベント開催費[[#This Row],[助成対象経費
(A)×(B)
（税抜）]]*1.1,0)</f>
        <v>0</v>
      </c>
      <c r="H9" s="109">
        <f>イベント開催費[[#This Row],[数量
(A)]]*イベント開催費[[#This Row],[単価(B)
（税抜）]]</f>
        <v>0</v>
      </c>
      <c r="I9" s="209"/>
      <c r="J9"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ht="40" customHeight="1" x14ac:dyDescent="0.2">
      <c r="A10" s="197">
        <f>ROW()-ROW(イベント開催費[[#Headers],[番　号]])</f>
        <v>7</v>
      </c>
      <c r="B10" s="209"/>
      <c r="C10" s="209"/>
      <c r="D10" s="77"/>
      <c r="E10" s="79"/>
      <c r="F10" s="78"/>
      <c r="G10" s="109">
        <f>ROUNDDOWN(イベント開催費[[#This Row],[助成対象経費
(A)×(B)
（税抜）]]*1.1,0)</f>
        <v>0</v>
      </c>
      <c r="H10" s="109">
        <f>イベント開催費[[#This Row],[数量
(A)]]*イベント開催費[[#This Row],[単価(B)
（税抜）]]</f>
        <v>0</v>
      </c>
      <c r="I10" s="209"/>
      <c r="J10"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ht="40" customHeight="1" x14ac:dyDescent="0.2">
      <c r="A11" s="197">
        <f>ROW()-ROW(イベント開催費[[#Headers],[番　号]])</f>
        <v>8</v>
      </c>
      <c r="B11" s="209"/>
      <c r="C11" s="209"/>
      <c r="D11" s="77"/>
      <c r="E11" s="79"/>
      <c r="F11" s="78"/>
      <c r="G11" s="109">
        <f>ROUNDDOWN(イベント開催費[[#This Row],[助成対象経費
(A)×(B)
（税抜）]]*1.1,0)</f>
        <v>0</v>
      </c>
      <c r="H11" s="109">
        <f>イベント開催費[[#This Row],[数量
(A)]]*イベント開催費[[#This Row],[単価(B)
（税抜）]]</f>
        <v>0</v>
      </c>
      <c r="I11" s="209"/>
      <c r="J11"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ht="40" customHeight="1" x14ac:dyDescent="0.2">
      <c r="A12" s="197">
        <f>ROW()-ROW(イベント開催費[[#Headers],[番　号]])</f>
        <v>9</v>
      </c>
      <c r="B12" s="209"/>
      <c r="C12" s="209"/>
      <c r="D12" s="77"/>
      <c r="E12" s="80"/>
      <c r="F12" s="78"/>
      <c r="G12" s="110">
        <f>ROUNDDOWN(イベント開催費[[#This Row],[助成対象経費
(A)×(B)
（税抜）]]*1.1,0)</f>
        <v>0</v>
      </c>
      <c r="H12" s="109">
        <f>イベント開催費[[#This Row],[数量
(A)]]*イベント開催費[[#This Row],[単価(B)
（税抜）]]</f>
        <v>0</v>
      </c>
      <c r="I12" s="209"/>
      <c r="J12"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ht="40" customHeight="1" x14ac:dyDescent="0.2">
      <c r="A13" s="197">
        <f>ROW()-ROW(イベント開催費[[#Headers],[番　号]])</f>
        <v>10</v>
      </c>
      <c r="B13" s="209"/>
      <c r="C13" s="209"/>
      <c r="D13" s="77"/>
      <c r="E13" s="80"/>
      <c r="F13" s="78"/>
      <c r="G13" s="110">
        <f>ROUNDDOWN(イベント開催費[[#This Row],[助成対象経費
(A)×(B)
（税抜）]]*1.1,0)</f>
        <v>0</v>
      </c>
      <c r="H13" s="109">
        <f>イベント開催費[[#This Row],[数量
(A)]]*イベント開催費[[#This Row],[単価(B)
（税抜）]]</f>
        <v>0</v>
      </c>
      <c r="I13" s="209"/>
      <c r="J13"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ht="26.25" customHeight="1" x14ac:dyDescent="0.2">
      <c r="A14" s="158"/>
      <c r="B14" s="159"/>
      <c r="C14" s="159"/>
      <c r="D14" s="159"/>
      <c r="E14" s="159"/>
      <c r="F14" s="161" t="s">
        <v>63</v>
      </c>
      <c r="G14" s="106">
        <f>SUBTOTAL(109,イベント開催費[助成事業に
要する経費
（税込）])</f>
        <v>0</v>
      </c>
      <c r="H14" s="106">
        <f>SUBTOTAL(109,イベント開催費[助成対象経費
(A)×(B)
（税抜）])</f>
        <v>0</v>
      </c>
      <c r="I14" s="160"/>
      <c r="J14" s="59"/>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password="DDD3" sheet="1" formatCells="0" formatRows="0" insertRows="0" deleteRows="0"/>
  <mergeCells count="2">
    <mergeCell ref="A1:H1"/>
    <mergeCell ref="B2:H2"/>
  </mergeCells>
  <phoneticPr fontId="1"/>
  <conditionalFormatting sqref="I4:I13 B4:F13">
    <cfRule type="expression" dxfId="82" priority="1">
      <formula>AND(OR($B4&lt;&gt;"",$C4&lt;&gt;"",$D4&lt;&gt;"",$E4&lt;&gt;"",$F4&lt;&gt;""),B4="")</formula>
    </cfRule>
  </conditionalFormatting>
  <dataValidations count="5">
    <dataValidation imeMode="halfAlpha" allowBlank="1" showInputMessage="1" showErrorMessage="1" promptTitle="イベント開催1回あたりの対象経費の総額を記入してください" prompt="対象経費は、1会場借上費用、2資材費、3輸送費、4通訳費です" sqref="F4:F13"/>
    <dataValidation allowBlank="1" showInputMessage="1" showErrorMessage="1" promptTitle="すべての実施イベントに対して、それぞれ計画書が必要となります" prompt="　" sqref="B4:B13"/>
    <dataValidation type="custom" allowBlank="1" showInputMessage="1" showErrorMessage="1" sqref="J4:J13">
      <formula1>ISERROR(FIND(CHAR(10),J4))</formula1>
    </dataValidation>
    <dataValidation imeMode="halfAlpha" allowBlank="1" showInputMessage="1" showErrorMessage="1" sqref="D4:D13"/>
    <dataValidation allowBlank="1" showInputMessage="1" showErrorMessage="1" prompt="未定等不明確の場合は、 申請時点の候補先を記入してください_x000a_" sqref="I4:I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E62"/>
  <sheetViews>
    <sheetView showZeros="0" view="pageBreakPreview" zoomScaleNormal="100" zoomScaleSheetLayoutView="100" workbookViewId="0">
      <selection activeCell="R4" sqref="R4:T5"/>
    </sheetView>
  </sheetViews>
  <sheetFormatPr defaultColWidth="2.1796875" defaultRowHeight="13" x14ac:dyDescent="0.2"/>
  <cols>
    <col min="1" max="50" width="1.81640625" style="2" customWidth="1"/>
    <col min="51" max="55" width="2.1796875" style="2"/>
    <col min="56" max="56" width="2.1796875" style="2" customWidth="1"/>
    <col min="57" max="57" width="2.1796875" style="2"/>
    <col min="58" max="264" width="2.1796875" style="162"/>
    <col min="265" max="265" width="2.1796875" style="162" customWidth="1"/>
    <col min="266" max="282" width="2.1796875" style="162"/>
    <col min="283" max="285" width="2.1796875" style="162" customWidth="1"/>
    <col min="286" max="296" width="2.1796875" style="162"/>
    <col min="297" max="297" width="2.1796875" style="162" customWidth="1"/>
    <col min="298" max="311" width="2.1796875" style="162"/>
    <col min="312" max="312" width="2.1796875" style="162" customWidth="1"/>
    <col min="313" max="520" width="2.1796875" style="162"/>
    <col min="521" max="521" width="2.1796875" style="162" customWidth="1"/>
    <col min="522" max="538" width="2.1796875" style="162"/>
    <col min="539" max="541" width="2.1796875" style="162" customWidth="1"/>
    <col min="542" max="552" width="2.1796875" style="162"/>
    <col min="553" max="553" width="2.1796875" style="162" customWidth="1"/>
    <col min="554" max="567" width="2.1796875" style="162"/>
    <col min="568" max="568" width="2.1796875" style="162" customWidth="1"/>
    <col min="569" max="776" width="2.1796875" style="162"/>
    <col min="777" max="777" width="2.1796875" style="162" customWidth="1"/>
    <col min="778" max="794" width="2.1796875" style="162"/>
    <col min="795" max="797" width="2.1796875" style="162" customWidth="1"/>
    <col min="798" max="808" width="2.1796875" style="162"/>
    <col min="809" max="809" width="2.1796875" style="162" customWidth="1"/>
    <col min="810" max="823" width="2.1796875" style="162"/>
    <col min="824" max="824" width="2.1796875" style="162" customWidth="1"/>
    <col min="825" max="1032" width="2.1796875" style="162"/>
    <col min="1033" max="1033" width="2.1796875" style="162" customWidth="1"/>
    <col min="1034" max="1050" width="2.1796875" style="162"/>
    <col min="1051" max="1053" width="2.1796875" style="162" customWidth="1"/>
    <col min="1054" max="1064" width="2.1796875" style="162"/>
    <col min="1065" max="1065" width="2.1796875" style="162" customWidth="1"/>
    <col min="1066" max="1079" width="2.1796875" style="162"/>
    <col min="1080" max="1080" width="2.1796875" style="162" customWidth="1"/>
    <col min="1081" max="1288" width="2.1796875" style="162"/>
    <col min="1289" max="1289" width="2.1796875" style="162" customWidth="1"/>
    <col min="1290" max="1306" width="2.1796875" style="162"/>
    <col min="1307" max="1309" width="2.1796875" style="162" customWidth="1"/>
    <col min="1310" max="1320" width="2.1796875" style="162"/>
    <col min="1321" max="1321" width="2.1796875" style="162" customWidth="1"/>
    <col min="1322" max="1335" width="2.1796875" style="162"/>
    <col min="1336" max="1336" width="2.1796875" style="162" customWidth="1"/>
    <col min="1337" max="1544" width="2.1796875" style="162"/>
    <col min="1545" max="1545" width="2.1796875" style="162" customWidth="1"/>
    <col min="1546" max="1562" width="2.1796875" style="162"/>
    <col min="1563" max="1565" width="2.1796875" style="162" customWidth="1"/>
    <col min="1566" max="1576" width="2.1796875" style="162"/>
    <col min="1577" max="1577" width="2.1796875" style="162" customWidth="1"/>
    <col min="1578" max="1591" width="2.1796875" style="162"/>
    <col min="1592" max="1592" width="2.1796875" style="162" customWidth="1"/>
    <col min="1593" max="1800" width="2.1796875" style="162"/>
    <col min="1801" max="1801" width="2.1796875" style="162" customWidth="1"/>
    <col min="1802" max="1818" width="2.1796875" style="162"/>
    <col min="1819" max="1821" width="2.1796875" style="162" customWidth="1"/>
    <col min="1822" max="1832" width="2.1796875" style="162"/>
    <col min="1833" max="1833" width="2.1796875" style="162" customWidth="1"/>
    <col min="1834" max="1847" width="2.1796875" style="162"/>
    <col min="1848" max="1848" width="2.1796875" style="162" customWidth="1"/>
    <col min="1849" max="2056" width="2.1796875" style="162"/>
    <col min="2057" max="2057" width="2.1796875" style="162" customWidth="1"/>
    <col min="2058" max="2074" width="2.1796875" style="162"/>
    <col min="2075" max="2077" width="2.1796875" style="162" customWidth="1"/>
    <col min="2078" max="2088" width="2.1796875" style="162"/>
    <col min="2089" max="2089" width="2.1796875" style="162" customWidth="1"/>
    <col min="2090" max="2103" width="2.1796875" style="162"/>
    <col min="2104" max="2104" width="2.1796875" style="162" customWidth="1"/>
    <col min="2105" max="2312" width="2.1796875" style="162"/>
    <col min="2313" max="2313" width="2.1796875" style="162" customWidth="1"/>
    <col min="2314" max="2330" width="2.1796875" style="162"/>
    <col min="2331" max="2333" width="2.1796875" style="162" customWidth="1"/>
    <col min="2334" max="2344" width="2.1796875" style="162"/>
    <col min="2345" max="2345" width="2.1796875" style="162" customWidth="1"/>
    <col min="2346" max="2359" width="2.1796875" style="162"/>
    <col min="2360" max="2360" width="2.1796875" style="162" customWidth="1"/>
    <col min="2361" max="2568" width="2.1796875" style="162"/>
    <col min="2569" max="2569" width="2.1796875" style="162" customWidth="1"/>
    <col min="2570" max="2586" width="2.1796875" style="162"/>
    <col min="2587" max="2589" width="2.1796875" style="162" customWidth="1"/>
    <col min="2590" max="2600" width="2.1796875" style="162"/>
    <col min="2601" max="2601" width="2.1796875" style="162" customWidth="1"/>
    <col min="2602" max="2615" width="2.1796875" style="162"/>
    <col min="2616" max="2616" width="2.1796875" style="162" customWidth="1"/>
    <col min="2617" max="2824" width="2.1796875" style="162"/>
    <col min="2825" max="2825" width="2.1796875" style="162" customWidth="1"/>
    <col min="2826" max="2842" width="2.1796875" style="162"/>
    <col min="2843" max="2845" width="2.1796875" style="162" customWidth="1"/>
    <col min="2846" max="2856" width="2.1796875" style="162"/>
    <col min="2857" max="2857" width="2.1796875" style="162" customWidth="1"/>
    <col min="2858" max="2871" width="2.1796875" style="162"/>
    <col min="2872" max="2872" width="2.1796875" style="162" customWidth="1"/>
    <col min="2873" max="3080" width="2.1796875" style="162"/>
    <col min="3081" max="3081" width="2.1796875" style="162" customWidth="1"/>
    <col min="3082" max="3098" width="2.1796875" style="162"/>
    <col min="3099" max="3101" width="2.1796875" style="162" customWidth="1"/>
    <col min="3102" max="3112" width="2.1796875" style="162"/>
    <col min="3113" max="3113" width="2.1796875" style="162" customWidth="1"/>
    <col min="3114" max="3127" width="2.1796875" style="162"/>
    <col min="3128" max="3128" width="2.1796875" style="162" customWidth="1"/>
    <col min="3129" max="3336" width="2.1796875" style="162"/>
    <col min="3337" max="3337" width="2.1796875" style="162" customWidth="1"/>
    <col min="3338" max="3354" width="2.1796875" style="162"/>
    <col min="3355" max="3357" width="2.1796875" style="162" customWidth="1"/>
    <col min="3358" max="3368" width="2.1796875" style="162"/>
    <col min="3369" max="3369" width="2.1796875" style="162" customWidth="1"/>
    <col min="3370" max="3383" width="2.1796875" style="162"/>
    <col min="3384" max="3384" width="2.1796875" style="162" customWidth="1"/>
    <col min="3385" max="3592" width="2.1796875" style="162"/>
    <col min="3593" max="3593" width="2.1796875" style="162" customWidth="1"/>
    <col min="3594" max="3610" width="2.1796875" style="162"/>
    <col min="3611" max="3613" width="2.1796875" style="162" customWidth="1"/>
    <col min="3614" max="3624" width="2.1796875" style="162"/>
    <col min="3625" max="3625" width="2.1796875" style="162" customWidth="1"/>
    <col min="3626" max="3639" width="2.1796875" style="162"/>
    <col min="3640" max="3640" width="2.1796875" style="162" customWidth="1"/>
    <col min="3641" max="3848" width="2.1796875" style="162"/>
    <col min="3849" max="3849" width="2.1796875" style="162" customWidth="1"/>
    <col min="3850" max="3866" width="2.1796875" style="162"/>
    <col min="3867" max="3869" width="2.1796875" style="162" customWidth="1"/>
    <col min="3870" max="3880" width="2.1796875" style="162"/>
    <col min="3881" max="3881" width="2.1796875" style="162" customWidth="1"/>
    <col min="3882" max="3895" width="2.1796875" style="162"/>
    <col min="3896" max="3896" width="2.1796875" style="162" customWidth="1"/>
    <col min="3897" max="4104" width="2.1796875" style="162"/>
    <col min="4105" max="4105" width="2.1796875" style="162" customWidth="1"/>
    <col min="4106" max="4122" width="2.1796875" style="162"/>
    <col min="4123" max="4125" width="2.1796875" style="162" customWidth="1"/>
    <col min="4126" max="4136" width="2.1796875" style="162"/>
    <col min="4137" max="4137" width="2.1796875" style="162" customWidth="1"/>
    <col min="4138" max="4151" width="2.1796875" style="162"/>
    <col min="4152" max="4152" width="2.1796875" style="162" customWidth="1"/>
    <col min="4153" max="4360" width="2.1796875" style="162"/>
    <col min="4361" max="4361" width="2.1796875" style="162" customWidth="1"/>
    <col min="4362" max="4378" width="2.1796875" style="162"/>
    <col min="4379" max="4381" width="2.1796875" style="162" customWidth="1"/>
    <col min="4382" max="4392" width="2.1796875" style="162"/>
    <col min="4393" max="4393" width="2.1796875" style="162" customWidth="1"/>
    <col min="4394" max="4407" width="2.1796875" style="162"/>
    <col min="4408" max="4408" width="2.1796875" style="162" customWidth="1"/>
    <col min="4409" max="4616" width="2.1796875" style="162"/>
    <col min="4617" max="4617" width="2.1796875" style="162" customWidth="1"/>
    <col min="4618" max="4634" width="2.1796875" style="162"/>
    <col min="4635" max="4637" width="2.1796875" style="162" customWidth="1"/>
    <col min="4638" max="4648" width="2.1796875" style="162"/>
    <col min="4649" max="4649" width="2.1796875" style="162" customWidth="1"/>
    <col min="4650" max="4663" width="2.1796875" style="162"/>
    <col min="4664" max="4664" width="2.1796875" style="162" customWidth="1"/>
    <col min="4665" max="4872" width="2.1796875" style="162"/>
    <col min="4873" max="4873" width="2.1796875" style="162" customWidth="1"/>
    <col min="4874" max="4890" width="2.1796875" style="162"/>
    <col min="4891" max="4893" width="2.1796875" style="162" customWidth="1"/>
    <col min="4894" max="4904" width="2.1796875" style="162"/>
    <col min="4905" max="4905" width="2.1796875" style="162" customWidth="1"/>
    <col min="4906" max="4919" width="2.1796875" style="162"/>
    <col min="4920" max="4920" width="2.1796875" style="162" customWidth="1"/>
    <col min="4921" max="5128" width="2.1796875" style="162"/>
    <col min="5129" max="5129" width="2.1796875" style="162" customWidth="1"/>
    <col min="5130" max="5146" width="2.1796875" style="162"/>
    <col min="5147" max="5149" width="2.1796875" style="162" customWidth="1"/>
    <col min="5150" max="5160" width="2.1796875" style="162"/>
    <col min="5161" max="5161" width="2.1796875" style="162" customWidth="1"/>
    <col min="5162" max="5175" width="2.1796875" style="162"/>
    <col min="5176" max="5176" width="2.1796875" style="162" customWidth="1"/>
    <col min="5177" max="5384" width="2.1796875" style="162"/>
    <col min="5385" max="5385" width="2.1796875" style="162" customWidth="1"/>
    <col min="5386" max="5402" width="2.1796875" style="162"/>
    <col min="5403" max="5405" width="2.1796875" style="162" customWidth="1"/>
    <col min="5406" max="5416" width="2.1796875" style="162"/>
    <col min="5417" max="5417" width="2.1796875" style="162" customWidth="1"/>
    <col min="5418" max="5431" width="2.1796875" style="162"/>
    <col min="5432" max="5432" width="2.1796875" style="162" customWidth="1"/>
    <col min="5433" max="5640" width="2.1796875" style="162"/>
    <col min="5641" max="5641" width="2.1796875" style="162" customWidth="1"/>
    <col min="5642" max="5658" width="2.1796875" style="162"/>
    <col min="5659" max="5661" width="2.1796875" style="162" customWidth="1"/>
    <col min="5662" max="5672" width="2.1796875" style="162"/>
    <col min="5673" max="5673" width="2.1796875" style="162" customWidth="1"/>
    <col min="5674" max="5687" width="2.1796875" style="162"/>
    <col min="5688" max="5688" width="2.1796875" style="162" customWidth="1"/>
    <col min="5689" max="5896" width="2.1796875" style="162"/>
    <col min="5897" max="5897" width="2.1796875" style="162" customWidth="1"/>
    <col min="5898" max="5914" width="2.1796875" style="162"/>
    <col min="5915" max="5917" width="2.1796875" style="162" customWidth="1"/>
    <col min="5918" max="5928" width="2.1796875" style="162"/>
    <col min="5929" max="5929" width="2.1796875" style="162" customWidth="1"/>
    <col min="5930" max="5943" width="2.1796875" style="162"/>
    <col min="5944" max="5944" width="2.1796875" style="162" customWidth="1"/>
    <col min="5945" max="6152" width="2.1796875" style="162"/>
    <col min="6153" max="6153" width="2.1796875" style="162" customWidth="1"/>
    <col min="6154" max="6170" width="2.1796875" style="162"/>
    <col min="6171" max="6173" width="2.1796875" style="162" customWidth="1"/>
    <col min="6174" max="6184" width="2.1796875" style="162"/>
    <col min="6185" max="6185" width="2.1796875" style="162" customWidth="1"/>
    <col min="6186" max="6199" width="2.1796875" style="162"/>
    <col min="6200" max="6200" width="2.1796875" style="162" customWidth="1"/>
    <col min="6201" max="6408" width="2.1796875" style="162"/>
    <col min="6409" max="6409" width="2.1796875" style="162" customWidth="1"/>
    <col min="6410" max="6426" width="2.1796875" style="162"/>
    <col min="6427" max="6429" width="2.1796875" style="162" customWidth="1"/>
    <col min="6430" max="6440" width="2.1796875" style="162"/>
    <col min="6441" max="6441" width="2.1796875" style="162" customWidth="1"/>
    <col min="6442" max="6455" width="2.1796875" style="162"/>
    <col min="6456" max="6456" width="2.1796875" style="162" customWidth="1"/>
    <col min="6457" max="6664" width="2.1796875" style="162"/>
    <col min="6665" max="6665" width="2.1796875" style="162" customWidth="1"/>
    <col min="6666" max="6682" width="2.1796875" style="162"/>
    <col min="6683" max="6685" width="2.1796875" style="162" customWidth="1"/>
    <col min="6686" max="6696" width="2.1796875" style="162"/>
    <col min="6697" max="6697" width="2.1796875" style="162" customWidth="1"/>
    <col min="6698" max="6711" width="2.1796875" style="162"/>
    <col min="6712" max="6712" width="2.1796875" style="162" customWidth="1"/>
    <col min="6713" max="6920" width="2.1796875" style="162"/>
    <col min="6921" max="6921" width="2.1796875" style="162" customWidth="1"/>
    <col min="6922" max="6938" width="2.1796875" style="162"/>
    <col min="6939" max="6941" width="2.1796875" style="162" customWidth="1"/>
    <col min="6942" max="6952" width="2.1796875" style="162"/>
    <col min="6953" max="6953" width="2.1796875" style="162" customWidth="1"/>
    <col min="6954" max="6967" width="2.1796875" style="162"/>
    <col min="6968" max="6968" width="2.1796875" style="162" customWidth="1"/>
    <col min="6969" max="7176" width="2.1796875" style="162"/>
    <col min="7177" max="7177" width="2.1796875" style="162" customWidth="1"/>
    <col min="7178" max="7194" width="2.1796875" style="162"/>
    <col min="7195" max="7197" width="2.1796875" style="162" customWidth="1"/>
    <col min="7198" max="7208" width="2.1796875" style="162"/>
    <col min="7209" max="7209" width="2.1796875" style="162" customWidth="1"/>
    <col min="7210" max="7223" width="2.1796875" style="162"/>
    <col min="7224" max="7224" width="2.1796875" style="162" customWidth="1"/>
    <col min="7225" max="7432" width="2.1796875" style="162"/>
    <col min="7433" max="7433" width="2.1796875" style="162" customWidth="1"/>
    <col min="7434" max="7450" width="2.1796875" style="162"/>
    <col min="7451" max="7453" width="2.1796875" style="162" customWidth="1"/>
    <col min="7454" max="7464" width="2.1796875" style="162"/>
    <col min="7465" max="7465" width="2.1796875" style="162" customWidth="1"/>
    <col min="7466" max="7479" width="2.1796875" style="162"/>
    <col min="7480" max="7480" width="2.1796875" style="162" customWidth="1"/>
    <col min="7481" max="7688" width="2.1796875" style="162"/>
    <col min="7689" max="7689" width="2.1796875" style="162" customWidth="1"/>
    <col min="7690" max="7706" width="2.1796875" style="162"/>
    <col min="7707" max="7709" width="2.1796875" style="162" customWidth="1"/>
    <col min="7710" max="7720" width="2.1796875" style="162"/>
    <col min="7721" max="7721" width="2.1796875" style="162" customWidth="1"/>
    <col min="7722" max="7735" width="2.1796875" style="162"/>
    <col min="7736" max="7736" width="2.1796875" style="162" customWidth="1"/>
    <col min="7737" max="7944" width="2.1796875" style="162"/>
    <col min="7945" max="7945" width="2.1796875" style="162" customWidth="1"/>
    <col min="7946" max="7962" width="2.1796875" style="162"/>
    <col min="7963" max="7965" width="2.1796875" style="162" customWidth="1"/>
    <col min="7966" max="7976" width="2.1796875" style="162"/>
    <col min="7977" max="7977" width="2.1796875" style="162" customWidth="1"/>
    <col min="7978" max="7991" width="2.1796875" style="162"/>
    <col min="7992" max="7992" width="2.1796875" style="162" customWidth="1"/>
    <col min="7993" max="8200" width="2.1796875" style="162"/>
    <col min="8201" max="8201" width="2.1796875" style="162" customWidth="1"/>
    <col min="8202" max="8218" width="2.1796875" style="162"/>
    <col min="8219" max="8221" width="2.1796875" style="162" customWidth="1"/>
    <col min="8222" max="8232" width="2.1796875" style="162"/>
    <col min="8233" max="8233" width="2.1796875" style="162" customWidth="1"/>
    <col min="8234" max="8247" width="2.1796875" style="162"/>
    <col min="8248" max="8248" width="2.1796875" style="162" customWidth="1"/>
    <col min="8249" max="8456" width="2.1796875" style="162"/>
    <col min="8457" max="8457" width="2.1796875" style="162" customWidth="1"/>
    <col min="8458" max="8474" width="2.1796875" style="162"/>
    <col min="8475" max="8477" width="2.1796875" style="162" customWidth="1"/>
    <col min="8478" max="8488" width="2.1796875" style="162"/>
    <col min="8489" max="8489" width="2.1796875" style="162" customWidth="1"/>
    <col min="8490" max="8503" width="2.1796875" style="162"/>
    <col min="8504" max="8504" width="2.1796875" style="162" customWidth="1"/>
    <col min="8505" max="8712" width="2.1796875" style="162"/>
    <col min="8713" max="8713" width="2.1796875" style="162" customWidth="1"/>
    <col min="8714" max="8730" width="2.1796875" style="162"/>
    <col min="8731" max="8733" width="2.1796875" style="162" customWidth="1"/>
    <col min="8734" max="8744" width="2.1796875" style="162"/>
    <col min="8745" max="8745" width="2.1796875" style="162" customWidth="1"/>
    <col min="8746" max="8759" width="2.1796875" style="162"/>
    <col min="8760" max="8760" width="2.1796875" style="162" customWidth="1"/>
    <col min="8761" max="8968" width="2.1796875" style="162"/>
    <col min="8969" max="8969" width="2.1796875" style="162" customWidth="1"/>
    <col min="8970" max="8986" width="2.1796875" style="162"/>
    <col min="8987" max="8989" width="2.1796875" style="162" customWidth="1"/>
    <col min="8990" max="9000" width="2.1796875" style="162"/>
    <col min="9001" max="9001" width="2.1796875" style="162" customWidth="1"/>
    <col min="9002" max="9015" width="2.1796875" style="162"/>
    <col min="9016" max="9016" width="2.1796875" style="162" customWidth="1"/>
    <col min="9017" max="9224" width="2.1796875" style="162"/>
    <col min="9225" max="9225" width="2.1796875" style="162" customWidth="1"/>
    <col min="9226" max="9242" width="2.1796875" style="162"/>
    <col min="9243" max="9245" width="2.1796875" style="162" customWidth="1"/>
    <col min="9246" max="9256" width="2.1796875" style="162"/>
    <col min="9257" max="9257" width="2.1796875" style="162" customWidth="1"/>
    <col min="9258" max="9271" width="2.1796875" style="162"/>
    <col min="9272" max="9272" width="2.1796875" style="162" customWidth="1"/>
    <col min="9273" max="9480" width="2.1796875" style="162"/>
    <col min="9481" max="9481" width="2.1796875" style="162" customWidth="1"/>
    <col min="9482" max="9498" width="2.1796875" style="162"/>
    <col min="9499" max="9501" width="2.1796875" style="162" customWidth="1"/>
    <col min="9502" max="9512" width="2.1796875" style="162"/>
    <col min="9513" max="9513" width="2.1796875" style="162" customWidth="1"/>
    <col min="9514" max="9527" width="2.1796875" style="162"/>
    <col min="9528" max="9528" width="2.1796875" style="162" customWidth="1"/>
    <col min="9529" max="9736" width="2.1796875" style="162"/>
    <col min="9737" max="9737" width="2.1796875" style="162" customWidth="1"/>
    <col min="9738" max="9754" width="2.1796875" style="162"/>
    <col min="9755" max="9757" width="2.1796875" style="162" customWidth="1"/>
    <col min="9758" max="9768" width="2.1796875" style="162"/>
    <col min="9769" max="9769" width="2.1796875" style="162" customWidth="1"/>
    <col min="9770" max="9783" width="2.1796875" style="162"/>
    <col min="9784" max="9784" width="2.1796875" style="162" customWidth="1"/>
    <col min="9785" max="9992" width="2.1796875" style="162"/>
    <col min="9993" max="9993" width="2.1796875" style="162" customWidth="1"/>
    <col min="9994" max="10010" width="2.1796875" style="162"/>
    <col min="10011" max="10013" width="2.1796875" style="162" customWidth="1"/>
    <col min="10014" max="10024" width="2.1796875" style="162"/>
    <col min="10025" max="10025" width="2.1796875" style="162" customWidth="1"/>
    <col min="10026" max="10039" width="2.1796875" style="162"/>
    <col min="10040" max="10040" width="2.1796875" style="162" customWidth="1"/>
    <col min="10041" max="10248" width="2.1796875" style="162"/>
    <col min="10249" max="10249" width="2.1796875" style="162" customWidth="1"/>
    <col min="10250" max="10266" width="2.1796875" style="162"/>
    <col min="10267" max="10269" width="2.1796875" style="162" customWidth="1"/>
    <col min="10270" max="10280" width="2.1796875" style="162"/>
    <col min="10281" max="10281" width="2.1796875" style="162" customWidth="1"/>
    <col min="10282" max="10295" width="2.1796875" style="162"/>
    <col min="10296" max="10296" width="2.1796875" style="162" customWidth="1"/>
    <col min="10297" max="10504" width="2.1796875" style="162"/>
    <col min="10505" max="10505" width="2.1796875" style="162" customWidth="1"/>
    <col min="10506" max="10522" width="2.1796875" style="162"/>
    <col min="10523" max="10525" width="2.1796875" style="162" customWidth="1"/>
    <col min="10526" max="10536" width="2.1796875" style="162"/>
    <col min="10537" max="10537" width="2.1796875" style="162" customWidth="1"/>
    <col min="10538" max="10551" width="2.1796875" style="162"/>
    <col min="10552" max="10552" width="2.1796875" style="162" customWidth="1"/>
    <col min="10553" max="10760" width="2.1796875" style="162"/>
    <col min="10761" max="10761" width="2.1796875" style="162" customWidth="1"/>
    <col min="10762" max="10778" width="2.1796875" style="162"/>
    <col min="10779" max="10781" width="2.1796875" style="162" customWidth="1"/>
    <col min="10782" max="10792" width="2.1796875" style="162"/>
    <col min="10793" max="10793" width="2.1796875" style="162" customWidth="1"/>
    <col min="10794" max="10807" width="2.1796875" style="162"/>
    <col min="10808" max="10808" width="2.1796875" style="162" customWidth="1"/>
    <col min="10809" max="11016" width="2.1796875" style="162"/>
    <col min="11017" max="11017" width="2.1796875" style="162" customWidth="1"/>
    <col min="11018" max="11034" width="2.1796875" style="162"/>
    <col min="11035" max="11037" width="2.1796875" style="162" customWidth="1"/>
    <col min="11038" max="11048" width="2.1796875" style="162"/>
    <col min="11049" max="11049" width="2.1796875" style="162" customWidth="1"/>
    <col min="11050" max="11063" width="2.1796875" style="162"/>
    <col min="11064" max="11064" width="2.1796875" style="162" customWidth="1"/>
    <col min="11065" max="11272" width="2.1796875" style="162"/>
    <col min="11273" max="11273" width="2.1796875" style="162" customWidth="1"/>
    <col min="11274" max="11290" width="2.1796875" style="162"/>
    <col min="11291" max="11293" width="2.1796875" style="162" customWidth="1"/>
    <col min="11294" max="11304" width="2.1796875" style="162"/>
    <col min="11305" max="11305" width="2.1796875" style="162" customWidth="1"/>
    <col min="11306" max="11319" width="2.1796875" style="162"/>
    <col min="11320" max="11320" width="2.1796875" style="162" customWidth="1"/>
    <col min="11321" max="11528" width="2.1796875" style="162"/>
    <col min="11529" max="11529" width="2.1796875" style="162" customWidth="1"/>
    <col min="11530" max="11546" width="2.1796875" style="162"/>
    <col min="11547" max="11549" width="2.1796875" style="162" customWidth="1"/>
    <col min="11550" max="11560" width="2.1796875" style="162"/>
    <col min="11561" max="11561" width="2.1796875" style="162" customWidth="1"/>
    <col min="11562" max="11575" width="2.1796875" style="162"/>
    <col min="11576" max="11576" width="2.1796875" style="162" customWidth="1"/>
    <col min="11577" max="11784" width="2.1796875" style="162"/>
    <col min="11785" max="11785" width="2.1796875" style="162" customWidth="1"/>
    <col min="11786" max="11802" width="2.1796875" style="162"/>
    <col min="11803" max="11805" width="2.1796875" style="162" customWidth="1"/>
    <col min="11806" max="11816" width="2.1796875" style="162"/>
    <col min="11817" max="11817" width="2.1796875" style="162" customWidth="1"/>
    <col min="11818" max="11831" width="2.1796875" style="162"/>
    <col min="11832" max="11832" width="2.1796875" style="162" customWidth="1"/>
    <col min="11833" max="12040" width="2.1796875" style="162"/>
    <col min="12041" max="12041" width="2.1796875" style="162" customWidth="1"/>
    <col min="12042" max="12058" width="2.1796875" style="162"/>
    <col min="12059" max="12061" width="2.1796875" style="162" customWidth="1"/>
    <col min="12062" max="12072" width="2.1796875" style="162"/>
    <col min="12073" max="12073" width="2.1796875" style="162" customWidth="1"/>
    <col min="12074" max="12087" width="2.1796875" style="162"/>
    <col min="12088" max="12088" width="2.1796875" style="162" customWidth="1"/>
    <col min="12089" max="12296" width="2.1796875" style="162"/>
    <col min="12297" max="12297" width="2.1796875" style="162" customWidth="1"/>
    <col min="12298" max="12314" width="2.1796875" style="162"/>
    <col min="12315" max="12317" width="2.1796875" style="162" customWidth="1"/>
    <col min="12318" max="12328" width="2.1796875" style="162"/>
    <col min="12329" max="12329" width="2.1796875" style="162" customWidth="1"/>
    <col min="12330" max="12343" width="2.1796875" style="162"/>
    <col min="12344" max="12344" width="2.1796875" style="162" customWidth="1"/>
    <col min="12345" max="12552" width="2.1796875" style="162"/>
    <col min="12553" max="12553" width="2.1796875" style="162" customWidth="1"/>
    <col min="12554" max="12570" width="2.1796875" style="162"/>
    <col min="12571" max="12573" width="2.1796875" style="162" customWidth="1"/>
    <col min="12574" max="12584" width="2.1796875" style="162"/>
    <col min="12585" max="12585" width="2.1796875" style="162" customWidth="1"/>
    <col min="12586" max="12599" width="2.1796875" style="162"/>
    <col min="12600" max="12600" width="2.1796875" style="162" customWidth="1"/>
    <col min="12601" max="12808" width="2.1796875" style="162"/>
    <col min="12809" max="12809" width="2.1796875" style="162" customWidth="1"/>
    <col min="12810" max="12826" width="2.1796875" style="162"/>
    <col min="12827" max="12829" width="2.1796875" style="162" customWidth="1"/>
    <col min="12830" max="12840" width="2.1796875" style="162"/>
    <col min="12841" max="12841" width="2.1796875" style="162" customWidth="1"/>
    <col min="12842" max="12855" width="2.1796875" style="162"/>
    <col min="12856" max="12856" width="2.1796875" style="162" customWidth="1"/>
    <col min="12857" max="13064" width="2.1796875" style="162"/>
    <col min="13065" max="13065" width="2.1796875" style="162" customWidth="1"/>
    <col min="13066" max="13082" width="2.1796875" style="162"/>
    <col min="13083" max="13085" width="2.1796875" style="162" customWidth="1"/>
    <col min="13086" max="13096" width="2.1796875" style="162"/>
    <col min="13097" max="13097" width="2.1796875" style="162" customWidth="1"/>
    <col min="13098" max="13111" width="2.1796875" style="162"/>
    <col min="13112" max="13112" width="2.1796875" style="162" customWidth="1"/>
    <col min="13113" max="13320" width="2.1796875" style="162"/>
    <col min="13321" max="13321" width="2.1796875" style="162" customWidth="1"/>
    <col min="13322" max="13338" width="2.1796875" style="162"/>
    <col min="13339" max="13341" width="2.1796875" style="162" customWidth="1"/>
    <col min="13342" max="13352" width="2.1796875" style="162"/>
    <col min="13353" max="13353" width="2.1796875" style="162" customWidth="1"/>
    <col min="13354" max="13367" width="2.1796875" style="162"/>
    <col min="13368" max="13368" width="2.1796875" style="162" customWidth="1"/>
    <col min="13369" max="13576" width="2.1796875" style="162"/>
    <col min="13577" max="13577" width="2.1796875" style="162" customWidth="1"/>
    <col min="13578" max="13594" width="2.1796875" style="162"/>
    <col min="13595" max="13597" width="2.1796875" style="162" customWidth="1"/>
    <col min="13598" max="13608" width="2.1796875" style="162"/>
    <col min="13609" max="13609" width="2.1796875" style="162" customWidth="1"/>
    <col min="13610" max="13623" width="2.1796875" style="162"/>
    <col min="13624" max="13624" width="2.1796875" style="162" customWidth="1"/>
    <col min="13625" max="13832" width="2.1796875" style="162"/>
    <col min="13833" max="13833" width="2.1796875" style="162" customWidth="1"/>
    <col min="13834" max="13850" width="2.1796875" style="162"/>
    <col min="13851" max="13853" width="2.1796875" style="162" customWidth="1"/>
    <col min="13854" max="13864" width="2.1796875" style="162"/>
    <col min="13865" max="13865" width="2.1796875" style="162" customWidth="1"/>
    <col min="13866" max="13879" width="2.1796875" style="162"/>
    <col min="13880" max="13880" width="2.1796875" style="162" customWidth="1"/>
    <col min="13881" max="14088" width="2.1796875" style="162"/>
    <col min="14089" max="14089" width="2.1796875" style="162" customWidth="1"/>
    <col min="14090" max="14106" width="2.1796875" style="162"/>
    <col min="14107" max="14109" width="2.1796875" style="162" customWidth="1"/>
    <col min="14110" max="14120" width="2.1796875" style="162"/>
    <col min="14121" max="14121" width="2.1796875" style="162" customWidth="1"/>
    <col min="14122" max="14135" width="2.1796875" style="162"/>
    <col min="14136" max="14136" width="2.1796875" style="162" customWidth="1"/>
    <col min="14137" max="14344" width="2.1796875" style="162"/>
    <col min="14345" max="14345" width="2.1796875" style="162" customWidth="1"/>
    <col min="14346" max="14362" width="2.1796875" style="162"/>
    <col min="14363" max="14365" width="2.1796875" style="162" customWidth="1"/>
    <col min="14366" max="14376" width="2.1796875" style="162"/>
    <col min="14377" max="14377" width="2.1796875" style="162" customWidth="1"/>
    <col min="14378" max="14391" width="2.1796875" style="162"/>
    <col min="14392" max="14392" width="2.1796875" style="162" customWidth="1"/>
    <col min="14393" max="14600" width="2.1796875" style="162"/>
    <col min="14601" max="14601" width="2.1796875" style="162" customWidth="1"/>
    <col min="14602" max="14618" width="2.1796875" style="162"/>
    <col min="14619" max="14621" width="2.1796875" style="162" customWidth="1"/>
    <col min="14622" max="14632" width="2.1796875" style="162"/>
    <col min="14633" max="14633" width="2.1796875" style="162" customWidth="1"/>
    <col min="14634" max="14647" width="2.1796875" style="162"/>
    <col min="14648" max="14648" width="2.1796875" style="162" customWidth="1"/>
    <col min="14649" max="14856" width="2.1796875" style="162"/>
    <col min="14857" max="14857" width="2.1796875" style="162" customWidth="1"/>
    <col min="14858" max="14874" width="2.1796875" style="162"/>
    <col min="14875" max="14877" width="2.1796875" style="162" customWidth="1"/>
    <col min="14878" max="14888" width="2.1796875" style="162"/>
    <col min="14889" max="14889" width="2.1796875" style="162" customWidth="1"/>
    <col min="14890" max="14903" width="2.1796875" style="162"/>
    <col min="14904" max="14904" width="2.1796875" style="162" customWidth="1"/>
    <col min="14905" max="15112" width="2.1796875" style="162"/>
    <col min="15113" max="15113" width="2.1796875" style="162" customWidth="1"/>
    <col min="15114" max="15130" width="2.1796875" style="162"/>
    <col min="15131" max="15133" width="2.1796875" style="162" customWidth="1"/>
    <col min="15134" max="15144" width="2.1796875" style="162"/>
    <col min="15145" max="15145" width="2.1796875" style="162" customWidth="1"/>
    <col min="15146" max="15159" width="2.1796875" style="162"/>
    <col min="15160" max="15160" width="2.1796875" style="162" customWidth="1"/>
    <col min="15161" max="15368" width="2.1796875" style="162"/>
    <col min="15369" max="15369" width="2.1796875" style="162" customWidth="1"/>
    <col min="15370" max="15386" width="2.1796875" style="162"/>
    <col min="15387" max="15389" width="2.1796875" style="162" customWidth="1"/>
    <col min="15390" max="15400" width="2.1796875" style="162"/>
    <col min="15401" max="15401" width="2.1796875" style="162" customWidth="1"/>
    <col min="15402" max="15415" width="2.1796875" style="162"/>
    <col min="15416" max="15416" width="2.1796875" style="162" customWidth="1"/>
    <col min="15417" max="15624" width="2.1796875" style="162"/>
    <col min="15625" max="15625" width="2.1796875" style="162" customWidth="1"/>
    <col min="15626" max="15642" width="2.1796875" style="162"/>
    <col min="15643" max="15645" width="2.1796875" style="162" customWidth="1"/>
    <col min="15646" max="15656" width="2.1796875" style="162"/>
    <col min="15657" max="15657" width="2.1796875" style="162" customWidth="1"/>
    <col min="15658" max="15671" width="2.1796875" style="162"/>
    <col min="15672" max="15672" width="2.1796875" style="162" customWidth="1"/>
    <col min="15673" max="15880" width="2.1796875" style="162"/>
    <col min="15881" max="15881" width="2.1796875" style="162" customWidth="1"/>
    <col min="15882" max="15898" width="2.1796875" style="162"/>
    <col min="15899" max="15901" width="2.1796875" style="162" customWidth="1"/>
    <col min="15902" max="15912" width="2.1796875" style="162"/>
    <col min="15913" max="15913" width="2.1796875" style="162" customWidth="1"/>
    <col min="15914" max="15927" width="2.1796875" style="162"/>
    <col min="15928" max="15928" width="2.1796875" style="162" customWidth="1"/>
    <col min="15929" max="16136" width="2.1796875" style="162"/>
    <col min="16137" max="16137" width="2.1796875" style="162" customWidth="1"/>
    <col min="16138" max="16154" width="2.1796875" style="162"/>
    <col min="16155" max="16157" width="2.1796875" style="162" customWidth="1"/>
    <col min="16158" max="16168" width="2.1796875" style="162"/>
    <col min="16169" max="16169" width="2.1796875" style="162" customWidth="1"/>
    <col min="16170" max="16183" width="2.1796875" style="162"/>
    <col min="16184" max="16184" width="2.1796875" style="162" customWidth="1"/>
    <col min="16185" max="16384" width="2.1796875" style="162"/>
  </cols>
  <sheetData>
    <row r="1" spans="1:239" s="8" customFormat="1" x14ac:dyDescent="0.2">
      <c r="A1" s="111" t="s">
        <v>157</v>
      </c>
    </row>
    <row r="2" spans="1:239" x14ac:dyDescent="0.2">
      <c r="A2" s="2" t="s">
        <v>158</v>
      </c>
    </row>
    <row r="3" spans="1:239" s="65" customFormat="1" ht="15" customHeight="1" x14ac:dyDescent="0.2">
      <c r="A3" s="163"/>
      <c r="B3" s="74"/>
      <c r="C3" s="164" t="s">
        <v>159</v>
      </c>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5"/>
      <c r="AL3" s="75"/>
      <c r="AM3" s="75"/>
      <c r="AN3" s="75"/>
      <c r="AO3" s="75"/>
      <c r="AP3" s="75"/>
      <c r="AQ3" s="75"/>
      <c r="AR3" s="75"/>
      <c r="AS3" s="75"/>
      <c r="AT3" s="75"/>
    </row>
    <row r="4" spans="1:239" s="145" customFormat="1" ht="13.5" customHeight="1" x14ac:dyDescent="0.2">
      <c r="A4" s="165"/>
      <c r="B4" s="516" t="s">
        <v>160</v>
      </c>
      <c r="C4" s="517"/>
      <c r="D4" s="517"/>
      <c r="E4" s="517"/>
      <c r="F4" s="517"/>
      <c r="G4" s="517"/>
      <c r="H4" s="517"/>
      <c r="I4" s="517"/>
      <c r="J4" s="517"/>
      <c r="K4" s="517"/>
      <c r="L4" s="517"/>
      <c r="M4" s="517"/>
      <c r="N4" s="518"/>
      <c r="O4" s="577" t="s">
        <v>161</v>
      </c>
      <c r="P4" s="578"/>
      <c r="Q4" s="579"/>
      <c r="R4" s="583" t="s">
        <v>225</v>
      </c>
      <c r="S4" s="584"/>
      <c r="T4" s="584"/>
      <c r="U4" s="587" t="s">
        <v>162</v>
      </c>
      <c r="V4" s="588"/>
      <c r="W4" s="588"/>
      <c r="X4" s="588"/>
      <c r="Y4" s="589"/>
      <c r="Z4" s="595"/>
      <c r="AA4" s="549"/>
      <c r="AB4" s="549"/>
      <c r="AC4" s="549"/>
      <c r="AD4" s="549"/>
      <c r="AE4" s="549"/>
      <c r="AF4" s="549"/>
      <c r="AG4" s="549"/>
      <c r="AH4" s="549"/>
      <c r="AI4" s="549"/>
      <c r="AJ4" s="549"/>
      <c r="AK4" s="549"/>
      <c r="AL4" s="549"/>
      <c r="AM4" s="549"/>
      <c r="AN4" s="549"/>
      <c r="AO4" s="549"/>
      <c r="AP4" s="549"/>
      <c r="AQ4" s="549"/>
      <c r="AR4" s="549"/>
      <c r="AS4" s="549"/>
      <c r="AT4" s="549"/>
      <c r="AU4" s="549"/>
      <c r="AV4" s="549"/>
      <c r="AW4" s="550"/>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62"/>
      <c r="DG4" s="162"/>
      <c r="DH4" s="162"/>
      <c r="DI4" s="162"/>
      <c r="DJ4" s="162"/>
      <c r="DK4" s="162"/>
      <c r="DL4" s="162"/>
      <c r="DM4" s="162"/>
      <c r="DN4" s="162"/>
      <c r="DO4" s="162"/>
      <c r="DP4" s="162"/>
      <c r="DQ4" s="162"/>
      <c r="DR4" s="162"/>
      <c r="DS4" s="162"/>
      <c r="DT4" s="162"/>
      <c r="DU4" s="162"/>
      <c r="DV4" s="162"/>
      <c r="DW4" s="162"/>
      <c r="DX4" s="162"/>
      <c r="DY4" s="162"/>
      <c r="DZ4" s="162"/>
      <c r="EA4" s="162"/>
      <c r="EB4" s="162"/>
      <c r="EC4" s="162"/>
      <c r="ED4" s="162"/>
      <c r="EE4" s="162"/>
      <c r="EF4" s="162"/>
      <c r="EG4" s="162"/>
      <c r="EH4" s="162"/>
      <c r="EI4" s="162"/>
      <c r="EJ4" s="162"/>
      <c r="EK4" s="162"/>
      <c r="EL4" s="162"/>
      <c r="EM4" s="162"/>
      <c r="EN4" s="162"/>
      <c r="EO4" s="162"/>
      <c r="EP4" s="162"/>
      <c r="EQ4" s="162"/>
      <c r="ER4" s="162"/>
      <c r="ES4" s="162"/>
      <c r="ET4" s="162"/>
      <c r="EU4" s="162"/>
      <c r="EV4" s="162"/>
      <c r="EW4" s="162"/>
      <c r="EX4" s="162"/>
      <c r="EY4" s="162"/>
      <c r="EZ4" s="162"/>
      <c r="FA4" s="162"/>
      <c r="FB4" s="162"/>
      <c r="FC4" s="162"/>
      <c r="FD4" s="162"/>
      <c r="FE4" s="162"/>
      <c r="FF4" s="162"/>
      <c r="FG4" s="162"/>
      <c r="FH4" s="162"/>
      <c r="FI4" s="162"/>
      <c r="FJ4" s="162"/>
      <c r="FK4" s="162"/>
      <c r="FL4" s="162"/>
      <c r="FM4" s="162"/>
      <c r="FN4" s="162"/>
      <c r="FO4" s="162"/>
      <c r="FP4" s="162"/>
      <c r="FQ4" s="162"/>
      <c r="FR4" s="162"/>
      <c r="FS4" s="162"/>
      <c r="FT4" s="162"/>
      <c r="FU4" s="162"/>
      <c r="FV4" s="162"/>
      <c r="FW4" s="162"/>
      <c r="FX4" s="162"/>
      <c r="FY4" s="162"/>
      <c r="FZ4" s="162"/>
      <c r="GA4" s="162"/>
      <c r="GB4" s="162"/>
      <c r="GC4" s="162"/>
      <c r="GD4" s="162"/>
      <c r="GE4" s="162"/>
      <c r="GF4" s="162"/>
      <c r="GG4" s="162"/>
      <c r="GH4" s="162"/>
      <c r="GI4" s="162"/>
      <c r="GJ4" s="162"/>
      <c r="GK4" s="162"/>
      <c r="GL4" s="162"/>
      <c r="GM4" s="162"/>
      <c r="GN4" s="162"/>
      <c r="GO4" s="162"/>
      <c r="GP4" s="162"/>
      <c r="GQ4" s="162"/>
      <c r="GR4" s="162"/>
      <c r="GS4" s="162"/>
      <c r="GT4" s="162"/>
      <c r="GU4" s="162"/>
      <c r="GV4" s="162"/>
      <c r="GW4" s="162"/>
      <c r="GX4" s="162"/>
      <c r="GY4" s="162"/>
      <c r="GZ4" s="162"/>
      <c r="HA4" s="162"/>
      <c r="HB4" s="162"/>
      <c r="HC4" s="162"/>
      <c r="HD4" s="162"/>
      <c r="HE4" s="162"/>
      <c r="HF4" s="162"/>
      <c r="HG4" s="162"/>
      <c r="HH4" s="162"/>
      <c r="HI4" s="162"/>
      <c r="HJ4" s="162"/>
      <c r="HK4" s="162"/>
      <c r="HL4" s="162"/>
      <c r="HM4" s="162"/>
      <c r="HN4" s="162"/>
      <c r="HO4" s="162"/>
      <c r="HP4" s="162"/>
      <c r="HQ4" s="162"/>
      <c r="HR4" s="162"/>
      <c r="HS4" s="162"/>
      <c r="HT4" s="162"/>
      <c r="HU4" s="162"/>
      <c r="HV4" s="162"/>
      <c r="HW4" s="162"/>
      <c r="HX4" s="162"/>
      <c r="HY4" s="162"/>
      <c r="HZ4" s="162"/>
      <c r="IA4" s="162"/>
      <c r="IB4" s="162"/>
      <c r="IC4" s="162"/>
      <c r="ID4" s="162"/>
      <c r="IE4" s="162"/>
    </row>
    <row r="5" spans="1:239" s="2" customFormat="1" ht="13.5" customHeight="1" x14ac:dyDescent="0.2">
      <c r="A5" s="46"/>
      <c r="B5" s="522"/>
      <c r="C5" s="523"/>
      <c r="D5" s="523"/>
      <c r="E5" s="523"/>
      <c r="F5" s="523"/>
      <c r="G5" s="523"/>
      <c r="H5" s="523"/>
      <c r="I5" s="523"/>
      <c r="J5" s="523"/>
      <c r="K5" s="523"/>
      <c r="L5" s="523"/>
      <c r="M5" s="523"/>
      <c r="N5" s="524"/>
      <c r="O5" s="580"/>
      <c r="P5" s="581"/>
      <c r="Q5" s="582"/>
      <c r="R5" s="585"/>
      <c r="S5" s="586"/>
      <c r="T5" s="586"/>
      <c r="U5" s="590"/>
      <c r="V5" s="591"/>
      <c r="W5" s="591"/>
      <c r="X5" s="591"/>
      <c r="Y5" s="592"/>
      <c r="Z5" s="596"/>
      <c r="AA5" s="552"/>
      <c r="AB5" s="552"/>
      <c r="AC5" s="552"/>
      <c r="AD5" s="552"/>
      <c r="AE5" s="552"/>
      <c r="AF5" s="552"/>
      <c r="AG5" s="552"/>
      <c r="AH5" s="552"/>
      <c r="AI5" s="552"/>
      <c r="AJ5" s="552"/>
      <c r="AK5" s="552"/>
      <c r="AL5" s="552"/>
      <c r="AM5" s="552"/>
      <c r="AN5" s="552"/>
      <c r="AO5" s="552"/>
      <c r="AP5" s="552"/>
      <c r="AQ5" s="552"/>
      <c r="AR5" s="552"/>
      <c r="AS5" s="552"/>
      <c r="AT5" s="552"/>
      <c r="AU5" s="552"/>
      <c r="AV5" s="552"/>
      <c r="AW5" s="553"/>
    </row>
    <row r="6" spans="1:239" s="2" customFormat="1" ht="13.5" customHeight="1" x14ac:dyDescent="0.2">
      <c r="A6" s="46"/>
      <c r="B6" s="542" t="s">
        <v>163</v>
      </c>
      <c r="C6" s="543"/>
      <c r="D6" s="543"/>
      <c r="E6" s="543"/>
      <c r="F6" s="543"/>
      <c r="G6" s="543"/>
      <c r="H6" s="543"/>
      <c r="I6" s="543"/>
      <c r="J6" s="543"/>
      <c r="K6" s="543"/>
      <c r="L6" s="543"/>
      <c r="M6" s="543"/>
      <c r="N6" s="544"/>
      <c r="O6" s="548"/>
      <c r="P6" s="549"/>
      <c r="Q6" s="549"/>
      <c r="R6" s="549"/>
      <c r="S6" s="549"/>
      <c r="T6" s="549"/>
      <c r="U6" s="549"/>
      <c r="V6" s="549"/>
      <c r="W6" s="549"/>
      <c r="X6" s="549"/>
      <c r="Y6" s="549"/>
      <c r="Z6" s="549"/>
      <c r="AA6" s="549"/>
      <c r="AB6" s="549"/>
      <c r="AC6" s="549"/>
      <c r="AD6" s="549"/>
      <c r="AE6" s="549"/>
      <c r="AF6" s="549"/>
      <c r="AG6" s="549"/>
      <c r="AH6" s="549"/>
      <c r="AI6" s="549"/>
      <c r="AJ6" s="549"/>
      <c r="AK6" s="549"/>
      <c r="AL6" s="549"/>
      <c r="AM6" s="549"/>
      <c r="AN6" s="549"/>
      <c r="AO6" s="549"/>
      <c r="AP6" s="549"/>
      <c r="AQ6" s="549"/>
      <c r="AR6" s="549"/>
      <c r="AS6" s="549"/>
      <c r="AT6" s="549"/>
      <c r="AU6" s="549"/>
      <c r="AV6" s="549"/>
      <c r="AW6" s="550"/>
    </row>
    <row r="7" spans="1:239" s="2" customFormat="1" ht="13.5" customHeight="1" x14ac:dyDescent="0.2">
      <c r="A7" s="46"/>
      <c r="B7" s="554"/>
      <c r="C7" s="555"/>
      <c r="D7" s="555"/>
      <c r="E7" s="555"/>
      <c r="F7" s="555"/>
      <c r="G7" s="555"/>
      <c r="H7" s="555"/>
      <c r="I7" s="555"/>
      <c r="J7" s="555"/>
      <c r="K7" s="555"/>
      <c r="L7" s="555"/>
      <c r="M7" s="555"/>
      <c r="N7" s="556"/>
      <c r="O7" s="565"/>
      <c r="P7" s="566"/>
      <c r="Q7" s="566"/>
      <c r="R7" s="566"/>
      <c r="S7" s="566"/>
      <c r="T7" s="566"/>
      <c r="U7" s="566"/>
      <c r="V7" s="566"/>
      <c r="W7" s="566"/>
      <c r="X7" s="566"/>
      <c r="Y7" s="566"/>
      <c r="Z7" s="566"/>
      <c r="AA7" s="566"/>
      <c r="AB7" s="566"/>
      <c r="AC7" s="566"/>
      <c r="AD7" s="566"/>
      <c r="AE7" s="566"/>
      <c r="AF7" s="566"/>
      <c r="AG7" s="566"/>
      <c r="AH7" s="566"/>
      <c r="AI7" s="566"/>
      <c r="AJ7" s="566"/>
      <c r="AK7" s="566"/>
      <c r="AL7" s="566"/>
      <c r="AM7" s="566"/>
      <c r="AN7" s="566"/>
      <c r="AO7" s="566"/>
      <c r="AP7" s="566"/>
      <c r="AQ7" s="566"/>
      <c r="AR7" s="566"/>
      <c r="AS7" s="566"/>
      <c r="AT7" s="566"/>
      <c r="AU7" s="566"/>
      <c r="AV7" s="566"/>
      <c r="AW7" s="567"/>
    </row>
    <row r="8" spans="1:239" s="2" customFormat="1" ht="13.5" customHeight="1" x14ac:dyDescent="0.2">
      <c r="A8" s="46"/>
      <c r="B8" s="554"/>
      <c r="C8" s="555"/>
      <c r="D8" s="555"/>
      <c r="E8" s="555"/>
      <c r="F8" s="555"/>
      <c r="G8" s="555"/>
      <c r="H8" s="555"/>
      <c r="I8" s="555"/>
      <c r="J8" s="555"/>
      <c r="K8" s="555"/>
      <c r="L8" s="555"/>
      <c r="M8" s="555"/>
      <c r="N8" s="556"/>
      <c r="O8" s="565"/>
      <c r="P8" s="566"/>
      <c r="Q8" s="566"/>
      <c r="R8" s="566"/>
      <c r="S8" s="566"/>
      <c r="T8" s="566"/>
      <c r="U8" s="566"/>
      <c r="V8" s="566"/>
      <c r="W8" s="566"/>
      <c r="X8" s="566"/>
      <c r="Y8" s="566"/>
      <c r="Z8" s="566"/>
      <c r="AA8" s="566"/>
      <c r="AB8" s="566"/>
      <c r="AC8" s="566"/>
      <c r="AD8" s="566"/>
      <c r="AE8" s="566"/>
      <c r="AF8" s="566"/>
      <c r="AG8" s="566"/>
      <c r="AH8" s="566"/>
      <c r="AI8" s="566"/>
      <c r="AJ8" s="566"/>
      <c r="AK8" s="566"/>
      <c r="AL8" s="566"/>
      <c r="AM8" s="566"/>
      <c r="AN8" s="566"/>
      <c r="AO8" s="566"/>
      <c r="AP8" s="566"/>
      <c r="AQ8" s="566"/>
      <c r="AR8" s="566"/>
      <c r="AS8" s="566"/>
      <c r="AT8" s="566"/>
      <c r="AU8" s="566"/>
      <c r="AV8" s="566"/>
      <c r="AW8" s="567"/>
    </row>
    <row r="9" spans="1:239" s="2" customFormat="1" ht="13.5" customHeight="1" x14ac:dyDescent="0.2">
      <c r="A9" s="46"/>
      <c r="B9" s="554"/>
      <c r="C9" s="555"/>
      <c r="D9" s="555"/>
      <c r="E9" s="555"/>
      <c r="F9" s="555"/>
      <c r="G9" s="555"/>
      <c r="H9" s="555"/>
      <c r="I9" s="555"/>
      <c r="J9" s="555"/>
      <c r="K9" s="555"/>
      <c r="L9" s="555"/>
      <c r="M9" s="555"/>
      <c r="N9" s="556"/>
      <c r="O9" s="565"/>
      <c r="P9" s="566"/>
      <c r="Q9" s="566"/>
      <c r="R9" s="566"/>
      <c r="S9" s="566"/>
      <c r="T9" s="566"/>
      <c r="U9" s="566"/>
      <c r="V9" s="566"/>
      <c r="W9" s="566"/>
      <c r="X9" s="566"/>
      <c r="Y9" s="566"/>
      <c r="Z9" s="566"/>
      <c r="AA9" s="566"/>
      <c r="AB9" s="566"/>
      <c r="AC9" s="566"/>
      <c r="AD9" s="566"/>
      <c r="AE9" s="566"/>
      <c r="AF9" s="566"/>
      <c r="AG9" s="566"/>
      <c r="AH9" s="566"/>
      <c r="AI9" s="566"/>
      <c r="AJ9" s="566"/>
      <c r="AK9" s="566"/>
      <c r="AL9" s="566"/>
      <c r="AM9" s="566"/>
      <c r="AN9" s="566"/>
      <c r="AO9" s="566"/>
      <c r="AP9" s="566"/>
      <c r="AQ9" s="566"/>
      <c r="AR9" s="566"/>
      <c r="AS9" s="566"/>
      <c r="AT9" s="566"/>
      <c r="AU9" s="566"/>
      <c r="AV9" s="566"/>
      <c r="AW9" s="567"/>
    </row>
    <row r="10" spans="1:239" s="2" customFormat="1" ht="13.5" customHeight="1" x14ac:dyDescent="0.2">
      <c r="A10" s="46"/>
      <c r="B10" s="545"/>
      <c r="C10" s="546"/>
      <c r="D10" s="546"/>
      <c r="E10" s="546"/>
      <c r="F10" s="546"/>
      <c r="G10" s="546"/>
      <c r="H10" s="546"/>
      <c r="I10" s="546"/>
      <c r="J10" s="546"/>
      <c r="K10" s="546"/>
      <c r="L10" s="546"/>
      <c r="M10" s="546"/>
      <c r="N10" s="547"/>
      <c r="O10" s="551"/>
      <c r="P10" s="552"/>
      <c r="Q10" s="552"/>
      <c r="R10" s="552"/>
      <c r="S10" s="552"/>
      <c r="T10" s="552"/>
      <c r="U10" s="552"/>
      <c r="V10" s="552"/>
      <c r="W10" s="552"/>
      <c r="X10" s="552"/>
      <c r="Y10" s="552"/>
      <c r="Z10" s="552"/>
      <c r="AA10" s="552"/>
      <c r="AB10" s="552"/>
      <c r="AC10" s="552"/>
      <c r="AD10" s="552"/>
      <c r="AE10" s="552"/>
      <c r="AF10" s="552"/>
      <c r="AG10" s="552"/>
      <c r="AH10" s="552"/>
      <c r="AI10" s="552"/>
      <c r="AJ10" s="552"/>
      <c r="AK10" s="552"/>
      <c r="AL10" s="552"/>
      <c r="AM10" s="552"/>
      <c r="AN10" s="552"/>
      <c r="AO10" s="552"/>
      <c r="AP10" s="552"/>
      <c r="AQ10" s="552"/>
      <c r="AR10" s="552"/>
      <c r="AS10" s="552"/>
      <c r="AT10" s="552"/>
      <c r="AU10" s="552"/>
      <c r="AV10" s="552"/>
      <c r="AW10" s="553"/>
    </row>
    <row r="11" spans="1:239" s="2" customFormat="1" ht="13.5" customHeight="1" x14ac:dyDescent="0.2">
      <c r="A11" s="46"/>
      <c r="B11" s="542" t="s">
        <v>164</v>
      </c>
      <c r="C11" s="543"/>
      <c r="D11" s="543"/>
      <c r="E11" s="543"/>
      <c r="F11" s="543"/>
      <c r="G11" s="543"/>
      <c r="H11" s="543"/>
      <c r="I11" s="543"/>
      <c r="J11" s="543"/>
      <c r="K11" s="543"/>
      <c r="L11" s="543"/>
      <c r="M11" s="543"/>
      <c r="N11" s="544"/>
      <c r="O11" s="548"/>
      <c r="P11" s="549"/>
      <c r="Q11" s="549"/>
      <c r="R11" s="549"/>
      <c r="S11" s="549"/>
      <c r="T11" s="549"/>
      <c r="U11" s="549"/>
      <c r="V11" s="549"/>
      <c r="W11" s="549"/>
      <c r="X11" s="549"/>
      <c r="Y11" s="549"/>
      <c r="Z11" s="549"/>
      <c r="AA11" s="549"/>
      <c r="AB11" s="549"/>
      <c r="AC11" s="549"/>
      <c r="AD11" s="549"/>
      <c r="AE11" s="549"/>
      <c r="AF11" s="549"/>
      <c r="AG11" s="549"/>
      <c r="AH11" s="549"/>
      <c r="AI11" s="549"/>
      <c r="AJ11" s="549"/>
      <c r="AK11" s="549"/>
      <c r="AL11" s="549"/>
      <c r="AM11" s="549"/>
      <c r="AN11" s="549"/>
      <c r="AO11" s="549"/>
      <c r="AP11" s="549"/>
      <c r="AQ11" s="549"/>
      <c r="AR11" s="549"/>
      <c r="AS11" s="549"/>
      <c r="AT11" s="549"/>
      <c r="AU11" s="549"/>
      <c r="AV11" s="549"/>
      <c r="AW11" s="550"/>
    </row>
    <row r="12" spans="1:239" s="2" customFormat="1" ht="13.5" customHeight="1" x14ac:dyDescent="0.2">
      <c r="A12" s="46"/>
      <c r="B12" s="545"/>
      <c r="C12" s="546"/>
      <c r="D12" s="546"/>
      <c r="E12" s="546"/>
      <c r="F12" s="546"/>
      <c r="G12" s="546"/>
      <c r="H12" s="546"/>
      <c r="I12" s="546"/>
      <c r="J12" s="546"/>
      <c r="K12" s="546"/>
      <c r="L12" s="546"/>
      <c r="M12" s="546"/>
      <c r="N12" s="547"/>
      <c r="O12" s="551"/>
      <c r="P12" s="552"/>
      <c r="Q12" s="552"/>
      <c r="R12" s="552"/>
      <c r="S12" s="552"/>
      <c r="T12" s="552"/>
      <c r="U12" s="552"/>
      <c r="V12" s="552"/>
      <c r="W12" s="552"/>
      <c r="X12" s="552"/>
      <c r="Y12" s="552"/>
      <c r="Z12" s="552"/>
      <c r="AA12" s="552"/>
      <c r="AB12" s="552"/>
      <c r="AC12" s="552"/>
      <c r="AD12" s="552"/>
      <c r="AE12" s="552"/>
      <c r="AF12" s="552"/>
      <c r="AG12" s="552"/>
      <c r="AH12" s="552"/>
      <c r="AI12" s="552"/>
      <c r="AJ12" s="552"/>
      <c r="AK12" s="552"/>
      <c r="AL12" s="552"/>
      <c r="AM12" s="552"/>
      <c r="AN12" s="552"/>
      <c r="AO12" s="552"/>
      <c r="AP12" s="552"/>
      <c r="AQ12" s="552"/>
      <c r="AR12" s="552"/>
      <c r="AS12" s="552"/>
      <c r="AT12" s="552"/>
      <c r="AU12" s="552"/>
      <c r="AV12" s="552"/>
      <c r="AW12" s="553"/>
    </row>
    <row r="13" spans="1:239" s="2" customFormat="1" ht="13.5" customHeight="1" x14ac:dyDescent="0.2">
      <c r="A13" s="46"/>
      <c r="B13" s="542" t="s">
        <v>165</v>
      </c>
      <c r="C13" s="543"/>
      <c r="D13" s="543"/>
      <c r="E13" s="543"/>
      <c r="F13" s="543"/>
      <c r="G13" s="543"/>
      <c r="H13" s="543"/>
      <c r="I13" s="543"/>
      <c r="J13" s="543"/>
      <c r="K13" s="543"/>
      <c r="L13" s="543"/>
      <c r="M13" s="543"/>
      <c r="N13" s="544"/>
      <c r="O13" s="542" t="s">
        <v>166</v>
      </c>
      <c r="P13" s="543"/>
      <c r="Q13" s="543"/>
      <c r="R13" s="557"/>
      <c r="S13" s="561"/>
      <c r="T13" s="526"/>
      <c r="U13" s="526"/>
      <c r="V13" s="526"/>
      <c r="W13" s="526"/>
      <c r="X13" s="526"/>
      <c r="Y13" s="526"/>
      <c r="Z13" s="526"/>
      <c r="AA13" s="526"/>
      <c r="AB13" s="526"/>
      <c r="AC13" s="526"/>
      <c r="AD13" s="526"/>
      <c r="AE13" s="526"/>
      <c r="AF13" s="526"/>
      <c r="AG13" s="526"/>
      <c r="AH13" s="526"/>
      <c r="AI13" s="526"/>
      <c r="AJ13" s="526"/>
      <c r="AK13" s="526"/>
      <c r="AL13" s="526"/>
      <c r="AM13" s="526"/>
      <c r="AN13" s="526"/>
      <c r="AO13" s="526"/>
      <c r="AP13" s="526"/>
      <c r="AQ13" s="526"/>
      <c r="AR13" s="526"/>
      <c r="AS13" s="526"/>
      <c r="AT13" s="526"/>
      <c r="AU13" s="526"/>
      <c r="AV13" s="526"/>
      <c r="AW13" s="527"/>
    </row>
    <row r="14" spans="1:239" s="2" customFormat="1" ht="13.5" customHeight="1" x14ac:dyDescent="0.2">
      <c r="A14" s="46"/>
      <c r="B14" s="554"/>
      <c r="C14" s="555"/>
      <c r="D14" s="555"/>
      <c r="E14" s="555"/>
      <c r="F14" s="555"/>
      <c r="G14" s="555"/>
      <c r="H14" s="555"/>
      <c r="I14" s="555"/>
      <c r="J14" s="555"/>
      <c r="K14" s="555"/>
      <c r="L14" s="555"/>
      <c r="M14" s="555"/>
      <c r="N14" s="556"/>
      <c r="O14" s="558"/>
      <c r="P14" s="559"/>
      <c r="Q14" s="559"/>
      <c r="R14" s="560"/>
      <c r="S14" s="562"/>
      <c r="T14" s="563"/>
      <c r="U14" s="563"/>
      <c r="V14" s="563"/>
      <c r="W14" s="563"/>
      <c r="X14" s="563"/>
      <c r="Y14" s="563"/>
      <c r="Z14" s="563"/>
      <c r="AA14" s="563"/>
      <c r="AB14" s="563"/>
      <c r="AC14" s="563"/>
      <c r="AD14" s="563"/>
      <c r="AE14" s="563"/>
      <c r="AF14" s="563"/>
      <c r="AG14" s="563"/>
      <c r="AH14" s="563"/>
      <c r="AI14" s="563"/>
      <c r="AJ14" s="563"/>
      <c r="AK14" s="563"/>
      <c r="AL14" s="563"/>
      <c r="AM14" s="563"/>
      <c r="AN14" s="563"/>
      <c r="AO14" s="563"/>
      <c r="AP14" s="563"/>
      <c r="AQ14" s="563"/>
      <c r="AR14" s="563"/>
      <c r="AS14" s="563"/>
      <c r="AT14" s="563"/>
      <c r="AU14" s="563"/>
      <c r="AV14" s="563"/>
      <c r="AW14" s="564"/>
    </row>
    <row r="15" spans="1:239" s="2" customFormat="1" ht="13.5" customHeight="1" x14ac:dyDescent="0.2">
      <c r="A15" s="46"/>
      <c r="B15" s="554"/>
      <c r="C15" s="555"/>
      <c r="D15" s="555"/>
      <c r="E15" s="555"/>
      <c r="F15" s="555"/>
      <c r="G15" s="555"/>
      <c r="H15" s="555"/>
      <c r="I15" s="555"/>
      <c r="J15" s="555"/>
      <c r="K15" s="555"/>
      <c r="L15" s="555"/>
      <c r="M15" s="555"/>
      <c r="N15" s="556"/>
      <c r="O15" s="542" t="s">
        <v>167</v>
      </c>
      <c r="P15" s="543"/>
      <c r="Q15" s="543"/>
      <c r="R15" s="557"/>
      <c r="S15" s="561"/>
      <c r="T15" s="526"/>
      <c r="U15" s="526"/>
      <c r="V15" s="526"/>
      <c r="W15" s="526"/>
      <c r="X15" s="526"/>
      <c r="Y15" s="526"/>
      <c r="Z15" s="526"/>
      <c r="AA15" s="526"/>
      <c r="AB15" s="526"/>
      <c r="AC15" s="526"/>
      <c r="AD15" s="526"/>
      <c r="AE15" s="526"/>
      <c r="AF15" s="526"/>
      <c r="AG15" s="526"/>
      <c r="AH15" s="526"/>
      <c r="AI15" s="526"/>
      <c r="AJ15" s="526"/>
      <c r="AK15" s="526"/>
      <c r="AL15" s="526"/>
      <c r="AM15" s="526"/>
      <c r="AN15" s="526"/>
      <c r="AO15" s="526"/>
      <c r="AP15" s="526"/>
      <c r="AQ15" s="526"/>
      <c r="AR15" s="526"/>
      <c r="AS15" s="526"/>
      <c r="AT15" s="526"/>
      <c r="AU15" s="526"/>
      <c r="AV15" s="526"/>
      <c r="AW15" s="527"/>
    </row>
    <row r="16" spans="1:239" s="2" customFormat="1" ht="13.5" customHeight="1" x14ac:dyDescent="0.2">
      <c r="A16" s="46"/>
      <c r="B16" s="545"/>
      <c r="C16" s="546"/>
      <c r="D16" s="546"/>
      <c r="E16" s="546"/>
      <c r="F16" s="546"/>
      <c r="G16" s="546"/>
      <c r="H16" s="546"/>
      <c r="I16" s="546"/>
      <c r="J16" s="546"/>
      <c r="K16" s="546"/>
      <c r="L16" s="546"/>
      <c r="M16" s="546"/>
      <c r="N16" s="547"/>
      <c r="O16" s="558"/>
      <c r="P16" s="559"/>
      <c r="Q16" s="559"/>
      <c r="R16" s="560"/>
      <c r="S16" s="562"/>
      <c r="T16" s="563"/>
      <c r="U16" s="563"/>
      <c r="V16" s="563"/>
      <c r="W16" s="563"/>
      <c r="X16" s="563"/>
      <c r="Y16" s="563"/>
      <c r="Z16" s="563"/>
      <c r="AA16" s="563"/>
      <c r="AB16" s="563"/>
      <c r="AC16" s="563"/>
      <c r="AD16" s="563"/>
      <c r="AE16" s="563"/>
      <c r="AF16" s="563"/>
      <c r="AG16" s="563"/>
      <c r="AH16" s="563"/>
      <c r="AI16" s="563"/>
      <c r="AJ16" s="563"/>
      <c r="AK16" s="563"/>
      <c r="AL16" s="563"/>
      <c r="AM16" s="563"/>
      <c r="AN16" s="563"/>
      <c r="AO16" s="563"/>
      <c r="AP16" s="563"/>
      <c r="AQ16" s="563"/>
      <c r="AR16" s="563"/>
      <c r="AS16" s="563"/>
      <c r="AT16" s="563"/>
      <c r="AU16" s="563"/>
      <c r="AV16" s="563"/>
      <c r="AW16" s="564"/>
    </row>
    <row r="17" spans="1:49" s="2" customFormat="1" ht="13.5" customHeight="1" x14ac:dyDescent="0.2">
      <c r="A17" s="46"/>
      <c r="B17" s="542" t="s">
        <v>168</v>
      </c>
      <c r="C17" s="543"/>
      <c r="D17" s="543"/>
      <c r="E17" s="543"/>
      <c r="F17" s="543"/>
      <c r="G17" s="543"/>
      <c r="H17" s="543"/>
      <c r="I17" s="543"/>
      <c r="J17" s="543"/>
      <c r="K17" s="543"/>
      <c r="L17" s="543"/>
      <c r="M17" s="543"/>
      <c r="N17" s="544"/>
      <c r="O17" s="512" t="s">
        <v>220</v>
      </c>
      <c r="P17" s="513"/>
      <c r="Q17" s="513"/>
      <c r="R17" s="513"/>
      <c r="S17" s="513"/>
      <c r="T17" s="510"/>
      <c r="U17" s="510"/>
      <c r="V17" s="510"/>
      <c r="W17" s="502" t="s">
        <v>92</v>
      </c>
      <c r="X17" s="502"/>
      <c r="Y17" s="510"/>
      <c r="Z17" s="510"/>
      <c r="AA17" s="502" t="s">
        <v>93</v>
      </c>
      <c r="AB17" s="502"/>
      <c r="AC17" s="502" t="s">
        <v>169</v>
      </c>
      <c r="AD17" s="502"/>
      <c r="AE17" s="502"/>
      <c r="AF17" s="502"/>
      <c r="AG17" s="502"/>
      <c r="AH17" s="502"/>
      <c r="AI17" s="502"/>
      <c r="AJ17" s="502"/>
      <c r="AK17" s="502"/>
      <c r="AL17" s="502"/>
      <c r="AM17" s="502"/>
      <c r="AN17" s="502"/>
      <c r="AO17" s="502"/>
      <c r="AP17" s="502"/>
      <c r="AQ17" s="502"/>
      <c r="AR17" s="502"/>
      <c r="AS17" s="502"/>
      <c r="AT17" s="502"/>
      <c r="AU17" s="502"/>
      <c r="AV17" s="502"/>
      <c r="AW17" s="534"/>
    </row>
    <row r="18" spans="1:49" s="2" customFormat="1" ht="13.5" customHeight="1" x14ac:dyDescent="0.2">
      <c r="A18" s="46"/>
      <c r="B18" s="545"/>
      <c r="C18" s="546"/>
      <c r="D18" s="546"/>
      <c r="E18" s="546"/>
      <c r="F18" s="546"/>
      <c r="G18" s="546"/>
      <c r="H18" s="546"/>
      <c r="I18" s="546"/>
      <c r="J18" s="546"/>
      <c r="K18" s="546"/>
      <c r="L18" s="546"/>
      <c r="M18" s="546"/>
      <c r="N18" s="547"/>
      <c r="O18" s="514"/>
      <c r="P18" s="515"/>
      <c r="Q18" s="515"/>
      <c r="R18" s="515"/>
      <c r="S18" s="515"/>
      <c r="T18" s="511"/>
      <c r="U18" s="511"/>
      <c r="V18" s="511"/>
      <c r="W18" s="503"/>
      <c r="X18" s="503"/>
      <c r="Y18" s="511"/>
      <c r="Z18" s="511"/>
      <c r="AA18" s="503"/>
      <c r="AB18" s="503"/>
      <c r="AC18" s="503"/>
      <c r="AD18" s="503"/>
      <c r="AE18" s="503"/>
      <c r="AF18" s="503"/>
      <c r="AG18" s="503"/>
      <c r="AH18" s="503"/>
      <c r="AI18" s="503"/>
      <c r="AJ18" s="503"/>
      <c r="AK18" s="503"/>
      <c r="AL18" s="503"/>
      <c r="AM18" s="503"/>
      <c r="AN18" s="503"/>
      <c r="AO18" s="503"/>
      <c r="AP18" s="503"/>
      <c r="AQ18" s="503"/>
      <c r="AR18" s="503"/>
      <c r="AS18" s="503"/>
      <c r="AT18" s="503"/>
      <c r="AU18" s="503"/>
      <c r="AV18" s="503"/>
      <c r="AW18" s="535"/>
    </row>
    <row r="19" spans="1:49" s="2" customFormat="1" ht="13.5" customHeight="1" x14ac:dyDescent="0.2">
      <c r="A19" s="46"/>
      <c r="B19" s="516" t="s">
        <v>170</v>
      </c>
      <c r="C19" s="517"/>
      <c r="D19" s="517"/>
      <c r="E19" s="517"/>
      <c r="F19" s="517"/>
      <c r="G19" s="517"/>
      <c r="H19" s="517"/>
      <c r="I19" s="517"/>
      <c r="J19" s="517"/>
      <c r="K19" s="517"/>
      <c r="L19" s="517"/>
      <c r="M19" s="517"/>
      <c r="N19" s="518"/>
      <c r="O19" s="536" t="s">
        <v>171</v>
      </c>
      <c r="P19" s="537"/>
      <c r="Q19" s="537"/>
      <c r="R19" s="537"/>
      <c r="S19" s="540">
        <f>AK22+AK23+AK24+AK25</f>
        <v>0</v>
      </c>
      <c r="T19" s="540"/>
      <c r="U19" s="540"/>
      <c r="V19" s="540"/>
      <c r="W19" s="540"/>
      <c r="X19" s="540"/>
      <c r="Y19" s="540"/>
      <c r="Z19" s="540"/>
      <c r="AA19" s="540"/>
      <c r="AB19" s="540"/>
      <c r="AC19" s="540"/>
      <c r="AD19" s="540"/>
      <c r="AE19" s="502" t="s">
        <v>95</v>
      </c>
      <c r="AF19" s="502"/>
      <c r="AG19" s="504" t="s">
        <v>172</v>
      </c>
      <c r="AH19" s="504"/>
      <c r="AI19" s="504"/>
      <c r="AJ19" s="504"/>
      <c r="AK19" s="504"/>
      <c r="AL19" s="504"/>
      <c r="AM19" s="504"/>
      <c r="AN19" s="504"/>
      <c r="AO19" s="504"/>
      <c r="AP19" s="504"/>
      <c r="AQ19" s="504"/>
      <c r="AR19" s="504"/>
      <c r="AS19" s="504"/>
      <c r="AT19" s="504"/>
      <c r="AU19" s="504"/>
      <c r="AV19" s="504"/>
      <c r="AW19" s="505"/>
    </row>
    <row r="20" spans="1:49" s="2" customFormat="1" ht="13.5" customHeight="1" x14ac:dyDescent="0.2">
      <c r="A20" s="46"/>
      <c r="B20" s="519"/>
      <c r="C20" s="520"/>
      <c r="D20" s="520"/>
      <c r="E20" s="520"/>
      <c r="F20" s="520"/>
      <c r="G20" s="520"/>
      <c r="H20" s="520"/>
      <c r="I20" s="520"/>
      <c r="J20" s="520"/>
      <c r="K20" s="520"/>
      <c r="L20" s="520"/>
      <c r="M20" s="520"/>
      <c r="N20" s="521"/>
      <c r="O20" s="538"/>
      <c r="P20" s="539"/>
      <c r="Q20" s="539"/>
      <c r="R20" s="539"/>
      <c r="S20" s="541"/>
      <c r="T20" s="541"/>
      <c r="U20" s="541"/>
      <c r="V20" s="541"/>
      <c r="W20" s="541"/>
      <c r="X20" s="541"/>
      <c r="Y20" s="541"/>
      <c r="Z20" s="541"/>
      <c r="AA20" s="541"/>
      <c r="AB20" s="541"/>
      <c r="AC20" s="541"/>
      <c r="AD20" s="541"/>
      <c r="AE20" s="503"/>
      <c r="AF20" s="503"/>
      <c r="AG20" s="506"/>
      <c r="AH20" s="506"/>
      <c r="AI20" s="506"/>
      <c r="AJ20" s="506"/>
      <c r="AK20" s="506"/>
      <c r="AL20" s="506"/>
      <c r="AM20" s="506"/>
      <c r="AN20" s="506"/>
      <c r="AO20" s="506"/>
      <c r="AP20" s="506"/>
      <c r="AQ20" s="506"/>
      <c r="AR20" s="506"/>
      <c r="AS20" s="506"/>
      <c r="AT20" s="506"/>
      <c r="AU20" s="506"/>
      <c r="AV20" s="506"/>
      <c r="AW20" s="507"/>
    </row>
    <row r="21" spans="1:49" s="2" customFormat="1" ht="13.5" customHeight="1" x14ac:dyDescent="0.2">
      <c r="A21" s="46"/>
      <c r="B21" s="519"/>
      <c r="C21" s="520"/>
      <c r="D21" s="520"/>
      <c r="E21" s="520"/>
      <c r="F21" s="520"/>
      <c r="G21" s="520"/>
      <c r="H21" s="520"/>
      <c r="I21" s="520"/>
      <c r="J21" s="520"/>
      <c r="K21" s="520"/>
      <c r="L21" s="520"/>
      <c r="M21" s="520"/>
      <c r="N21" s="521"/>
      <c r="O21" s="166"/>
      <c r="P21" s="167"/>
      <c r="Q21" s="167"/>
      <c r="R21" s="167"/>
      <c r="S21" s="167"/>
      <c r="T21" s="167"/>
      <c r="U21" s="167"/>
      <c r="V21" s="167"/>
      <c r="W21" s="167"/>
      <c r="X21" s="167"/>
      <c r="Y21" s="167"/>
      <c r="Z21" s="168" t="s">
        <v>173</v>
      </c>
      <c r="AA21" s="167"/>
      <c r="AB21" s="167"/>
      <c r="AC21" s="167"/>
      <c r="AD21" s="167"/>
      <c r="AE21" s="169"/>
      <c r="AF21" s="169"/>
      <c r="AG21" s="169"/>
      <c r="AH21" s="169"/>
      <c r="AI21" s="169"/>
      <c r="AJ21" s="169"/>
      <c r="AK21" s="169"/>
      <c r="AL21" s="169"/>
      <c r="AM21" s="169"/>
      <c r="AN21" s="169"/>
      <c r="AO21" s="169"/>
      <c r="AP21" s="169"/>
      <c r="AQ21" s="169"/>
      <c r="AR21" s="169"/>
      <c r="AS21" s="169"/>
      <c r="AT21" s="169"/>
      <c r="AU21" s="169"/>
      <c r="AV21" s="169"/>
      <c r="AW21" s="170"/>
    </row>
    <row r="22" spans="1:49" s="2" customFormat="1" ht="13.5" customHeight="1" x14ac:dyDescent="0.2">
      <c r="A22" s="46"/>
      <c r="B22" s="519"/>
      <c r="C22" s="520"/>
      <c r="D22" s="520"/>
      <c r="E22" s="520"/>
      <c r="F22" s="520"/>
      <c r="G22" s="520"/>
      <c r="H22" s="520"/>
      <c r="I22" s="520"/>
      <c r="J22" s="520"/>
      <c r="K22" s="520"/>
      <c r="L22" s="520"/>
      <c r="M22" s="520"/>
      <c r="N22" s="521"/>
      <c r="O22" s="166"/>
      <c r="P22" s="167"/>
      <c r="Q22" s="167"/>
      <c r="R22" s="167"/>
      <c r="S22" s="167"/>
      <c r="T22" s="167"/>
      <c r="U22" s="167"/>
      <c r="V22" s="145"/>
      <c r="W22" s="167"/>
      <c r="X22" s="145"/>
      <c r="Y22" s="167"/>
      <c r="Z22" s="167"/>
      <c r="AA22" s="145"/>
      <c r="AB22" s="171" t="s">
        <v>174</v>
      </c>
      <c r="AC22" s="171"/>
      <c r="AD22" s="169"/>
      <c r="AE22" s="169"/>
      <c r="AF22" s="169"/>
      <c r="AG22" s="145"/>
      <c r="AH22" s="145"/>
      <c r="AI22" s="145"/>
      <c r="AJ22" s="169"/>
      <c r="AK22" s="508"/>
      <c r="AL22" s="508"/>
      <c r="AM22" s="508"/>
      <c r="AN22" s="508"/>
      <c r="AO22" s="508"/>
      <c r="AP22" s="169" t="s">
        <v>175</v>
      </c>
      <c r="AQ22" s="172" t="s">
        <v>172</v>
      </c>
      <c r="AR22" s="172"/>
      <c r="AS22" s="172"/>
      <c r="AT22" s="172"/>
      <c r="AU22" s="172"/>
      <c r="AV22" s="145"/>
      <c r="AW22" s="170"/>
    </row>
    <row r="23" spans="1:49" s="2" customFormat="1" ht="13.5" customHeight="1" x14ac:dyDescent="0.2">
      <c r="A23" s="46"/>
      <c r="B23" s="519"/>
      <c r="C23" s="520"/>
      <c r="D23" s="520"/>
      <c r="E23" s="520"/>
      <c r="F23" s="520"/>
      <c r="G23" s="520"/>
      <c r="H23" s="520"/>
      <c r="I23" s="520"/>
      <c r="J23" s="520"/>
      <c r="K23" s="520"/>
      <c r="L23" s="520"/>
      <c r="M23" s="520"/>
      <c r="N23" s="521"/>
      <c r="O23" s="166"/>
      <c r="P23" s="167"/>
      <c r="Q23" s="167"/>
      <c r="R23" s="167"/>
      <c r="S23" s="167"/>
      <c r="T23" s="167"/>
      <c r="U23" s="167"/>
      <c r="V23" s="167"/>
      <c r="W23" s="167"/>
      <c r="X23" s="167"/>
      <c r="Y23" s="167"/>
      <c r="Z23" s="167"/>
      <c r="AA23" s="167"/>
      <c r="AB23" s="171" t="s">
        <v>176</v>
      </c>
      <c r="AC23" s="171"/>
      <c r="AD23" s="169"/>
      <c r="AE23" s="169"/>
      <c r="AF23" s="169"/>
      <c r="AG23" s="145"/>
      <c r="AH23" s="145"/>
      <c r="AI23" s="145"/>
      <c r="AJ23" s="169"/>
      <c r="AK23" s="508"/>
      <c r="AL23" s="508"/>
      <c r="AM23" s="508"/>
      <c r="AN23" s="508"/>
      <c r="AO23" s="508"/>
      <c r="AP23" s="169" t="s">
        <v>175</v>
      </c>
      <c r="AQ23" s="172" t="s">
        <v>172</v>
      </c>
      <c r="AR23" s="172"/>
      <c r="AS23" s="172"/>
      <c r="AT23" s="172"/>
      <c r="AU23" s="172"/>
      <c r="AV23" s="145"/>
      <c r="AW23" s="170"/>
    </row>
    <row r="24" spans="1:49" s="2" customFormat="1" ht="13.5" customHeight="1" x14ac:dyDescent="0.2">
      <c r="A24" s="46"/>
      <c r="B24" s="519"/>
      <c r="C24" s="520"/>
      <c r="D24" s="520"/>
      <c r="E24" s="520"/>
      <c r="F24" s="520"/>
      <c r="G24" s="520"/>
      <c r="H24" s="520"/>
      <c r="I24" s="520"/>
      <c r="J24" s="520"/>
      <c r="K24" s="520"/>
      <c r="L24" s="520"/>
      <c r="M24" s="520"/>
      <c r="N24" s="521"/>
      <c r="O24" s="166"/>
      <c r="P24" s="167"/>
      <c r="Q24" s="167"/>
      <c r="R24" s="167"/>
      <c r="S24" s="167"/>
      <c r="T24" s="167"/>
      <c r="U24" s="167"/>
      <c r="V24" s="167"/>
      <c r="W24" s="167"/>
      <c r="X24" s="167"/>
      <c r="Y24" s="167"/>
      <c r="Z24" s="167"/>
      <c r="AA24" s="167"/>
      <c r="AB24" s="171" t="s">
        <v>177</v>
      </c>
      <c r="AC24" s="171"/>
      <c r="AD24" s="169"/>
      <c r="AE24" s="169"/>
      <c r="AF24" s="169"/>
      <c r="AG24" s="145"/>
      <c r="AH24" s="145"/>
      <c r="AI24" s="145"/>
      <c r="AJ24" s="169"/>
      <c r="AK24" s="508"/>
      <c r="AL24" s="508"/>
      <c r="AM24" s="508"/>
      <c r="AN24" s="508"/>
      <c r="AO24" s="508"/>
      <c r="AP24" s="169" t="s">
        <v>175</v>
      </c>
      <c r="AQ24" s="172" t="s">
        <v>172</v>
      </c>
      <c r="AR24" s="173"/>
      <c r="AS24" s="172"/>
      <c r="AT24" s="172"/>
      <c r="AU24" s="172"/>
      <c r="AV24" s="145"/>
      <c r="AW24" s="170"/>
    </row>
    <row r="25" spans="1:49" s="2" customFormat="1" ht="13.5" customHeight="1" x14ac:dyDescent="0.2">
      <c r="A25" s="46"/>
      <c r="B25" s="519"/>
      <c r="C25" s="520"/>
      <c r="D25" s="520"/>
      <c r="E25" s="520"/>
      <c r="F25" s="520"/>
      <c r="G25" s="520"/>
      <c r="H25" s="520"/>
      <c r="I25" s="520"/>
      <c r="J25" s="520"/>
      <c r="K25" s="520"/>
      <c r="L25" s="520"/>
      <c r="M25" s="520"/>
      <c r="N25" s="521"/>
      <c r="O25" s="166"/>
      <c r="P25" s="167"/>
      <c r="Q25" s="167"/>
      <c r="R25" s="167"/>
      <c r="S25" s="167"/>
      <c r="T25" s="167"/>
      <c r="U25" s="167"/>
      <c r="V25" s="167"/>
      <c r="W25" s="167"/>
      <c r="X25" s="167"/>
      <c r="Y25" s="167"/>
      <c r="Z25" s="167"/>
      <c r="AA25" s="167"/>
      <c r="AB25" s="171" t="s">
        <v>178</v>
      </c>
      <c r="AC25" s="171"/>
      <c r="AD25" s="169"/>
      <c r="AE25" s="169"/>
      <c r="AF25" s="169"/>
      <c r="AG25" s="145"/>
      <c r="AH25" s="145"/>
      <c r="AI25" s="145"/>
      <c r="AJ25" s="169"/>
      <c r="AK25" s="508"/>
      <c r="AL25" s="508"/>
      <c r="AM25" s="508"/>
      <c r="AN25" s="508"/>
      <c r="AO25" s="508"/>
      <c r="AP25" s="169" t="s">
        <v>175</v>
      </c>
      <c r="AQ25" s="172" t="s">
        <v>172</v>
      </c>
      <c r="AR25" s="172"/>
      <c r="AS25" s="172"/>
      <c r="AT25" s="172"/>
      <c r="AU25" s="172"/>
      <c r="AV25" s="145"/>
      <c r="AW25" s="170"/>
    </row>
    <row r="26" spans="1:49" s="2" customFormat="1" ht="13.5" customHeight="1" x14ac:dyDescent="0.2">
      <c r="A26" s="46"/>
      <c r="B26" s="519"/>
      <c r="C26" s="520"/>
      <c r="D26" s="520"/>
      <c r="E26" s="520"/>
      <c r="F26" s="520"/>
      <c r="G26" s="520"/>
      <c r="H26" s="520"/>
      <c r="I26" s="520"/>
      <c r="J26" s="520"/>
      <c r="K26" s="520"/>
      <c r="L26" s="520"/>
      <c r="M26" s="520"/>
      <c r="N26" s="521"/>
      <c r="O26" s="166"/>
      <c r="P26" s="167"/>
      <c r="Q26" s="167"/>
      <c r="R26" s="167"/>
      <c r="S26" s="167"/>
      <c r="T26" s="167"/>
      <c r="U26" s="167"/>
      <c r="V26" s="167"/>
      <c r="W26" s="167"/>
      <c r="X26" s="167"/>
      <c r="Y26" s="167"/>
      <c r="Z26" s="167"/>
      <c r="AA26" s="167"/>
      <c r="AB26" s="171"/>
      <c r="AC26" s="171"/>
      <c r="AD26" s="169"/>
      <c r="AE26" s="169"/>
      <c r="AF26" s="169"/>
      <c r="AG26" s="145"/>
      <c r="AH26" s="145"/>
      <c r="AI26" s="145"/>
      <c r="AJ26" s="169"/>
      <c r="AK26" s="509"/>
      <c r="AL26" s="509"/>
      <c r="AM26" s="509"/>
      <c r="AN26" s="509"/>
      <c r="AO26" s="509"/>
      <c r="AP26" s="169"/>
      <c r="AQ26" s="172"/>
      <c r="AR26" s="172"/>
      <c r="AS26" s="172"/>
      <c r="AT26" s="172"/>
      <c r="AU26" s="172"/>
      <c r="AV26" s="145"/>
      <c r="AW26" s="170"/>
    </row>
    <row r="27" spans="1:49" s="2" customFormat="1" ht="13.5" customHeight="1" x14ac:dyDescent="0.2">
      <c r="A27" s="46"/>
      <c r="B27" s="522"/>
      <c r="C27" s="523"/>
      <c r="D27" s="523"/>
      <c r="E27" s="523"/>
      <c r="F27" s="523"/>
      <c r="G27" s="523"/>
      <c r="H27" s="523"/>
      <c r="I27" s="523"/>
      <c r="J27" s="523"/>
      <c r="K27" s="523"/>
      <c r="L27" s="523"/>
      <c r="M27" s="523"/>
      <c r="N27" s="524"/>
      <c r="O27" s="166"/>
      <c r="P27" s="167"/>
      <c r="Q27" s="167"/>
      <c r="R27" s="167"/>
      <c r="S27" s="167"/>
      <c r="T27" s="167"/>
      <c r="U27" s="167"/>
      <c r="V27" s="167"/>
      <c r="W27" s="167"/>
      <c r="X27" s="167"/>
      <c r="Y27" s="167"/>
      <c r="Z27" s="167"/>
      <c r="AA27" s="167"/>
      <c r="AB27" s="167"/>
      <c r="AC27" s="167"/>
      <c r="AD27" s="167"/>
      <c r="AE27" s="145"/>
      <c r="AF27" s="145"/>
      <c r="AG27" s="145"/>
      <c r="AH27" s="145"/>
      <c r="AI27" s="145"/>
      <c r="AJ27" s="145"/>
      <c r="AK27" s="509"/>
      <c r="AL27" s="509"/>
      <c r="AM27" s="509"/>
      <c r="AN27" s="509"/>
      <c r="AO27" s="509"/>
      <c r="AP27" s="169"/>
      <c r="AQ27" s="172"/>
      <c r="AR27" s="174"/>
      <c r="AS27" s="174"/>
      <c r="AT27" s="174"/>
      <c r="AU27" s="174"/>
      <c r="AV27" s="169"/>
      <c r="AW27" s="170"/>
    </row>
    <row r="28" spans="1:49" s="2" customFormat="1" ht="13.5" customHeight="1" x14ac:dyDescent="0.2">
      <c r="A28" s="46"/>
      <c r="B28" s="568" t="s">
        <v>179</v>
      </c>
      <c r="C28" s="569"/>
      <c r="D28" s="569"/>
      <c r="E28" s="569"/>
      <c r="F28" s="569"/>
      <c r="G28" s="569"/>
      <c r="H28" s="569"/>
      <c r="I28" s="569"/>
      <c r="J28" s="569"/>
      <c r="K28" s="569"/>
      <c r="L28" s="569"/>
      <c r="M28" s="569"/>
      <c r="N28" s="570"/>
      <c r="O28" s="525"/>
      <c r="P28" s="526"/>
      <c r="Q28" s="526"/>
      <c r="R28" s="526"/>
      <c r="S28" s="526"/>
      <c r="T28" s="526"/>
      <c r="U28" s="526"/>
      <c r="V28" s="526"/>
      <c r="W28" s="526"/>
      <c r="X28" s="526"/>
      <c r="Y28" s="526"/>
      <c r="Z28" s="526"/>
      <c r="AA28" s="526"/>
      <c r="AB28" s="526"/>
      <c r="AC28" s="526"/>
      <c r="AD28" s="526"/>
      <c r="AE28" s="526"/>
      <c r="AF28" s="526"/>
      <c r="AG28" s="526"/>
      <c r="AH28" s="526"/>
      <c r="AI28" s="526"/>
      <c r="AJ28" s="526"/>
      <c r="AK28" s="526"/>
      <c r="AL28" s="526"/>
      <c r="AM28" s="526"/>
      <c r="AN28" s="526"/>
      <c r="AO28" s="526"/>
      <c r="AP28" s="526"/>
      <c r="AQ28" s="526"/>
      <c r="AR28" s="526"/>
      <c r="AS28" s="526"/>
      <c r="AT28" s="526"/>
      <c r="AU28" s="526"/>
      <c r="AV28" s="526"/>
      <c r="AW28" s="527"/>
    </row>
    <row r="29" spans="1:49" s="2" customFormat="1" ht="13.5" customHeight="1" x14ac:dyDescent="0.2">
      <c r="A29" s="46"/>
      <c r="B29" s="571"/>
      <c r="C29" s="572"/>
      <c r="D29" s="572"/>
      <c r="E29" s="572"/>
      <c r="F29" s="572"/>
      <c r="G29" s="572"/>
      <c r="H29" s="572"/>
      <c r="I29" s="572"/>
      <c r="J29" s="572"/>
      <c r="K29" s="572"/>
      <c r="L29" s="572"/>
      <c r="M29" s="572"/>
      <c r="N29" s="573"/>
      <c r="O29" s="528"/>
      <c r="P29" s="529"/>
      <c r="Q29" s="529"/>
      <c r="R29" s="529"/>
      <c r="S29" s="529"/>
      <c r="T29" s="529"/>
      <c r="U29" s="529"/>
      <c r="V29" s="529"/>
      <c r="W29" s="529"/>
      <c r="X29" s="529"/>
      <c r="Y29" s="529"/>
      <c r="Z29" s="529"/>
      <c r="AA29" s="529"/>
      <c r="AB29" s="529"/>
      <c r="AC29" s="529"/>
      <c r="AD29" s="529"/>
      <c r="AE29" s="529"/>
      <c r="AF29" s="529"/>
      <c r="AG29" s="529"/>
      <c r="AH29" s="529"/>
      <c r="AI29" s="529"/>
      <c r="AJ29" s="529"/>
      <c r="AK29" s="529"/>
      <c r="AL29" s="529"/>
      <c r="AM29" s="529"/>
      <c r="AN29" s="529"/>
      <c r="AO29" s="529"/>
      <c r="AP29" s="529"/>
      <c r="AQ29" s="529"/>
      <c r="AR29" s="529"/>
      <c r="AS29" s="529"/>
      <c r="AT29" s="529"/>
      <c r="AU29" s="529"/>
      <c r="AV29" s="529"/>
      <c r="AW29" s="530"/>
    </row>
    <row r="30" spans="1:49" s="2" customFormat="1" ht="13.5" customHeight="1" x14ac:dyDescent="0.2">
      <c r="A30" s="46"/>
      <c r="B30" s="571"/>
      <c r="C30" s="572"/>
      <c r="D30" s="572"/>
      <c r="E30" s="572"/>
      <c r="F30" s="572"/>
      <c r="G30" s="572"/>
      <c r="H30" s="572"/>
      <c r="I30" s="572"/>
      <c r="J30" s="572"/>
      <c r="K30" s="572"/>
      <c r="L30" s="572"/>
      <c r="M30" s="572"/>
      <c r="N30" s="573"/>
      <c r="O30" s="528"/>
      <c r="P30" s="529"/>
      <c r="Q30" s="529"/>
      <c r="R30" s="529"/>
      <c r="S30" s="529"/>
      <c r="T30" s="529"/>
      <c r="U30" s="529"/>
      <c r="V30" s="529"/>
      <c r="W30" s="529"/>
      <c r="X30" s="529"/>
      <c r="Y30" s="529"/>
      <c r="Z30" s="529"/>
      <c r="AA30" s="529"/>
      <c r="AB30" s="529"/>
      <c r="AC30" s="529"/>
      <c r="AD30" s="529"/>
      <c r="AE30" s="529"/>
      <c r="AF30" s="529"/>
      <c r="AG30" s="529"/>
      <c r="AH30" s="529"/>
      <c r="AI30" s="529"/>
      <c r="AJ30" s="529"/>
      <c r="AK30" s="529"/>
      <c r="AL30" s="529"/>
      <c r="AM30" s="529"/>
      <c r="AN30" s="529"/>
      <c r="AO30" s="529"/>
      <c r="AP30" s="529"/>
      <c r="AQ30" s="529"/>
      <c r="AR30" s="529"/>
      <c r="AS30" s="529"/>
      <c r="AT30" s="529"/>
      <c r="AU30" s="529"/>
      <c r="AV30" s="529"/>
      <c r="AW30" s="530"/>
    </row>
    <row r="31" spans="1:49" s="2" customFormat="1" ht="13.5" customHeight="1" x14ac:dyDescent="0.2">
      <c r="A31" s="46"/>
      <c r="B31" s="571"/>
      <c r="C31" s="572"/>
      <c r="D31" s="572"/>
      <c r="E31" s="572"/>
      <c r="F31" s="572"/>
      <c r="G31" s="572"/>
      <c r="H31" s="572"/>
      <c r="I31" s="572"/>
      <c r="J31" s="572"/>
      <c r="K31" s="572"/>
      <c r="L31" s="572"/>
      <c r="M31" s="572"/>
      <c r="N31" s="573"/>
      <c r="O31" s="528"/>
      <c r="P31" s="529"/>
      <c r="Q31" s="529"/>
      <c r="R31" s="529"/>
      <c r="S31" s="529"/>
      <c r="T31" s="529"/>
      <c r="U31" s="529"/>
      <c r="V31" s="529"/>
      <c r="W31" s="529"/>
      <c r="X31" s="529"/>
      <c r="Y31" s="529"/>
      <c r="Z31" s="529"/>
      <c r="AA31" s="529"/>
      <c r="AB31" s="529"/>
      <c r="AC31" s="529"/>
      <c r="AD31" s="529"/>
      <c r="AE31" s="529"/>
      <c r="AF31" s="529"/>
      <c r="AG31" s="529"/>
      <c r="AH31" s="529"/>
      <c r="AI31" s="529"/>
      <c r="AJ31" s="529"/>
      <c r="AK31" s="529"/>
      <c r="AL31" s="529"/>
      <c r="AM31" s="529"/>
      <c r="AN31" s="529"/>
      <c r="AO31" s="529"/>
      <c r="AP31" s="529"/>
      <c r="AQ31" s="529"/>
      <c r="AR31" s="529"/>
      <c r="AS31" s="529"/>
      <c r="AT31" s="529"/>
      <c r="AU31" s="529"/>
      <c r="AV31" s="529"/>
      <c r="AW31" s="530"/>
    </row>
    <row r="32" spans="1:49" s="2" customFormat="1" ht="13.5" customHeight="1" x14ac:dyDescent="0.2">
      <c r="A32" s="46"/>
      <c r="B32" s="574"/>
      <c r="C32" s="575"/>
      <c r="D32" s="575"/>
      <c r="E32" s="575"/>
      <c r="F32" s="575"/>
      <c r="G32" s="575"/>
      <c r="H32" s="575"/>
      <c r="I32" s="575"/>
      <c r="J32" s="575"/>
      <c r="K32" s="575"/>
      <c r="L32" s="575"/>
      <c r="M32" s="575"/>
      <c r="N32" s="576"/>
      <c r="O32" s="531"/>
      <c r="P32" s="532"/>
      <c r="Q32" s="532"/>
      <c r="R32" s="532"/>
      <c r="S32" s="532"/>
      <c r="T32" s="532"/>
      <c r="U32" s="532"/>
      <c r="V32" s="532"/>
      <c r="W32" s="532"/>
      <c r="X32" s="532"/>
      <c r="Y32" s="532"/>
      <c r="Z32" s="532"/>
      <c r="AA32" s="532"/>
      <c r="AB32" s="532"/>
      <c r="AC32" s="532"/>
      <c r="AD32" s="532"/>
      <c r="AE32" s="532"/>
      <c r="AF32" s="532"/>
      <c r="AG32" s="532"/>
      <c r="AH32" s="532"/>
      <c r="AI32" s="532"/>
      <c r="AJ32" s="532"/>
      <c r="AK32" s="532"/>
      <c r="AL32" s="532"/>
      <c r="AM32" s="532"/>
      <c r="AN32" s="532"/>
      <c r="AO32" s="532"/>
      <c r="AP32" s="532"/>
      <c r="AQ32" s="532"/>
      <c r="AR32" s="532"/>
      <c r="AS32" s="532"/>
      <c r="AT32" s="532"/>
      <c r="AU32" s="532"/>
      <c r="AV32" s="532"/>
      <c r="AW32" s="533"/>
    </row>
    <row r="33" spans="2:49" x14ac:dyDescent="0.2">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row>
    <row r="34" spans="2:49" ht="13.25" customHeight="1" x14ac:dyDescent="0.2">
      <c r="B34" s="516" t="s">
        <v>160</v>
      </c>
      <c r="C34" s="517"/>
      <c r="D34" s="517"/>
      <c r="E34" s="517"/>
      <c r="F34" s="517"/>
      <c r="G34" s="517"/>
      <c r="H34" s="517"/>
      <c r="I34" s="517"/>
      <c r="J34" s="517"/>
      <c r="K34" s="517"/>
      <c r="L34" s="517"/>
      <c r="M34" s="517"/>
      <c r="N34" s="518"/>
      <c r="O34" s="577" t="s">
        <v>161</v>
      </c>
      <c r="P34" s="578"/>
      <c r="Q34" s="579"/>
      <c r="R34" s="583" t="s">
        <v>226</v>
      </c>
      <c r="S34" s="584"/>
      <c r="T34" s="584"/>
      <c r="U34" s="587" t="s">
        <v>162</v>
      </c>
      <c r="V34" s="588"/>
      <c r="W34" s="588"/>
      <c r="X34" s="588"/>
      <c r="Y34" s="589"/>
      <c r="Z34" s="549"/>
      <c r="AA34" s="549"/>
      <c r="AB34" s="549"/>
      <c r="AC34" s="549"/>
      <c r="AD34" s="549"/>
      <c r="AE34" s="549"/>
      <c r="AF34" s="549"/>
      <c r="AG34" s="549"/>
      <c r="AH34" s="549"/>
      <c r="AI34" s="549"/>
      <c r="AJ34" s="549"/>
      <c r="AK34" s="549"/>
      <c r="AL34" s="549"/>
      <c r="AM34" s="549"/>
      <c r="AN34" s="549"/>
      <c r="AO34" s="549"/>
      <c r="AP34" s="549"/>
      <c r="AQ34" s="549"/>
      <c r="AR34" s="549"/>
      <c r="AS34" s="549"/>
      <c r="AT34" s="549"/>
      <c r="AU34" s="549"/>
      <c r="AV34" s="549"/>
      <c r="AW34" s="593"/>
    </row>
    <row r="35" spans="2:49" x14ac:dyDescent="0.2">
      <c r="B35" s="522"/>
      <c r="C35" s="523"/>
      <c r="D35" s="523"/>
      <c r="E35" s="523"/>
      <c r="F35" s="523"/>
      <c r="G35" s="523"/>
      <c r="H35" s="523"/>
      <c r="I35" s="523"/>
      <c r="J35" s="523"/>
      <c r="K35" s="523"/>
      <c r="L35" s="523"/>
      <c r="M35" s="523"/>
      <c r="N35" s="524"/>
      <c r="O35" s="580"/>
      <c r="P35" s="581"/>
      <c r="Q35" s="582"/>
      <c r="R35" s="585"/>
      <c r="S35" s="586"/>
      <c r="T35" s="586"/>
      <c r="U35" s="590"/>
      <c r="V35" s="591"/>
      <c r="W35" s="591"/>
      <c r="X35" s="591"/>
      <c r="Y35" s="592"/>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94"/>
    </row>
    <row r="36" spans="2:49" x14ac:dyDescent="0.2">
      <c r="B36" s="542" t="s">
        <v>163</v>
      </c>
      <c r="C36" s="543"/>
      <c r="D36" s="543"/>
      <c r="E36" s="543"/>
      <c r="F36" s="543"/>
      <c r="G36" s="543"/>
      <c r="H36" s="543"/>
      <c r="I36" s="543"/>
      <c r="J36" s="543"/>
      <c r="K36" s="543"/>
      <c r="L36" s="543"/>
      <c r="M36" s="543"/>
      <c r="N36" s="544"/>
      <c r="O36" s="548"/>
      <c r="P36" s="549"/>
      <c r="Q36" s="549"/>
      <c r="R36" s="549"/>
      <c r="S36" s="549"/>
      <c r="T36" s="549"/>
      <c r="U36" s="549"/>
      <c r="V36" s="549"/>
      <c r="W36" s="549"/>
      <c r="X36" s="549"/>
      <c r="Y36" s="549"/>
      <c r="Z36" s="549"/>
      <c r="AA36" s="549"/>
      <c r="AB36" s="549"/>
      <c r="AC36" s="549"/>
      <c r="AD36" s="549"/>
      <c r="AE36" s="549"/>
      <c r="AF36" s="549"/>
      <c r="AG36" s="549"/>
      <c r="AH36" s="549"/>
      <c r="AI36" s="549"/>
      <c r="AJ36" s="549"/>
      <c r="AK36" s="549"/>
      <c r="AL36" s="549"/>
      <c r="AM36" s="549"/>
      <c r="AN36" s="549"/>
      <c r="AO36" s="549"/>
      <c r="AP36" s="549"/>
      <c r="AQ36" s="549"/>
      <c r="AR36" s="549"/>
      <c r="AS36" s="549"/>
      <c r="AT36" s="549"/>
      <c r="AU36" s="549"/>
      <c r="AV36" s="549"/>
      <c r="AW36" s="550"/>
    </row>
    <row r="37" spans="2:49" x14ac:dyDescent="0.2">
      <c r="B37" s="554"/>
      <c r="C37" s="555"/>
      <c r="D37" s="555"/>
      <c r="E37" s="555"/>
      <c r="F37" s="555"/>
      <c r="G37" s="555"/>
      <c r="H37" s="555"/>
      <c r="I37" s="555"/>
      <c r="J37" s="555"/>
      <c r="K37" s="555"/>
      <c r="L37" s="555"/>
      <c r="M37" s="555"/>
      <c r="N37" s="556"/>
      <c r="O37" s="565"/>
      <c r="P37" s="566"/>
      <c r="Q37" s="566"/>
      <c r="R37" s="566"/>
      <c r="S37" s="566"/>
      <c r="T37" s="566"/>
      <c r="U37" s="566"/>
      <c r="V37" s="566"/>
      <c r="W37" s="566"/>
      <c r="X37" s="566"/>
      <c r="Y37" s="566"/>
      <c r="Z37" s="566"/>
      <c r="AA37" s="566"/>
      <c r="AB37" s="566"/>
      <c r="AC37" s="566"/>
      <c r="AD37" s="566"/>
      <c r="AE37" s="566"/>
      <c r="AF37" s="566"/>
      <c r="AG37" s="566"/>
      <c r="AH37" s="566"/>
      <c r="AI37" s="566"/>
      <c r="AJ37" s="566"/>
      <c r="AK37" s="566"/>
      <c r="AL37" s="566"/>
      <c r="AM37" s="566"/>
      <c r="AN37" s="566"/>
      <c r="AO37" s="566"/>
      <c r="AP37" s="566"/>
      <c r="AQ37" s="566"/>
      <c r="AR37" s="566"/>
      <c r="AS37" s="566"/>
      <c r="AT37" s="566"/>
      <c r="AU37" s="566"/>
      <c r="AV37" s="566"/>
      <c r="AW37" s="567"/>
    </row>
    <row r="38" spans="2:49" x14ac:dyDescent="0.2">
      <c r="B38" s="554"/>
      <c r="C38" s="555"/>
      <c r="D38" s="555"/>
      <c r="E38" s="555"/>
      <c r="F38" s="555"/>
      <c r="G38" s="555"/>
      <c r="H38" s="555"/>
      <c r="I38" s="555"/>
      <c r="J38" s="555"/>
      <c r="K38" s="555"/>
      <c r="L38" s="555"/>
      <c r="M38" s="555"/>
      <c r="N38" s="556"/>
      <c r="O38" s="565"/>
      <c r="P38" s="566"/>
      <c r="Q38" s="566"/>
      <c r="R38" s="566"/>
      <c r="S38" s="566"/>
      <c r="T38" s="566"/>
      <c r="U38" s="566"/>
      <c r="V38" s="566"/>
      <c r="W38" s="566"/>
      <c r="X38" s="566"/>
      <c r="Y38" s="566"/>
      <c r="Z38" s="566"/>
      <c r="AA38" s="566"/>
      <c r="AB38" s="566"/>
      <c r="AC38" s="566"/>
      <c r="AD38" s="566"/>
      <c r="AE38" s="566"/>
      <c r="AF38" s="566"/>
      <c r="AG38" s="566"/>
      <c r="AH38" s="566"/>
      <c r="AI38" s="566"/>
      <c r="AJ38" s="566"/>
      <c r="AK38" s="566"/>
      <c r="AL38" s="566"/>
      <c r="AM38" s="566"/>
      <c r="AN38" s="566"/>
      <c r="AO38" s="566"/>
      <c r="AP38" s="566"/>
      <c r="AQ38" s="566"/>
      <c r="AR38" s="566"/>
      <c r="AS38" s="566"/>
      <c r="AT38" s="566"/>
      <c r="AU38" s="566"/>
      <c r="AV38" s="566"/>
      <c r="AW38" s="567"/>
    </row>
    <row r="39" spans="2:49" x14ac:dyDescent="0.2">
      <c r="B39" s="554"/>
      <c r="C39" s="555"/>
      <c r="D39" s="555"/>
      <c r="E39" s="555"/>
      <c r="F39" s="555"/>
      <c r="G39" s="555"/>
      <c r="H39" s="555"/>
      <c r="I39" s="555"/>
      <c r="J39" s="555"/>
      <c r="K39" s="555"/>
      <c r="L39" s="555"/>
      <c r="M39" s="555"/>
      <c r="N39" s="556"/>
      <c r="O39" s="565"/>
      <c r="P39" s="566"/>
      <c r="Q39" s="566"/>
      <c r="R39" s="566"/>
      <c r="S39" s="566"/>
      <c r="T39" s="566"/>
      <c r="U39" s="566"/>
      <c r="V39" s="566"/>
      <c r="W39" s="566"/>
      <c r="X39" s="566"/>
      <c r="Y39" s="566"/>
      <c r="Z39" s="566"/>
      <c r="AA39" s="566"/>
      <c r="AB39" s="566"/>
      <c r="AC39" s="566"/>
      <c r="AD39" s="566"/>
      <c r="AE39" s="566"/>
      <c r="AF39" s="566"/>
      <c r="AG39" s="566"/>
      <c r="AH39" s="566"/>
      <c r="AI39" s="566"/>
      <c r="AJ39" s="566"/>
      <c r="AK39" s="566"/>
      <c r="AL39" s="566"/>
      <c r="AM39" s="566"/>
      <c r="AN39" s="566"/>
      <c r="AO39" s="566"/>
      <c r="AP39" s="566"/>
      <c r="AQ39" s="566"/>
      <c r="AR39" s="566"/>
      <c r="AS39" s="566"/>
      <c r="AT39" s="566"/>
      <c r="AU39" s="566"/>
      <c r="AV39" s="566"/>
      <c r="AW39" s="567"/>
    </row>
    <row r="40" spans="2:49" x14ac:dyDescent="0.2">
      <c r="B40" s="545"/>
      <c r="C40" s="546"/>
      <c r="D40" s="546"/>
      <c r="E40" s="546"/>
      <c r="F40" s="546"/>
      <c r="G40" s="546"/>
      <c r="H40" s="546"/>
      <c r="I40" s="546"/>
      <c r="J40" s="546"/>
      <c r="K40" s="546"/>
      <c r="L40" s="546"/>
      <c r="M40" s="546"/>
      <c r="N40" s="547"/>
      <c r="O40" s="551"/>
      <c r="P40" s="552"/>
      <c r="Q40" s="552"/>
      <c r="R40" s="552"/>
      <c r="S40" s="552"/>
      <c r="T40" s="552"/>
      <c r="U40" s="552"/>
      <c r="V40" s="552"/>
      <c r="W40" s="552"/>
      <c r="X40" s="552"/>
      <c r="Y40" s="552"/>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3"/>
    </row>
    <row r="41" spans="2:49" x14ac:dyDescent="0.2">
      <c r="B41" s="542" t="s">
        <v>164</v>
      </c>
      <c r="C41" s="543"/>
      <c r="D41" s="543"/>
      <c r="E41" s="543"/>
      <c r="F41" s="543"/>
      <c r="G41" s="543"/>
      <c r="H41" s="543"/>
      <c r="I41" s="543"/>
      <c r="J41" s="543"/>
      <c r="K41" s="543"/>
      <c r="L41" s="543"/>
      <c r="M41" s="543"/>
      <c r="N41" s="544"/>
      <c r="O41" s="548"/>
      <c r="P41" s="549"/>
      <c r="Q41" s="549"/>
      <c r="R41" s="549"/>
      <c r="S41" s="549"/>
      <c r="T41" s="549"/>
      <c r="U41" s="549"/>
      <c r="V41" s="549"/>
      <c r="W41" s="549"/>
      <c r="X41" s="549"/>
      <c r="Y41" s="549"/>
      <c r="Z41" s="549"/>
      <c r="AA41" s="549"/>
      <c r="AB41" s="549"/>
      <c r="AC41" s="549"/>
      <c r="AD41" s="549"/>
      <c r="AE41" s="549"/>
      <c r="AF41" s="549"/>
      <c r="AG41" s="549"/>
      <c r="AH41" s="549"/>
      <c r="AI41" s="549"/>
      <c r="AJ41" s="549"/>
      <c r="AK41" s="549"/>
      <c r="AL41" s="549"/>
      <c r="AM41" s="549"/>
      <c r="AN41" s="549"/>
      <c r="AO41" s="549"/>
      <c r="AP41" s="549"/>
      <c r="AQ41" s="549"/>
      <c r="AR41" s="549"/>
      <c r="AS41" s="549"/>
      <c r="AT41" s="549"/>
      <c r="AU41" s="549"/>
      <c r="AV41" s="549"/>
      <c r="AW41" s="550"/>
    </row>
    <row r="42" spans="2:49" x14ac:dyDescent="0.2">
      <c r="B42" s="545"/>
      <c r="C42" s="546"/>
      <c r="D42" s="546"/>
      <c r="E42" s="546"/>
      <c r="F42" s="546"/>
      <c r="G42" s="546"/>
      <c r="H42" s="546"/>
      <c r="I42" s="546"/>
      <c r="J42" s="546"/>
      <c r="K42" s="546"/>
      <c r="L42" s="546"/>
      <c r="M42" s="546"/>
      <c r="N42" s="547"/>
      <c r="O42" s="551"/>
      <c r="P42" s="552"/>
      <c r="Q42" s="552"/>
      <c r="R42" s="552"/>
      <c r="S42" s="552"/>
      <c r="T42" s="552"/>
      <c r="U42" s="552"/>
      <c r="V42" s="552"/>
      <c r="W42" s="552"/>
      <c r="X42" s="552"/>
      <c r="Y42" s="552"/>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3"/>
    </row>
    <row r="43" spans="2:49" x14ac:dyDescent="0.2">
      <c r="B43" s="542" t="s">
        <v>165</v>
      </c>
      <c r="C43" s="543"/>
      <c r="D43" s="543"/>
      <c r="E43" s="543"/>
      <c r="F43" s="543"/>
      <c r="G43" s="543"/>
      <c r="H43" s="543"/>
      <c r="I43" s="543"/>
      <c r="J43" s="543"/>
      <c r="K43" s="543"/>
      <c r="L43" s="543"/>
      <c r="M43" s="543"/>
      <c r="N43" s="544"/>
      <c r="O43" s="542" t="s">
        <v>166</v>
      </c>
      <c r="P43" s="543"/>
      <c r="Q43" s="543"/>
      <c r="R43" s="557"/>
      <c r="S43" s="561"/>
      <c r="T43" s="526"/>
      <c r="U43" s="526"/>
      <c r="V43" s="526"/>
      <c r="W43" s="526"/>
      <c r="X43" s="526"/>
      <c r="Y43" s="526"/>
      <c r="Z43" s="526"/>
      <c r="AA43" s="526"/>
      <c r="AB43" s="526"/>
      <c r="AC43" s="526"/>
      <c r="AD43" s="526"/>
      <c r="AE43" s="526"/>
      <c r="AF43" s="526"/>
      <c r="AG43" s="526"/>
      <c r="AH43" s="526"/>
      <c r="AI43" s="526"/>
      <c r="AJ43" s="526"/>
      <c r="AK43" s="526"/>
      <c r="AL43" s="526"/>
      <c r="AM43" s="526"/>
      <c r="AN43" s="526"/>
      <c r="AO43" s="526"/>
      <c r="AP43" s="526"/>
      <c r="AQ43" s="526"/>
      <c r="AR43" s="526"/>
      <c r="AS43" s="526"/>
      <c r="AT43" s="526"/>
      <c r="AU43" s="526"/>
      <c r="AV43" s="526"/>
      <c r="AW43" s="527"/>
    </row>
    <row r="44" spans="2:49" x14ac:dyDescent="0.2">
      <c r="B44" s="554"/>
      <c r="C44" s="555"/>
      <c r="D44" s="555"/>
      <c r="E44" s="555"/>
      <c r="F44" s="555"/>
      <c r="G44" s="555"/>
      <c r="H44" s="555"/>
      <c r="I44" s="555"/>
      <c r="J44" s="555"/>
      <c r="K44" s="555"/>
      <c r="L44" s="555"/>
      <c r="M44" s="555"/>
      <c r="N44" s="556"/>
      <c r="O44" s="558"/>
      <c r="P44" s="559"/>
      <c r="Q44" s="559"/>
      <c r="R44" s="560"/>
      <c r="S44" s="562"/>
      <c r="T44" s="563"/>
      <c r="U44" s="563"/>
      <c r="V44" s="563"/>
      <c r="W44" s="563"/>
      <c r="X44" s="563"/>
      <c r="Y44" s="563"/>
      <c r="Z44" s="563"/>
      <c r="AA44" s="563"/>
      <c r="AB44" s="563"/>
      <c r="AC44" s="563"/>
      <c r="AD44" s="563"/>
      <c r="AE44" s="563"/>
      <c r="AF44" s="563"/>
      <c r="AG44" s="563"/>
      <c r="AH44" s="563"/>
      <c r="AI44" s="563"/>
      <c r="AJ44" s="563"/>
      <c r="AK44" s="563"/>
      <c r="AL44" s="563"/>
      <c r="AM44" s="563"/>
      <c r="AN44" s="563"/>
      <c r="AO44" s="563"/>
      <c r="AP44" s="563"/>
      <c r="AQ44" s="563"/>
      <c r="AR44" s="563"/>
      <c r="AS44" s="563"/>
      <c r="AT44" s="563"/>
      <c r="AU44" s="563"/>
      <c r="AV44" s="563"/>
      <c r="AW44" s="564"/>
    </row>
    <row r="45" spans="2:49" x14ac:dyDescent="0.2">
      <c r="B45" s="554"/>
      <c r="C45" s="555"/>
      <c r="D45" s="555"/>
      <c r="E45" s="555"/>
      <c r="F45" s="555"/>
      <c r="G45" s="555"/>
      <c r="H45" s="555"/>
      <c r="I45" s="555"/>
      <c r="J45" s="555"/>
      <c r="K45" s="555"/>
      <c r="L45" s="555"/>
      <c r="M45" s="555"/>
      <c r="N45" s="556"/>
      <c r="O45" s="542" t="s">
        <v>167</v>
      </c>
      <c r="P45" s="543"/>
      <c r="Q45" s="543"/>
      <c r="R45" s="557"/>
      <c r="S45" s="561"/>
      <c r="T45" s="526"/>
      <c r="U45" s="526"/>
      <c r="V45" s="526"/>
      <c r="W45" s="526"/>
      <c r="X45" s="526"/>
      <c r="Y45" s="526"/>
      <c r="Z45" s="526"/>
      <c r="AA45" s="526"/>
      <c r="AB45" s="526"/>
      <c r="AC45" s="526"/>
      <c r="AD45" s="526"/>
      <c r="AE45" s="526"/>
      <c r="AF45" s="526"/>
      <c r="AG45" s="526"/>
      <c r="AH45" s="526"/>
      <c r="AI45" s="526"/>
      <c r="AJ45" s="526"/>
      <c r="AK45" s="526"/>
      <c r="AL45" s="526"/>
      <c r="AM45" s="526"/>
      <c r="AN45" s="526"/>
      <c r="AO45" s="526"/>
      <c r="AP45" s="526"/>
      <c r="AQ45" s="526"/>
      <c r="AR45" s="526"/>
      <c r="AS45" s="526"/>
      <c r="AT45" s="526"/>
      <c r="AU45" s="526"/>
      <c r="AV45" s="526"/>
      <c r="AW45" s="527"/>
    </row>
    <row r="46" spans="2:49" x14ac:dyDescent="0.2">
      <c r="B46" s="545"/>
      <c r="C46" s="546"/>
      <c r="D46" s="546"/>
      <c r="E46" s="546"/>
      <c r="F46" s="546"/>
      <c r="G46" s="546"/>
      <c r="H46" s="546"/>
      <c r="I46" s="546"/>
      <c r="J46" s="546"/>
      <c r="K46" s="546"/>
      <c r="L46" s="546"/>
      <c r="M46" s="546"/>
      <c r="N46" s="547"/>
      <c r="O46" s="558"/>
      <c r="P46" s="559"/>
      <c r="Q46" s="559"/>
      <c r="R46" s="560"/>
      <c r="S46" s="562"/>
      <c r="T46" s="563"/>
      <c r="U46" s="563"/>
      <c r="V46" s="563"/>
      <c r="W46" s="563"/>
      <c r="X46" s="563"/>
      <c r="Y46" s="563"/>
      <c r="Z46" s="563"/>
      <c r="AA46" s="563"/>
      <c r="AB46" s="563"/>
      <c r="AC46" s="563"/>
      <c r="AD46" s="563"/>
      <c r="AE46" s="563"/>
      <c r="AF46" s="563"/>
      <c r="AG46" s="563"/>
      <c r="AH46" s="563"/>
      <c r="AI46" s="563"/>
      <c r="AJ46" s="563"/>
      <c r="AK46" s="563"/>
      <c r="AL46" s="563"/>
      <c r="AM46" s="563"/>
      <c r="AN46" s="563"/>
      <c r="AO46" s="563"/>
      <c r="AP46" s="563"/>
      <c r="AQ46" s="563"/>
      <c r="AR46" s="563"/>
      <c r="AS46" s="563"/>
      <c r="AT46" s="563"/>
      <c r="AU46" s="563"/>
      <c r="AV46" s="563"/>
      <c r="AW46" s="564"/>
    </row>
    <row r="47" spans="2:49" x14ac:dyDescent="0.2">
      <c r="B47" s="542" t="s">
        <v>168</v>
      </c>
      <c r="C47" s="543"/>
      <c r="D47" s="543"/>
      <c r="E47" s="543"/>
      <c r="F47" s="543"/>
      <c r="G47" s="543"/>
      <c r="H47" s="543"/>
      <c r="I47" s="543"/>
      <c r="J47" s="543"/>
      <c r="K47" s="543"/>
      <c r="L47" s="543"/>
      <c r="M47" s="543"/>
      <c r="N47" s="544"/>
      <c r="O47" s="512" t="s">
        <v>219</v>
      </c>
      <c r="P47" s="513"/>
      <c r="Q47" s="513"/>
      <c r="R47" s="513"/>
      <c r="S47" s="513"/>
      <c r="T47" s="510"/>
      <c r="U47" s="510"/>
      <c r="V47" s="510"/>
      <c r="W47" s="502" t="s">
        <v>92</v>
      </c>
      <c r="X47" s="502"/>
      <c r="Y47" s="510"/>
      <c r="Z47" s="510"/>
      <c r="AA47" s="502" t="s">
        <v>93</v>
      </c>
      <c r="AB47" s="502"/>
      <c r="AC47" s="502" t="s">
        <v>169</v>
      </c>
      <c r="AD47" s="502"/>
      <c r="AE47" s="502"/>
      <c r="AF47" s="502"/>
      <c r="AG47" s="502"/>
      <c r="AH47" s="502"/>
      <c r="AI47" s="502"/>
      <c r="AJ47" s="502"/>
      <c r="AK47" s="502"/>
      <c r="AL47" s="502"/>
      <c r="AM47" s="502"/>
      <c r="AN47" s="502"/>
      <c r="AO47" s="502"/>
      <c r="AP47" s="502"/>
      <c r="AQ47" s="502"/>
      <c r="AR47" s="502"/>
      <c r="AS47" s="502"/>
      <c r="AT47" s="502"/>
      <c r="AU47" s="502"/>
      <c r="AV47" s="502"/>
      <c r="AW47" s="534"/>
    </row>
    <row r="48" spans="2:49" x14ac:dyDescent="0.2">
      <c r="B48" s="545"/>
      <c r="C48" s="546"/>
      <c r="D48" s="546"/>
      <c r="E48" s="546"/>
      <c r="F48" s="546"/>
      <c r="G48" s="546"/>
      <c r="H48" s="546"/>
      <c r="I48" s="546"/>
      <c r="J48" s="546"/>
      <c r="K48" s="546"/>
      <c r="L48" s="546"/>
      <c r="M48" s="546"/>
      <c r="N48" s="547"/>
      <c r="O48" s="514"/>
      <c r="P48" s="515"/>
      <c r="Q48" s="515"/>
      <c r="R48" s="515"/>
      <c r="S48" s="515"/>
      <c r="T48" s="511"/>
      <c r="U48" s="511"/>
      <c r="V48" s="511"/>
      <c r="W48" s="503"/>
      <c r="X48" s="503"/>
      <c r="Y48" s="511"/>
      <c r="Z48" s="511"/>
      <c r="AA48" s="503"/>
      <c r="AB48" s="503"/>
      <c r="AC48" s="503"/>
      <c r="AD48" s="503"/>
      <c r="AE48" s="503"/>
      <c r="AF48" s="503"/>
      <c r="AG48" s="503"/>
      <c r="AH48" s="503"/>
      <c r="AI48" s="503"/>
      <c r="AJ48" s="503"/>
      <c r="AK48" s="503"/>
      <c r="AL48" s="503"/>
      <c r="AM48" s="503"/>
      <c r="AN48" s="503"/>
      <c r="AO48" s="503"/>
      <c r="AP48" s="503"/>
      <c r="AQ48" s="503"/>
      <c r="AR48" s="503"/>
      <c r="AS48" s="503"/>
      <c r="AT48" s="503"/>
      <c r="AU48" s="503"/>
      <c r="AV48" s="503"/>
      <c r="AW48" s="535"/>
    </row>
    <row r="49" spans="2:49" x14ac:dyDescent="0.2">
      <c r="B49" s="516" t="s">
        <v>170</v>
      </c>
      <c r="C49" s="517"/>
      <c r="D49" s="517"/>
      <c r="E49" s="517"/>
      <c r="F49" s="517"/>
      <c r="G49" s="517"/>
      <c r="H49" s="517"/>
      <c r="I49" s="517"/>
      <c r="J49" s="517"/>
      <c r="K49" s="517"/>
      <c r="L49" s="517"/>
      <c r="M49" s="517"/>
      <c r="N49" s="518"/>
      <c r="O49" s="536" t="s">
        <v>171</v>
      </c>
      <c r="P49" s="537"/>
      <c r="Q49" s="537"/>
      <c r="R49" s="537"/>
      <c r="S49" s="540">
        <f>AK52+AK53+AK54+AK55</f>
        <v>0</v>
      </c>
      <c r="T49" s="540"/>
      <c r="U49" s="540"/>
      <c r="V49" s="540"/>
      <c r="W49" s="540"/>
      <c r="X49" s="540"/>
      <c r="Y49" s="540"/>
      <c r="Z49" s="540"/>
      <c r="AA49" s="540"/>
      <c r="AB49" s="540"/>
      <c r="AC49" s="540"/>
      <c r="AD49" s="540"/>
      <c r="AE49" s="502" t="s">
        <v>95</v>
      </c>
      <c r="AF49" s="502"/>
      <c r="AG49" s="504" t="s">
        <v>172</v>
      </c>
      <c r="AH49" s="504"/>
      <c r="AI49" s="504"/>
      <c r="AJ49" s="504"/>
      <c r="AK49" s="504"/>
      <c r="AL49" s="504"/>
      <c r="AM49" s="504"/>
      <c r="AN49" s="504"/>
      <c r="AO49" s="504"/>
      <c r="AP49" s="504"/>
      <c r="AQ49" s="504"/>
      <c r="AR49" s="504"/>
      <c r="AS49" s="504"/>
      <c r="AT49" s="504"/>
      <c r="AU49" s="504"/>
      <c r="AV49" s="504"/>
      <c r="AW49" s="505"/>
    </row>
    <row r="50" spans="2:49" x14ac:dyDescent="0.2">
      <c r="B50" s="519"/>
      <c r="C50" s="520"/>
      <c r="D50" s="520"/>
      <c r="E50" s="520"/>
      <c r="F50" s="520"/>
      <c r="G50" s="520"/>
      <c r="H50" s="520"/>
      <c r="I50" s="520"/>
      <c r="J50" s="520"/>
      <c r="K50" s="520"/>
      <c r="L50" s="520"/>
      <c r="M50" s="520"/>
      <c r="N50" s="521"/>
      <c r="O50" s="538"/>
      <c r="P50" s="539"/>
      <c r="Q50" s="539"/>
      <c r="R50" s="539"/>
      <c r="S50" s="541"/>
      <c r="T50" s="541"/>
      <c r="U50" s="541"/>
      <c r="V50" s="541"/>
      <c r="W50" s="541"/>
      <c r="X50" s="541"/>
      <c r="Y50" s="541"/>
      <c r="Z50" s="541"/>
      <c r="AA50" s="541"/>
      <c r="AB50" s="541"/>
      <c r="AC50" s="541"/>
      <c r="AD50" s="541"/>
      <c r="AE50" s="503"/>
      <c r="AF50" s="503"/>
      <c r="AG50" s="506"/>
      <c r="AH50" s="506"/>
      <c r="AI50" s="506"/>
      <c r="AJ50" s="506"/>
      <c r="AK50" s="506"/>
      <c r="AL50" s="506"/>
      <c r="AM50" s="506"/>
      <c r="AN50" s="506"/>
      <c r="AO50" s="506"/>
      <c r="AP50" s="506"/>
      <c r="AQ50" s="506"/>
      <c r="AR50" s="506"/>
      <c r="AS50" s="506"/>
      <c r="AT50" s="506"/>
      <c r="AU50" s="506"/>
      <c r="AV50" s="506"/>
      <c r="AW50" s="507"/>
    </row>
    <row r="51" spans="2:49" x14ac:dyDescent="0.2">
      <c r="B51" s="519"/>
      <c r="C51" s="520"/>
      <c r="D51" s="520"/>
      <c r="E51" s="520"/>
      <c r="F51" s="520"/>
      <c r="G51" s="520"/>
      <c r="H51" s="520"/>
      <c r="I51" s="520"/>
      <c r="J51" s="520"/>
      <c r="K51" s="520"/>
      <c r="L51" s="520"/>
      <c r="M51" s="520"/>
      <c r="N51" s="521"/>
      <c r="O51" s="166"/>
      <c r="P51" s="167"/>
      <c r="Q51" s="167"/>
      <c r="R51" s="167"/>
      <c r="S51" s="167"/>
      <c r="T51" s="167"/>
      <c r="U51" s="167"/>
      <c r="V51" s="167"/>
      <c r="W51" s="167"/>
      <c r="X51" s="167"/>
      <c r="Y51" s="167"/>
      <c r="Z51" s="168" t="s">
        <v>173</v>
      </c>
      <c r="AA51" s="167"/>
      <c r="AB51" s="167"/>
      <c r="AC51" s="167"/>
      <c r="AD51" s="167"/>
      <c r="AE51" s="169"/>
      <c r="AF51" s="169"/>
      <c r="AG51" s="169"/>
      <c r="AH51" s="169"/>
      <c r="AI51" s="169"/>
      <c r="AJ51" s="169"/>
      <c r="AK51" s="169"/>
      <c r="AL51" s="169"/>
      <c r="AM51" s="169"/>
      <c r="AN51" s="169"/>
      <c r="AO51" s="169"/>
      <c r="AP51" s="169"/>
      <c r="AQ51" s="169"/>
      <c r="AR51" s="169"/>
      <c r="AS51" s="169"/>
      <c r="AT51" s="169"/>
      <c r="AU51" s="169"/>
      <c r="AV51" s="169"/>
      <c r="AW51" s="170"/>
    </row>
    <row r="52" spans="2:49" x14ac:dyDescent="0.2">
      <c r="B52" s="519"/>
      <c r="C52" s="520"/>
      <c r="D52" s="520"/>
      <c r="E52" s="520"/>
      <c r="F52" s="520"/>
      <c r="G52" s="520"/>
      <c r="H52" s="520"/>
      <c r="I52" s="520"/>
      <c r="J52" s="520"/>
      <c r="K52" s="520"/>
      <c r="L52" s="520"/>
      <c r="M52" s="520"/>
      <c r="N52" s="521"/>
      <c r="O52" s="166"/>
      <c r="P52" s="167"/>
      <c r="Q52" s="167"/>
      <c r="R52" s="167"/>
      <c r="S52" s="167"/>
      <c r="T52" s="167"/>
      <c r="U52" s="167"/>
      <c r="V52" s="145"/>
      <c r="W52" s="167"/>
      <c r="X52" s="145"/>
      <c r="Y52" s="167"/>
      <c r="Z52" s="167"/>
      <c r="AA52" s="145"/>
      <c r="AB52" s="171" t="s">
        <v>174</v>
      </c>
      <c r="AC52" s="171"/>
      <c r="AD52" s="169"/>
      <c r="AE52" s="169"/>
      <c r="AF52" s="169"/>
      <c r="AG52" s="145"/>
      <c r="AH52" s="145"/>
      <c r="AI52" s="145"/>
      <c r="AJ52" s="169"/>
      <c r="AK52" s="508"/>
      <c r="AL52" s="508"/>
      <c r="AM52" s="508"/>
      <c r="AN52" s="508"/>
      <c r="AO52" s="508"/>
      <c r="AP52" s="169" t="s">
        <v>175</v>
      </c>
      <c r="AQ52" s="172" t="s">
        <v>172</v>
      </c>
      <c r="AR52" s="172"/>
      <c r="AS52" s="172"/>
      <c r="AT52" s="172"/>
      <c r="AU52" s="172"/>
      <c r="AV52" s="145"/>
      <c r="AW52" s="170"/>
    </row>
    <row r="53" spans="2:49" x14ac:dyDescent="0.2">
      <c r="B53" s="519"/>
      <c r="C53" s="520"/>
      <c r="D53" s="520"/>
      <c r="E53" s="520"/>
      <c r="F53" s="520"/>
      <c r="G53" s="520"/>
      <c r="H53" s="520"/>
      <c r="I53" s="520"/>
      <c r="J53" s="520"/>
      <c r="K53" s="520"/>
      <c r="L53" s="520"/>
      <c r="M53" s="520"/>
      <c r="N53" s="521"/>
      <c r="O53" s="166"/>
      <c r="P53" s="167"/>
      <c r="Q53" s="167"/>
      <c r="R53" s="167"/>
      <c r="S53" s="167"/>
      <c r="T53" s="167"/>
      <c r="U53" s="167"/>
      <c r="V53" s="167"/>
      <c r="W53" s="167"/>
      <c r="X53" s="167"/>
      <c r="Y53" s="167"/>
      <c r="Z53" s="167"/>
      <c r="AA53" s="167"/>
      <c r="AB53" s="171" t="s">
        <v>176</v>
      </c>
      <c r="AC53" s="171"/>
      <c r="AD53" s="169"/>
      <c r="AE53" s="169"/>
      <c r="AF53" s="169"/>
      <c r="AG53" s="145"/>
      <c r="AH53" s="145"/>
      <c r="AI53" s="145"/>
      <c r="AJ53" s="169"/>
      <c r="AK53" s="508"/>
      <c r="AL53" s="508"/>
      <c r="AM53" s="508"/>
      <c r="AN53" s="508"/>
      <c r="AO53" s="508"/>
      <c r="AP53" s="169" t="s">
        <v>175</v>
      </c>
      <c r="AQ53" s="172" t="s">
        <v>172</v>
      </c>
      <c r="AR53" s="172"/>
      <c r="AS53" s="172"/>
      <c r="AT53" s="172"/>
      <c r="AU53" s="172"/>
      <c r="AV53" s="145"/>
      <c r="AW53" s="170"/>
    </row>
    <row r="54" spans="2:49" x14ac:dyDescent="0.2">
      <c r="B54" s="519"/>
      <c r="C54" s="520"/>
      <c r="D54" s="520"/>
      <c r="E54" s="520"/>
      <c r="F54" s="520"/>
      <c r="G54" s="520"/>
      <c r="H54" s="520"/>
      <c r="I54" s="520"/>
      <c r="J54" s="520"/>
      <c r="K54" s="520"/>
      <c r="L54" s="520"/>
      <c r="M54" s="520"/>
      <c r="N54" s="521"/>
      <c r="O54" s="166"/>
      <c r="P54" s="167"/>
      <c r="Q54" s="167"/>
      <c r="R54" s="167"/>
      <c r="S54" s="167"/>
      <c r="T54" s="167"/>
      <c r="U54" s="167"/>
      <c r="V54" s="167"/>
      <c r="W54" s="167"/>
      <c r="X54" s="167"/>
      <c r="Y54" s="167"/>
      <c r="Z54" s="167"/>
      <c r="AA54" s="167"/>
      <c r="AB54" s="171" t="s">
        <v>177</v>
      </c>
      <c r="AC54" s="171"/>
      <c r="AD54" s="169"/>
      <c r="AE54" s="169"/>
      <c r="AF54" s="169"/>
      <c r="AG54" s="145"/>
      <c r="AH54" s="145"/>
      <c r="AI54" s="145"/>
      <c r="AJ54" s="169"/>
      <c r="AK54" s="508"/>
      <c r="AL54" s="508"/>
      <c r="AM54" s="508"/>
      <c r="AN54" s="508"/>
      <c r="AO54" s="508"/>
      <c r="AP54" s="169" t="s">
        <v>175</v>
      </c>
      <c r="AQ54" s="172" t="s">
        <v>172</v>
      </c>
      <c r="AR54" s="172"/>
      <c r="AS54" s="172"/>
      <c r="AT54" s="172"/>
      <c r="AU54" s="172"/>
      <c r="AV54" s="145"/>
      <c r="AW54" s="170"/>
    </row>
    <row r="55" spans="2:49" x14ac:dyDescent="0.2">
      <c r="B55" s="519"/>
      <c r="C55" s="520"/>
      <c r="D55" s="520"/>
      <c r="E55" s="520"/>
      <c r="F55" s="520"/>
      <c r="G55" s="520"/>
      <c r="H55" s="520"/>
      <c r="I55" s="520"/>
      <c r="J55" s="520"/>
      <c r="K55" s="520"/>
      <c r="L55" s="520"/>
      <c r="M55" s="520"/>
      <c r="N55" s="521"/>
      <c r="O55" s="166"/>
      <c r="P55" s="167"/>
      <c r="Q55" s="167"/>
      <c r="R55" s="167"/>
      <c r="S55" s="167"/>
      <c r="T55" s="167"/>
      <c r="U55" s="167"/>
      <c r="V55" s="167"/>
      <c r="W55" s="167"/>
      <c r="X55" s="167"/>
      <c r="Y55" s="167"/>
      <c r="Z55" s="167"/>
      <c r="AA55" s="167"/>
      <c r="AB55" s="171" t="s">
        <v>178</v>
      </c>
      <c r="AC55" s="171"/>
      <c r="AD55" s="169"/>
      <c r="AE55" s="169"/>
      <c r="AF55" s="169"/>
      <c r="AG55" s="145"/>
      <c r="AH55" s="145"/>
      <c r="AI55" s="145"/>
      <c r="AJ55" s="169"/>
      <c r="AK55" s="508"/>
      <c r="AL55" s="508"/>
      <c r="AM55" s="508"/>
      <c r="AN55" s="508"/>
      <c r="AO55" s="508"/>
      <c r="AP55" s="169" t="s">
        <v>175</v>
      </c>
      <c r="AQ55" s="172" t="s">
        <v>172</v>
      </c>
      <c r="AR55" s="172"/>
      <c r="AS55" s="172"/>
      <c r="AT55" s="172"/>
      <c r="AU55" s="172"/>
      <c r="AV55" s="145"/>
      <c r="AW55" s="170"/>
    </row>
    <row r="56" spans="2:49" x14ac:dyDescent="0.2">
      <c r="B56" s="519"/>
      <c r="C56" s="520"/>
      <c r="D56" s="520"/>
      <c r="E56" s="520"/>
      <c r="F56" s="520"/>
      <c r="G56" s="520"/>
      <c r="H56" s="520"/>
      <c r="I56" s="520"/>
      <c r="J56" s="520"/>
      <c r="K56" s="520"/>
      <c r="L56" s="520"/>
      <c r="M56" s="520"/>
      <c r="N56" s="521"/>
      <c r="O56" s="166"/>
      <c r="P56" s="167"/>
      <c r="Q56" s="167"/>
      <c r="R56" s="167"/>
      <c r="S56" s="167"/>
      <c r="T56" s="167"/>
      <c r="U56" s="167"/>
      <c r="V56" s="167"/>
      <c r="W56" s="167"/>
      <c r="X56" s="167"/>
      <c r="Y56" s="167"/>
      <c r="Z56" s="167"/>
      <c r="AA56" s="167"/>
      <c r="AB56" s="171"/>
      <c r="AC56" s="171"/>
      <c r="AD56" s="169"/>
      <c r="AE56" s="169"/>
      <c r="AF56" s="169"/>
      <c r="AG56" s="145"/>
      <c r="AH56" s="145"/>
      <c r="AI56" s="145"/>
      <c r="AJ56" s="169"/>
      <c r="AK56" s="509"/>
      <c r="AL56" s="509"/>
      <c r="AM56" s="509"/>
      <c r="AN56" s="509"/>
      <c r="AO56" s="509"/>
      <c r="AP56" s="169"/>
      <c r="AQ56" s="172"/>
      <c r="AR56" s="172"/>
      <c r="AS56" s="172"/>
      <c r="AT56" s="172"/>
      <c r="AU56" s="172"/>
      <c r="AV56" s="145"/>
      <c r="AW56" s="170"/>
    </row>
    <row r="57" spans="2:49" x14ac:dyDescent="0.2">
      <c r="B57" s="522"/>
      <c r="C57" s="523"/>
      <c r="D57" s="523"/>
      <c r="E57" s="523"/>
      <c r="F57" s="523"/>
      <c r="G57" s="523"/>
      <c r="H57" s="523"/>
      <c r="I57" s="523"/>
      <c r="J57" s="523"/>
      <c r="K57" s="523"/>
      <c r="L57" s="523"/>
      <c r="M57" s="523"/>
      <c r="N57" s="524"/>
      <c r="O57" s="166"/>
      <c r="P57" s="167"/>
      <c r="Q57" s="167"/>
      <c r="R57" s="167"/>
      <c r="S57" s="167"/>
      <c r="T57" s="167"/>
      <c r="U57" s="167"/>
      <c r="V57" s="167"/>
      <c r="W57" s="167"/>
      <c r="X57" s="167"/>
      <c r="Y57" s="167"/>
      <c r="Z57" s="167"/>
      <c r="AA57" s="167"/>
      <c r="AB57" s="167"/>
      <c r="AC57" s="167"/>
      <c r="AD57" s="167"/>
      <c r="AE57" s="145"/>
      <c r="AF57" s="145"/>
      <c r="AG57" s="145"/>
      <c r="AH57" s="145"/>
      <c r="AI57" s="145"/>
      <c r="AJ57" s="145"/>
      <c r="AK57" s="509"/>
      <c r="AL57" s="509"/>
      <c r="AM57" s="509"/>
      <c r="AN57" s="509"/>
      <c r="AO57" s="509"/>
      <c r="AP57" s="169"/>
      <c r="AQ57" s="172"/>
      <c r="AR57" s="174"/>
      <c r="AS57" s="174"/>
      <c r="AT57" s="174"/>
      <c r="AU57" s="174"/>
      <c r="AV57" s="169"/>
      <c r="AW57" s="170"/>
    </row>
    <row r="58" spans="2:49" x14ac:dyDescent="0.2">
      <c r="B58" s="516" t="s">
        <v>179</v>
      </c>
      <c r="C58" s="517"/>
      <c r="D58" s="517"/>
      <c r="E58" s="517"/>
      <c r="F58" s="517"/>
      <c r="G58" s="517"/>
      <c r="H58" s="517"/>
      <c r="I58" s="517"/>
      <c r="J58" s="517"/>
      <c r="K58" s="517"/>
      <c r="L58" s="517"/>
      <c r="M58" s="517"/>
      <c r="N58" s="518"/>
      <c r="O58" s="525"/>
      <c r="P58" s="526"/>
      <c r="Q58" s="526"/>
      <c r="R58" s="526"/>
      <c r="S58" s="526"/>
      <c r="T58" s="526"/>
      <c r="U58" s="526"/>
      <c r="V58" s="526"/>
      <c r="W58" s="526"/>
      <c r="X58" s="526"/>
      <c r="Y58" s="526"/>
      <c r="Z58" s="526"/>
      <c r="AA58" s="526"/>
      <c r="AB58" s="526"/>
      <c r="AC58" s="526"/>
      <c r="AD58" s="526"/>
      <c r="AE58" s="526"/>
      <c r="AF58" s="526"/>
      <c r="AG58" s="526"/>
      <c r="AH58" s="526"/>
      <c r="AI58" s="526"/>
      <c r="AJ58" s="526"/>
      <c r="AK58" s="526"/>
      <c r="AL58" s="526"/>
      <c r="AM58" s="526"/>
      <c r="AN58" s="526"/>
      <c r="AO58" s="526"/>
      <c r="AP58" s="526"/>
      <c r="AQ58" s="526"/>
      <c r="AR58" s="526"/>
      <c r="AS58" s="526"/>
      <c r="AT58" s="526"/>
      <c r="AU58" s="526"/>
      <c r="AV58" s="526"/>
      <c r="AW58" s="527"/>
    </row>
    <row r="59" spans="2:49" x14ac:dyDescent="0.2">
      <c r="B59" s="519"/>
      <c r="C59" s="520"/>
      <c r="D59" s="520"/>
      <c r="E59" s="520"/>
      <c r="F59" s="520"/>
      <c r="G59" s="520"/>
      <c r="H59" s="520"/>
      <c r="I59" s="520"/>
      <c r="J59" s="520"/>
      <c r="K59" s="520"/>
      <c r="L59" s="520"/>
      <c r="M59" s="520"/>
      <c r="N59" s="521"/>
      <c r="O59" s="528"/>
      <c r="P59" s="529"/>
      <c r="Q59" s="529"/>
      <c r="R59" s="529"/>
      <c r="S59" s="529"/>
      <c r="T59" s="529"/>
      <c r="U59" s="529"/>
      <c r="V59" s="529"/>
      <c r="W59" s="529"/>
      <c r="X59" s="529"/>
      <c r="Y59" s="529"/>
      <c r="Z59" s="529"/>
      <c r="AA59" s="529"/>
      <c r="AB59" s="529"/>
      <c r="AC59" s="529"/>
      <c r="AD59" s="529"/>
      <c r="AE59" s="529"/>
      <c r="AF59" s="529"/>
      <c r="AG59" s="529"/>
      <c r="AH59" s="529"/>
      <c r="AI59" s="529"/>
      <c r="AJ59" s="529"/>
      <c r="AK59" s="529"/>
      <c r="AL59" s="529"/>
      <c r="AM59" s="529"/>
      <c r="AN59" s="529"/>
      <c r="AO59" s="529"/>
      <c r="AP59" s="529"/>
      <c r="AQ59" s="529"/>
      <c r="AR59" s="529"/>
      <c r="AS59" s="529"/>
      <c r="AT59" s="529"/>
      <c r="AU59" s="529"/>
      <c r="AV59" s="529"/>
      <c r="AW59" s="530"/>
    </row>
    <row r="60" spans="2:49" x14ac:dyDescent="0.2">
      <c r="B60" s="519"/>
      <c r="C60" s="520"/>
      <c r="D60" s="520"/>
      <c r="E60" s="520"/>
      <c r="F60" s="520"/>
      <c r="G60" s="520"/>
      <c r="H60" s="520"/>
      <c r="I60" s="520"/>
      <c r="J60" s="520"/>
      <c r="K60" s="520"/>
      <c r="L60" s="520"/>
      <c r="M60" s="520"/>
      <c r="N60" s="521"/>
      <c r="O60" s="528"/>
      <c r="P60" s="529"/>
      <c r="Q60" s="529"/>
      <c r="R60" s="529"/>
      <c r="S60" s="529"/>
      <c r="T60" s="529"/>
      <c r="U60" s="529"/>
      <c r="V60" s="529"/>
      <c r="W60" s="529"/>
      <c r="X60" s="529"/>
      <c r="Y60" s="529"/>
      <c r="Z60" s="529"/>
      <c r="AA60" s="529"/>
      <c r="AB60" s="529"/>
      <c r="AC60" s="529"/>
      <c r="AD60" s="529"/>
      <c r="AE60" s="529"/>
      <c r="AF60" s="529"/>
      <c r="AG60" s="529"/>
      <c r="AH60" s="529"/>
      <c r="AI60" s="529"/>
      <c r="AJ60" s="529"/>
      <c r="AK60" s="529"/>
      <c r="AL60" s="529"/>
      <c r="AM60" s="529"/>
      <c r="AN60" s="529"/>
      <c r="AO60" s="529"/>
      <c r="AP60" s="529"/>
      <c r="AQ60" s="529"/>
      <c r="AR60" s="529"/>
      <c r="AS60" s="529"/>
      <c r="AT60" s="529"/>
      <c r="AU60" s="529"/>
      <c r="AV60" s="529"/>
      <c r="AW60" s="530"/>
    </row>
    <row r="61" spans="2:49" x14ac:dyDescent="0.2">
      <c r="B61" s="519"/>
      <c r="C61" s="520"/>
      <c r="D61" s="520"/>
      <c r="E61" s="520"/>
      <c r="F61" s="520"/>
      <c r="G61" s="520"/>
      <c r="H61" s="520"/>
      <c r="I61" s="520"/>
      <c r="J61" s="520"/>
      <c r="K61" s="520"/>
      <c r="L61" s="520"/>
      <c r="M61" s="520"/>
      <c r="N61" s="521"/>
      <c r="O61" s="528"/>
      <c r="P61" s="529"/>
      <c r="Q61" s="529"/>
      <c r="R61" s="529"/>
      <c r="S61" s="529"/>
      <c r="T61" s="529"/>
      <c r="U61" s="529"/>
      <c r="V61" s="529"/>
      <c r="W61" s="529"/>
      <c r="X61" s="529"/>
      <c r="Y61" s="529"/>
      <c r="Z61" s="529"/>
      <c r="AA61" s="529"/>
      <c r="AB61" s="529"/>
      <c r="AC61" s="529"/>
      <c r="AD61" s="529"/>
      <c r="AE61" s="529"/>
      <c r="AF61" s="529"/>
      <c r="AG61" s="529"/>
      <c r="AH61" s="529"/>
      <c r="AI61" s="529"/>
      <c r="AJ61" s="529"/>
      <c r="AK61" s="529"/>
      <c r="AL61" s="529"/>
      <c r="AM61" s="529"/>
      <c r="AN61" s="529"/>
      <c r="AO61" s="529"/>
      <c r="AP61" s="529"/>
      <c r="AQ61" s="529"/>
      <c r="AR61" s="529"/>
      <c r="AS61" s="529"/>
      <c r="AT61" s="529"/>
      <c r="AU61" s="529"/>
      <c r="AV61" s="529"/>
      <c r="AW61" s="530"/>
    </row>
    <row r="62" spans="2:49" x14ac:dyDescent="0.2">
      <c r="B62" s="522"/>
      <c r="C62" s="523"/>
      <c r="D62" s="523"/>
      <c r="E62" s="523"/>
      <c r="F62" s="523"/>
      <c r="G62" s="523"/>
      <c r="H62" s="523"/>
      <c r="I62" s="523"/>
      <c r="J62" s="523"/>
      <c r="K62" s="523"/>
      <c r="L62" s="523"/>
      <c r="M62" s="523"/>
      <c r="N62" s="524"/>
      <c r="O62" s="531"/>
      <c r="P62" s="532"/>
      <c r="Q62" s="532"/>
      <c r="R62" s="532"/>
      <c r="S62" s="532"/>
      <c r="T62" s="532"/>
      <c r="U62" s="532"/>
      <c r="V62" s="532"/>
      <c r="W62" s="532"/>
      <c r="X62" s="532"/>
      <c r="Y62" s="532"/>
      <c r="Z62" s="532"/>
      <c r="AA62" s="532"/>
      <c r="AB62" s="532"/>
      <c r="AC62" s="532"/>
      <c r="AD62" s="532"/>
      <c r="AE62" s="532"/>
      <c r="AF62" s="532"/>
      <c r="AG62" s="532"/>
      <c r="AH62" s="532"/>
      <c r="AI62" s="532"/>
      <c r="AJ62" s="532"/>
      <c r="AK62" s="532"/>
      <c r="AL62" s="532"/>
      <c r="AM62" s="532"/>
      <c r="AN62" s="532"/>
      <c r="AO62" s="532"/>
      <c r="AP62" s="532"/>
      <c r="AQ62" s="532"/>
      <c r="AR62" s="532"/>
      <c r="AS62" s="532"/>
      <c r="AT62" s="532"/>
      <c r="AU62" s="532"/>
      <c r="AV62" s="532"/>
      <c r="AW62" s="533"/>
    </row>
  </sheetData>
  <sheetProtection password="DDD3" sheet="1" formatCells="0" formatRows="0" insertRows="0" deleteRows="0"/>
  <mergeCells count="70">
    <mergeCell ref="B6:N10"/>
    <mergeCell ref="O6:AW10"/>
    <mergeCell ref="B4:N5"/>
    <mergeCell ref="O4:Q5"/>
    <mergeCell ref="R4:T5"/>
    <mergeCell ref="U4:Y5"/>
    <mergeCell ref="Z4:AW5"/>
    <mergeCell ref="B17:N18"/>
    <mergeCell ref="T17:V18"/>
    <mergeCell ref="W17:X18"/>
    <mergeCell ref="Y17:Z18"/>
    <mergeCell ref="B11:N12"/>
    <mergeCell ref="O11:AW12"/>
    <mergeCell ref="B13:N16"/>
    <mergeCell ref="O13:R14"/>
    <mergeCell ref="S13:AW14"/>
    <mergeCell ref="O15:R16"/>
    <mergeCell ref="S15:AW16"/>
    <mergeCell ref="O17:S18"/>
    <mergeCell ref="AA17:AB18"/>
    <mergeCell ref="AC17:AD18"/>
    <mergeCell ref="AE17:AW18"/>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19:N27"/>
    <mergeCell ref="O19:R20"/>
    <mergeCell ref="S19:AD20"/>
    <mergeCell ref="B47:N48"/>
    <mergeCell ref="T47:V48"/>
    <mergeCell ref="AK54:AO54"/>
    <mergeCell ref="AK55:AO55"/>
    <mergeCell ref="B41:N42"/>
    <mergeCell ref="O41:AW42"/>
    <mergeCell ref="B43:N46"/>
    <mergeCell ref="O43:R44"/>
    <mergeCell ref="S43:AW44"/>
    <mergeCell ref="O45:R46"/>
    <mergeCell ref="S45:AW46"/>
    <mergeCell ref="AK57:AO57"/>
    <mergeCell ref="W47:X48"/>
    <mergeCell ref="Y47:Z48"/>
    <mergeCell ref="O47:S48"/>
    <mergeCell ref="B58:N62"/>
    <mergeCell ref="O58:AW62"/>
    <mergeCell ref="AA47:AB48"/>
    <mergeCell ref="AC47:AD48"/>
    <mergeCell ref="AE47:AW48"/>
    <mergeCell ref="B49:N57"/>
    <mergeCell ref="O49:R50"/>
    <mergeCell ref="S49:AD50"/>
    <mergeCell ref="AE49:AF50"/>
    <mergeCell ref="AG49:AW50"/>
    <mergeCell ref="AK52:AO52"/>
    <mergeCell ref="AK53:AO53"/>
    <mergeCell ref="AE19:AF20"/>
    <mergeCell ref="AG19:AW20"/>
    <mergeCell ref="AK22:AO22"/>
    <mergeCell ref="AK23:AO23"/>
    <mergeCell ref="AK56:AO56"/>
  </mergeCells>
  <phoneticPr fontId="1"/>
  <dataValidations count="5">
    <dataValidation allowBlank="1" showInputMessage="1" showErrorMessage="1" prompt="自社内で開催する場合は、対象になりません" sqref="AK22:AO22 AK52:AO52"/>
    <dataValidation allowBlank="1" showInputMessage="1" showErrorMessage="1" promptTitle="番号を記入してください" prompt="前ページの資金支出明細番号と対応させて記入してください_x000a_" sqref="R4:T5 R34:T35"/>
    <dataValidation type="list" allowBlank="1" showInputMessage="1" showErrorMessage="1" sqref="T17:V18 T47:V48">
      <formula1>"5,6"</formula1>
    </dataValidation>
    <dataValidation type="list" allowBlank="1" showInputMessage="1" showErrorMessage="1" sqref="Y17:Z18 Y47:Z48">
      <formula1>"1,2,3,4,5,6,7,8,9,10,11,12"</formula1>
    </dataValidation>
    <dataValidation allowBlank="1" showInputMessage="1" showErrorMessage="1" prompt="下記（内訳）に金額を記載してください。合計額が自動計算されます。" sqref="S19:AD20 S49:AD50"/>
  </dataValidations>
  <pageMargins left="0.51181102362204722" right="0.31496062992125984" top="0.43307086614173229" bottom="0.31496062992125984" header="0.23622047244094491" footer="0.23622047244094491"/>
  <pageSetup paperSize="9" orientation="portrait" r:id="rId1"/>
  <headerFooter>
    <oddFooter>&amp;A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8"/>
  <sheetViews>
    <sheetView view="pageBreakPreview" zoomScaleNormal="100" zoomScaleSheetLayoutView="100" workbookViewId="0">
      <selection activeCell="E5" sqref="E5"/>
    </sheetView>
  </sheetViews>
  <sheetFormatPr defaultColWidth="2.1796875" defaultRowHeight="12" x14ac:dyDescent="0.2"/>
  <cols>
    <col min="1" max="1" width="30.6328125" style="56" bestFit="1" customWidth="1"/>
    <col min="2" max="2" width="12.453125" style="56" bestFit="1" customWidth="1"/>
    <col min="3" max="3" width="15.26953125" style="56" bestFit="1" customWidth="1"/>
    <col min="4" max="4" width="14.26953125" style="56" bestFit="1" customWidth="1"/>
    <col min="5" max="5" width="12.453125" style="56" bestFit="1" customWidth="1"/>
    <col min="6" max="222" width="2.453125" style="56" customWidth="1"/>
    <col min="223" max="16384" width="2.1796875" style="56"/>
  </cols>
  <sheetData>
    <row r="1" spans="1:5" s="55" customFormat="1" ht="13" x14ac:dyDescent="0.2">
      <c r="A1" s="111" t="s">
        <v>180</v>
      </c>
      <c r="B1" s="66"/>
      <c r="C1" s="132"/>
      <c r="D1" s="132"/>
      <c r="E1" s="132"/>
    </row>
    <row r="2" spans="1:5" s="55" customFormat="1" ht="12.5" x14ac:dyDescent="0.2">
      <c r="A2" s="175"/>
      <c r="B2" s="176"/>
      <c r="C2" s="177"/>
      <c r="D2" s="177"/>
      <c r="E2" s="177" t="s">
        <v>217</v>
      </c>
    </row>
    <row r="3" spans="1:5" s="55" customFormat="1" ht="45" customHeight="1" x14ac:dyDescent="0.2">
      <c r="A3" s="178" t="s">
        <v>181</v>
      </c>
      <c r="B3" s="179" t="s">
        <v>182</v>
      </c>
      <c r="C3" s="179" t="s">
        <v>183</v>
      </c>
      <c r="D3" s="180" t="s">
        <v>184</v>
      </c>
      <c r="E3" s="179" t="s">
        <v>185</v>
      </c>
    </row>
    <row r="4" spans="1:5" ht="30" customHeight="1" x14ac:dyDescent="0.2">
      <c r="A4" s="215"/>
      <c r="B4" s="216"/>
      <c r="C4" s="216"/>
      <c r="D4" s="206"/>
      <c r="E4" s="216"/>
    </row>
    <row r="5" spans="1:5" ht="30" customHeight="1" x14ac:dyDescent="0.2">
      <c r="A5" s="217"/>
      <c r="B5" s="216"/>
      <c r="C5" s="216"/>
      <c r="D5" s="206"/>
      <c r="E5" s="220"/>
    </row>
    <row r="6" spans="1:5" ht="30" customHeight="1" x14ac:dyDescent="0.2">
      <c r="A6" s="215"/>
      <c r="B6" s="216"/>
      <c r="C6" s="216"/>
      <c r="D6" s="206"/>
      <c r="E6" s="216"/>
    </row>
    <row r="7" spans="1:5" ht="30" customHeight="1" x14ac:dyDescent="0.2">
      <c r="A7" s="218"/>
      <c r="B7" s="219"/>
      <c r="C7" s="219"/>
      <c r="D7" s="207"/>
      <c r="E7" s="219"/>
    </row>
    <row r="8" spans="1:5" ht="30" customHeight="1" x14ac:dyDescent="0.2">
      <c r="A8" s="181" t="s">
        <v>186</v>
      </c>
      <c r="B8" s="182"/>
      <c r="C8" s="183"/>
      <c r="D8" s="81">
        <f>SUBTOTAL(109,テーブル1[助成事業に
要する経費
（税抜）])</f>
        <v>0</v>
      </c>
      <c r="E8" s="184"/>
    </row>
  </sheetData>
  <sheetProtection password="DDD3" sheet="1" formatCells="0" formatRows="0" insertRows="0" deleteRows="0"/>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7"/>
  <sheetViews>
    <sheetView view="pageBreakPreview" zoomScaleNormal="100" zoomScaleSheetLayoutView="100" workbookViewId="0">
      <selection activeCell="B7" sqref="B7"/>
    </sheetView>
  </sheetViews>
  <sheetFormatPr defaultColWidth="9.26953125" defaultRowHeight="13" x14ac:dyDescent="0.2"/>
  <cols>
    <col min="1" max="1" width="25" style="1" customWidth="1"/>
    <col min="2" max="2" width="17.453125" style="1" customWidth="1"/>
    <col min="3" max="16384" width="9.26953125" style="1"/>
  </cols>
  <sheetData>
    <row r="1" spans="1:2" ht="18.75" customHeight="1" thickBot="1" x14ac:dyDescent="0.25">
      <c r="A1" s="91" t="s">
        <v>187</v>
      </c>
      <c r="B1" s="92" t="s">
        <v>188</v>
      </c>
    </row>
    <row r="2" spans="1:2" ht="18.75" customHeight="1" thickTop="1" x14ac:dyDescent="0.2">
      <c r="A2" s="93" t="s">
        <v>189</v>
      </c>
      <c r="B2" s="82">
        <v>1030</v>
      </c>
    </row>
    <row r="3" spans="1:2" ht="18.75" customHeight="1" x14ac:dyDescent="0.2">
      <c r="A3" s="94" t="s">
        <v>190</v>
      </c>
      <c r="B3" s="82">
        <v>1090</v>
      </c>
    </row>
    <row r="4" spans="1:2" ht="18.75" customHeight="1" x14ac:dyDescent="0.2">
      <c r="A4" s="94" t="s">
        <v>191</v>
      </c>
      <c r="B4" s="82">
        <v>1160</v>
      </c>
    </row>
    <row r="5" spans="1:2" ht="18.75" customHeight="1" x14ac:dyDescent="0.2">
      <c r="A5" s="94" t="s">
        <v>192</v>
      </c>
      <c r="B5" s="82">
        <v>1230</v>
      </c>
    </row>
    <row r="6" spans="1:2" ht="18.75" customHeight="1" x14ac:dyDescent="0.2">
      <c r="A6" s="94" t="s">
        <v>193</v>
      </c>
      <c r="B6" s="82">
        <v>1310</v>
      </c>
    </row>
    <row r="7" spans="1:2" ht="18.75" customHeight="1" x14ac:dyDescent="0.2">
      <c r="A7" s="94" t="s">
        <v>194</v>
      </c>
      <c r="B7" s="82">
        <v>1390</v>
      </c>
    </row>
    <row r="8" spans="1:2" ht="18.75" customHeight="1" x14ac:dyDescent="0.2">
      <c r="A8" s="94" t="s">
        <v>195</v>
      </c>
      <c r="B8" s="82">
        <v>1470</v>
      </c>
    </row>
    <row r="9" spans="1:2" ht="18.75" customHeight="1" x14ac:dyDescent="0.2">
      <c r="A9" s="94" t="s">
        <v>196</v>
      </c>
      <c r="B9" s="82">
        <v>1550</v>
      </c>
    </row>
    <row r="10" spans="1:2" ht="18.75" customHeight="1" x14ac:dyDescent="0.2">
      <c r="A10" s="94" t="s">
        <v>197</v>
      </c>
      <c r="B10" s="82">
        <v>1640</v>
      </c>
    </row>
    <row r="11" spans="1:2" ht="18.75" customHeight="1" x14ac:dyDescent="0.2">
      <c r="A11" s="94" t="s">
        <v>198</v>
      </c>
      <c r="B11" s="82">
        <v>1800</v>
      </c>
    </row>
    <row r="12" spans="1:2" ht="18.75" customHeight="1" x14ac:dyDescent="0.2">
      <c r="A12" s="94" t="s">
        <v>199</v>
      </c>
      <c r="B12" s="82">
        <v>1960</v>
      </c>
    </row>
    <row r="13" spans="1:2" ht="18.75" customHeight="1" x14ac:dyDescent="0.2">
      <c r="A13" s="94" t="s">
        <v>200</v>
      </c>
      <c r="B13" s="82">
        <v>2130</v>
      </c>
    </row>
    <row r="14" spans="1:2" ht="18.75" customHeight="1" x14ac:dyDescent="0.2">
      <c r="A14" s="94" t="s">
        <v>201</v>
      </c>
      <c r="B14" s="82">
        <v>2290</v>
      </c>
    </row>
    <row r="15" spans="1:2" ht="18.75" customHeight="1" x14ac:dyDescent="0.2">
      <c r="A15" s="94" t="s">
        <v>202</v>
      </c>
      <c r="B15" s="82">
        <v>2460</v>
      </c>
    </row>
    <row r="16" spans="1:2" ht="18.75" customHeight="1" x14ac:dyDescent="0.2">
      <c r="A16" s="94" t="s">
        <v>203</v>
      </c>
      <c r="B16" s="82">
        <v>2620</v>
      </c>
    </row>
    <row r="17" spans="1:2" ht="18.75" customHeight="1" x14ac:dyDescent="0.2">
      <c r="A17" s="94" t="s">
        <v>204</v>
      </c>
      <c r="B17" s="82">
        <v>2780</v>
      </c>
    </row>
    <row r="18" spans="1:2" ht="18.75" customHeight="1" x14ac:dyDescent="0.2">
      <c r="A18" s="94" t="s">
        <v>205</v>
      </c>
      <c r="B18" s="82">
        <v>2950</v>
      </c>
    </row>
    <row r="19" spans="1:2" ht="18.75" customHeight="1" x14ac:dyDescent="0.2">
      <c r="A19" s="94" t="s">
        <v>206</v>
      </c>
      <c r="B19" s="82">
        <v>3110</v>
      </c>
    </row>
    <row r="20" spans="1:2" ht="18.75" customHeight="1" x14ac:dyDescent="0.2">
      <c r="A20" s="94" t="s">
        <v>207</v>
      </c>
      <c r="B20" s="82">
        <v>3360</v>
      </c>
    </row>
    <row r="21" spans="1:2" ht="18.75" customHeight="1" x14ac:dyDescent="0.2">
      <c r="A21" s="94" t="s">
        <v>208</v>
      </c>
      <c r="B21" s="82">
        <v>3610</v>
      </c>
    </row>
    <row r="22" spans="1:2" ht="18.75" customHeight="1" x14ac:dyDescent="0.2">
      <c r="A22" s="94" t="s">
        <v>209</v>
      </c>
      <c r="B22" s="82">
        <v>3850</v>
      </c>
    </row>
    <row r="23" spans="1:2" ht="18.75" customHeight="1" x14ac:dyDescent="0.2">
      <c r="A23" s="94" t="s">
        <v>210</v>
      </c>
      <c r="B23" s="82">
        <v>4100</v>
      </c>
    </row>
    <row r="24" spans="1:2" ht="18.75" customHeight="1" x14ac:dyDescent="0.2">
      <c r="A24" s="94" t="s">
        <v>211</v>
      </c>
      <c r="B24" s="82">
        <v>4340</v>
      </c>
    </row>
    <row r="25" spans="1:2" ht="18.75" customHeight="1" x14ac:dyDescent="0.2">
      <c r="A25" s="94" t="s">
        <v>212</v>
      </c>
      <c r="B25" s="82">
        <v>4590</v>
      </c>
    </row>
    <row r="26" spans="1:2" ht="18.75" customHeight="1" x14ac:dyDescent="0.2">
      <c r="A26" s="94" t="s">
        <v>213</v>
      </c>
      <c r="B26" s="83">
        <v>4840</v>
      </c>
    </row>
    <row r="27" spans="1:2" ht="18.75" customHeight="1" thickBot="1" x14ac:dyDescent="0.25">
      <c r="A27" s="95" t="s">
        <v>214</v>
      </c>
      <c r="B27" s="83">
        <v>5080</v>
      </c>
    </row>
  </sheetData>
  <sheetProtection algorithmName="SHA-512" hashValue="hgILszw3g2oc75uDL0roo6dH5rI0ddv1dFz6IgBrvmtAWe3QrWW8v1jrhBwkJBZeEUv3gOYcXqtDKUT3Tudqgg==" saltValue="0j4V6Vk4LCR+Z6Wjg+yN5g==" spinCount="100000" sheet="1"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L49"/>
  <sheetViews>
    <sheetView showZeros="0" view="pageBreakPreview" topLeftCell="A16" zoomScaleNormal="100" zoomScaleSheetLayoutView="100" workbookViewId="0">
      <selection activeCell="D48" sqref="D48:AS4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7</v>
      </c>
      <c r="B1" s="5"/>
      <c r="C1" s="6"/>
      <c r="D1" s="6"/>
      <c r="E1" s="6"/>
      <c r="F1" s="6"/>
      <c r="G1" s="6"/>
      <c r="H1" s="6"/>
      <c r="I1" s="6"/>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218</v>
      </c>
      <c r="B3" s="8"/>
      <c r="C3" s="13"/>
      <c r="D3" s="6"/>
      <c r="E3" s="6"/>
      <c r="F3" s="6"/>
      <c r="G3" s="6"/>
      <c r="H3" s="8"/>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6"/>
      <c r="AM3" s="332" t="s">
        <v>8</v>
      </c>
      <c r="AN3" s="332"/>
      <c r="AO3" s="332"/>
      <c r="AP3" s="332"/>
      <c r="AQ3" s="332"/>
      <c r="AR3" s="332"/>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333"/>
      <c r="AN4" s="333"/>
      <c r="AO4" s="333"/>
      <c r="AP4" s="333"/>
      <c r="AQ4" s="333"/>
      <c r="AR4" s="333"/>
      <c r="AS4" s="2"/>
    </row>
    <row r="5" spans="1:64" ht="16.5" customHeight="1" x14ac:dyDescent="0.2">
      <c r="A5" s="277" t="s">
        <v>9</v>
      </c>
      <c r="B5" s="277"/>
      <c r="C5" s="277"/>
      <c r="D5" s="277"/>
      <c r="E5" s="277"/>
      <c r="F5" s="277"/>
      <c r="G5" s="277"/>
      <c r="H5" s="277"/>
      <c r="I5" s="277"/>
      <c r="J5" s="277"/>
      <c r="K5" s="277"/>
      <c r="L5" s="277"/>
      <c r="M5" s="277"/>
      <c r="N5" s="277"/>
      <c r="O5" s="277"/>
      <c r="P5" s="334" t="s">
        <v>10</v>
      </c>
      <c r="Q5" s="335"/>
      <c r="R5" s="335"/>
      <c r="S5" s="335"/>
      <c r="T5" s="335"/>
      <c r="U5" s="335"/>
      <c r="V5" s="335"/>
      <c r="W5" s="335"/>
      <c r="X5" s="335"/>
      <c r="Y5" s="336"/>
      <c r="Z5" s="337" t="s">
        <v>11</v>
      </c>
      <c r="AA5" s="337"/>
      <c r="AB5" s="337"/>
      <c r="AC5" s="337"/>
      <c r="AD5" s="337"/>
      <c r="AE5" s="337"/>
      <c r="AF5" s="337"/>
      <c r="AG5" s="337"/>
      <c r="AH5" s="337"/>
      <c r="AI5" s="337" t="s">
        <v>12</v>
      </c>
      <c r="AJ5" s="337"/>
      <c r="AK5" s="337"/>
      <c r="AL5" s="337"/>
      <c r="AM5" s="337"/>
      <c r="AN5" s="337"/>
      <c r="AO5" s="337"/>
      <c r="AP5" s="337"/>
      <c r="AQ5" s="337"/>
      <c r="AR5" s="337"/>
      <c r="AS5" s="337"/>
    </row>
    <row r="6" spans="1:64" ht="16.5" customHeight="1" thickBot="1" x14ac:dyDescent="0.25">
      <c r="A6" s="277"/>
      <c r="B6" s="277"/>
      <c r="C6" s="277"/>
      <c r="D6" s="277"/>
      <c r="E6" s="277"/>
      <c r="F6" s="277"/>
      <c r="G6" s="277"/>
      <c r="H6" s="277"/>
      <c r="I6" s="277"/>
      <c r="J6" s="277"/>
      <c r="K6" s="277"/>
      <c r="L6" s="277"/>
      <c r="M6" s="277"/>
      <c r="N6" s="277"/>
      <c r="O6" s="277"/>
      <c r="P6" s="338" t="s">
        <v>13</v>
      </c>
      <c r="Q6" s="339"/>
      <c r="R6" s="339"/>
      <c r="S6" s="339"/>
      <c r="T6" s="339"/>
      <c r="U6" s="339"/>
      <c r="V6" s="339"/>
      <c r="W6" s="339"/>
      <c r="X6" s="339"/>
      <c r="Y6" s="340"/>
      <c r="Z6" s="341" t="s">
        <v>14</v>
      </c>
      <c r="AA6" s="342"/>
      <c r="AB6" s="342"/>
      <c r="AC6" s="342"/>
      <c r="AD6" s="342"/>
      <c r="AE6" s="342"/>
      <c r="AF6" s="342"/>
      <c r="AG6" s="342"/>
      <c r="AH6" s="343"/>
      <c r="AI6" s="344" t="s">
        <v>15</v>
      </c>
      <c r="AJ6" s="345"/>
      <c r="AK6" s="345"/>
      <c r="AL6" s="345"/>
      <c r="AM6" s="345"/>
      <c r="AN6" s="345"/>
      <c r="AO6" s="345"/>
      <c r="AP6" s="345"/>
      <c r="AQ6" s="345"/>
      <c r="AR6" s="345"/>
      <c r="AS6" s="346"/>
    </row>
    <row r="7" spans="1:64" ht="21" customHeight="1" x14ac:dyDescent="0.2">
      <c r="A7" s="325" t="s">
        <v>16</v>
      </c>
      <c r="B7" s="327" t="s">
        <v>17</v>
      </c>
      <c r="C7" s="327"/>
      <c r="D7" s="327"/>
      <c r="E7" s="327"/>
      <c r="F7" s="327"/>
      <c r="G7" s="327"/>
      <c r="H7" s="327"/>
      <c r="I7" s="327"/>
      <c r="J7" s="327"/>
      <c r="K7" s="327"/>
      <c r="L7" s="327"/>
      <c r="M7" s="327"/>
      <c r="N7" s="327"/>
      <c r="O7" s="327"/>
      <c r="P7" s="318">
        <f>'(1)原材料'!H20</f>
        <v>0</v>
      </c>
      <c r="Q7" s="319"/>
      <c r="R7" s="319"/>
      <c r="S7" s="319"/>
      <c r="T7" s="319"/>
      <c r="U7" s="319"/>
      <c r="V7" s="319"/>
      <c r="W7" s="319"/>
      <c r="X7" s="319"/>
      <c r="Y7" s="320"/>
      <c r="Z7" s="318">
        <f>'(1)原材料'!I20</f>
        <v>0</v>
      </c>
      <c r="AA7" s="319"/>
      <c r="AB7" s="319"/>
      <c r="AC7" s="319"/>
      <c r="AD7" s="319"/>
      <c r="AE7" s="319"/>
      <c r="AF7" s="319"/>
      <c r="AG7" s="319"/>
      <c r="AH7" s="319"/>
      <c r="AI7" s="321">
        <f>ROUNDDOWN($Z7/2,-3)</f>
        <v>0</v>
      </c>
      <c r="AJ7" s="322"/>
      <c r="AK7" s="322"/>
      <c r="AL7" s="322"/>
      <c r="AM7" s="322"/>
      <c r="AN7" s="322"/>
      <c r="AO7" s="322"/>
      <c r="AP7" s="322"/>
      <c r="AQ7" s="322"/>
      <c r="AR7" s="322"/>
      <c r="AS7" s="323"/>
    </row>
    <row r="8" spans="1:64" ht="19.5" customHeight="1" x14ac:dyDescent="0.2">
      <c r="A8" s="326"/>
      <c r="B8" s="328" t="s">
        <v>18</v>
      </c>
      <c r="C8" s="328"/>
      <c r="D8" s="328"/>
      <c r="E8" s="328"/>
      <c r="F8" s="328"/>
      <c r="G8" s="328"/>
      <c r="H8" s="328"/>
      <c r="I8" s="328"/>
      <c r="J8" s="328"/>
      <c r="K8" s="328"/>
      <c r="L8" s="328"/>
      <c r="M8" s="328"/>
      <c r="N8" s="328"/>
      <c r="O8" s="328"/>
      <c r="P8" s="307">
        <f>'(2)-1機械装置'!I20</f>
        <v>0</v>
      </c>
      <c r="Q8" s="308"/>
      <c r="R8" s="308"/>
      <c r="S8" s="308"/>
      <c r="T8" s="308"/>
      <c r="U8" s="308"/>
      <c r="V8" s="308"/>
      <c r="W8" s="308"/>
      <c r="X8" s="308"/>
      <c r="Y8" s="313"/>
      <c r="Z8" s="307">
        <f>'(2)-1機械装置'!J20</f>
        <v>0</v>
      </c>
      <c r="AA8" s="308"/>
      <c r="AB8" s="308"/>
      <c r="AC8" s="308"/>
      <c r="AD8" s="308"/>
      <c r="AE8" s="308"/>
      <c r="AF8" s="308"/>
      <c r="AG8" s="308"/>
      <c r="AH8" s="308"/>
      <c r="AI8" s="309">
        <f>ROUNDDOWN($Z8/2,-3)</f>
        <v>0</v>
      </c>
      <c r="AJ8" s="310"/>
      <c r="AK8" s="310"/>
      <c r="AL8" s="310"/>
      <c r="AM8" s="310"/>
      <c r="AN8" s="310"/>
      <c r="AO8" s="310"/>
      <c r="AP8" s="310"/>
      <c r="AQ8" s="310"/>
      <c r="AR8" s="310"/>
      <c r="AS8" s="311"/>
    </row>
    <row r="9" spans="1:64" ht="21" customHeight="1" x14ac:dyDescent="0.2">
      <c r="A9" s="326"/>
      <c r="B9" s="324" t="s">
        <v>19</v>
      </c>
      <c r="C9" s="324"/>
      <c r="D9" s="324"/>
      <c r="E9" s="324"/>
      <c r="F9" s="324"/>
      <c r="G9" s="324"/>
      <c r="H9" s="324"/>
      <c r="I9" s="324"/>
      <c r="J9" s="324"/>
      <c r="K9" s="324"/>
      <c r="L9" s="324"/>
      <c r="M9" s="324"/>
      <c r="N9" s="324"/>
      <c r="O9" s="324"/>
      <c r="P9" s="307">
        <f>'(3)-1委託外注'!F19</f>
        <v>0</v>
      </c>
      <c r="Q9" s="308"/>
      <c r="R9" s="308"/>
      <c r="S9" s="308"/>
      <c r="T9" s="308"/>
      <c r="U9" s="308"/>
      <c r="V9" s="308"/>
      <c r="W9" s="308"/>
      <c r="X9" s="308"/>
      <c r="Y9" s="313"/>
      <c r="Z9" s="307">
        <f>'(3)-1委託外注'!G19</f>
        <v>0</v>
      </c>
      <c r="AA9" s="308"/>
      <c r="AB9" s="308"/>
      <c r="AC9" s="308"/>
      <c r="AD9" s="308"/>
      <c r="AE9" s="308"/>
      <c r="AF9" s="308"/>
      <c r="AG9" s="308"/>
      <c r="AH9" s="308"/>
      <c r="AI9" s="309">
        <f>ROUNDDOWN($Z9/2,-3)</f>
        <v>0</v>
      </c>
      <c r="AJ9" s="310"/>
      <c r="AK9" s="310"/>
      <c r="AL9" s="310"/>
      <c r="AM9" s="310"/>
      <c r="AN9" s="310"/>
      <c r="AO9" s="310"/>
      <c r="AP9" s="310"/>
      <c r="AQ9" s="310"/>
      <c r="AR9" s="310"/>
      <c r="AS9" s="311"/>
    </row>
    <row r="10" spans="1:64" ht="21" customHeight="1" x14ac:dyDescent="0.2">
      <c r="A10" s="326"/>
      <c r="B10" s="324" t="s">
        <v>20</v>
      </c>
      <c r="C10" s="324"/>
      <c r="D10" s="324"/>
      <c r="E10" s="324"/>
      <c r="F10" s="324"/>
      <c r="G10" s="324"/>
      <c r="H10" s="324"/>
      <c r="I10" s="324"/>
      <c r="J10" s="324"/>
      <c r="K10" s="324"/>
      <c r="L10" s="324"/>
      <c r="M10" s="324"/>
      <c r="N10" s="324"/>
      <c r="O10" s="324"/>
      <c r="P10" s="307">
        <f>'(4)-1専門家'!H14</f>
        <v>0</v>
      </c>
      <c r="Q10" s="308"/>
      <c r="R10" s="308"/>
      <c r="S10" s="308"/>
      <c r="T10" s="308"/>
      <c r="U10" s="308"/>
      <c r="V10" s="308"/>
      <c r="W10" s="308"/>
      <c r="X10" s="308"/>
      <c r="Y10" s="313"/>
      <c r="Z10" s="307">
        <f>'(4)-1専門家'!I14</f>
        <v>0</v>
      </c>
      <c r="AA10" s="308"/>
      <c r="AB10" s="308"/>
      <c r="AC10" s="308"/>
      <c r="AD10" s="308"/>
      <c r="AE10" s="308"/>
      <c r="AF10" s="308"/>
      <c r="AG10" s="308"/>
      <c r="AH10" s="308"/>
      <c r="AI10" s="309">
        <f>MIN(ROUNDDOWN($Z10/2,-3),500000)</f>
        <v>0</v>
      </c>
      <c r="AJ10" s="310"/>
      <c r="AK10" s="310"/>
      <c r="AL10" s="310"/>
      <c r="AM10" s="310"/>
      <c r="AN10" s="310"/>
      <c r="AO10" s="310"/>
      <c r="AP10" s="310"/>
      <c r="AQ10" s="310"/>
      <c r="AR10" s="310"/>
      <c r="AS10" s="311"/>
    </row>
    <row r="11" spans="1:64" ht="21" customHeight="1" x14ac:dyDescent="0.2">
      <c r="A11" s="326"/>
      <c r="B11" s="312" t="s">
        <v>21</v>
      </c>
      <c r="C11" s="312"/>
      <c r="D11" s="312"/>
      <c r="E11" s="312"/>
      <c r="F11" s="312"/>
      <c r="G11" s="312"/>
      <c r="H11" s="312"/>
      <c r="I11" s="312"/>
      <c r="J11" s="312"/>
      <c r="K11" s="312"/>
      <c r="L11" s="312"/>
      <c r="M11" s="312"/>
      <c r="N11" s="312"/>
      <c r="O11" s="312"/>
      <c r="P11" s="307">
        <f>'(5)賃借費'!F14</f>
        <v>0</v>
      </c>
      <c r="Q11" s="308"/>
      <c r="R11" s="308"/>
      <c r="S11" s="308"/>
      <c r="T11" s="308"/>
      <c r="U11" s="308"/>
      <c r="V11" s="308"/>
      <c r="W11" s="308"/>
      <c r="X11" s="308"/>
      <c r="Y11" s="313"/>
      <c r="Z11" s="307">
        <f>'(5)賃借費'!G14</f>
        <v>0</v>
      </c>
      <c r="AA11" s="308"/>
      <c r="AB11" s="308"/>
      <c r="AC11" s="308"/>
      <c r="AD11" s="308"/>
      <c r="AE11" s="308"/>
      <c r="AF11" s="308"/>
      <c r="AG11" s="308"/>
      <c r="AH11" s="308"/>
      <c r="AI11" s="309">
        <f>MIN(ROUNDDOWN($Z11/2,-3),1500000)</f>
        <v>0</v>
      </c>
      <c r="AJ11" s="310"/>
      <c r="AK11" s="310"/>
      <c r="AL11" s="310"/>
      <c r="AM11" s="310"/>
      <c r="AN11" s="310"/>
      <c r="AO11" s="310"/>
      <c r="AP11" s="310"/>
      <c r="AQ11" s="310"/>
      <c r="AR11" s="310"/>
      <c r="AS11" s="311"/>
    </row>
    <row r="12" spans="1:64" ht="21" customHeight="1" x14ac:dyDescent="0.2">
      <c r="A12" s="326"/>
      <c r="B12" s="312" t="s">
        <v>22</v>
      </c>
      <c r="C12" s="312"/>
      <c r="D12" s="312"/>
      <c r="E12" s="312"/>
      <c r="F12" s="312"/>
      <c r="G12" s="312"/>
      <c r="H12" s="312"/>
      <c r="I12" s="312"/>
      <c r="J12" s="312"/>
      <c r="K12" s="312"/>
      <c r="L12" s="312"/>
      <c r="M12" s="312"/>
      <c r="N12" s="312"/>
      <c r="O12" s="312"/>
      <c r="P12" s="307">
        <f>'(6)産業財産権'!F14</f>
        <v>0</v>
      </c>
      <c r="Q12" s="308"/>
      <c r="R12" s="308"/>
      <c r="S12" s="308"/>
      <c r="T12" s="308"/>
      <c r="U12" s="308"/>
      <c r="V12" s="308"/>
      <c r="W12" s="308"/>
      <c r="X12" s="308"/>
      <c r="Y12" s="313"/>
      <c r="Z12" s="307">
        <f>'(6)産業財産権'!G14</f>
        <v>0</v>
      </c>
      <c r="AA12" s="308"/>
      <c r="AB12" s="308"/>
      <c r="AC12" s="308"/>
      <c r="AD12" s="308"/>
      <c r="AE12" s="308"/>
      <c r="AF12" s="308"/>
      <c r="AG12" s="308"/>
      <c r="AH12" s="308"/>
      <c r="AI12" s="309">
        <f>ROUNDDOWN($Z12/2,-3)</f>
        <v>0</v>
      </c>
      <c r="AJ12" s="310"/>
      <c r="AK12" s="310"/>
      <c r="AL12" s="310"/>
      <c r="AM12" s="310"/>
      <c r="AN12" s="310"/>
      <c r="AO12" s="310"/>
      <c r="AP12" s="310"/>
      <c r="AQ12" s="310"/>
      <c r="AR12" s="310"/>
      <c r="AS12" s="311"/>
    </row>
    <row r="13" spans="1:64" ht="21" customHeight="1" thickBot="1" x14ac:dyDescent="0.25">
      <c r="A13" s="326"/>
      <c r="B13" s="292" t="s">
        <v>23</v>
      </c>
      <c r="C13" s="292"/>
      <c r="D13" s="292"/>
      <c r="E13" s="292"/>
      <c r="F13" s="292"/>
      <c r="G13" s="292"/>
      <c r="H13" s="292"/>
      <c r="I13" s="292"/>
      <c r="J13" s="292"/>
      <c r="K13" s="292"/>
      <c r="L13" s="292"/>
      <c r="M13" s="292"/>
      <c r="N13" s="292"/>
      <c r="O13" s="292"/>
      <c r="P13" s="293">
        <f>'(7)人件費'!H14</f>
        <v>0</v>
      </c>
      <c r="Q13" s="294"/>
      <c r="R13" s="294"/>
      <c r="S13" s="294"/>
      <c r="T13" s="294"/>
      <c r="U13" s="294"/>
      <c r="V13" s="294"/>
      <c r="W13" s="294"/>
      <c r="X13" s="294"/>
      <c r="Y13" s="295"/>
      <c r="Z13" s="293">
        <f>'(7)人件費'!I14</f>
        <v>0</v>
      </c>
      <c r="AA13" s="294"/>
      <c r="AB13" s="294"/>
      <c r="AC13" s="294"/>
      <c r="AD13" s="294"/>
      <c r="AE13" s="294"/>
      <c r="AF13" s="294"/>
      <c r="AG13" s="294"/>
      <c r="AH13" s="294"/>
      <c r="AI13" s="296">
        <f>MIN(ROUNDDOWN($Z13/2,-3),10000000)</f>
        <v>0</v>
      </c>
      <c r="AJ13" s="297"/>
      <c r="AK13" s="297"/>
      <c r="AL13" s="297"/>
      <c r="AM13" s="297"/>
      <c r="AN13" s="297"/>
      <c r="AO13" s="297"/>
      <c r="AP13" s="297"/>
      <c r="AQ13" s="297"/>
      <c r="AR13" s="297"/>
      <c r="AS13" s="298"/>
      <c r="BG13" s="20"/>
      <c r="BH13" s="20"/>
    </row>
    <row r="14" spans="1:64" ht="21" customHeight="1" thickBot="1" x14ac:dyDescent="0.25">
      <c r="A14" s="316"/>
      <c r="B14" s="299" t="s">
        <v>24</v>
      </c>
      <c r="C14" s="299"/>
      <c r="D14" s="299"/>
      <c r="E14" s="299"/>
      <c r="F14" s="299"/>
      <c r="G14" s="299"/>
      <c r="H14" s="299"/>
      <c r="I14" s="299"/>
      <c r="J14" s="299"/>
      <c r="K14" s="299"/>
      <c r="L14" s="299"/>
      <c r="M14" s="299"/>
      <c r="N14" s="299"/>
      <c r="O14" s="300"/>
      <c r="P14" s="301">
        <f>SUM(P7:Y13)</f>
        <v>0</v>
      </c>
      <c r="Q14" s="302"/>
      <c r="R14" s="302"/>
      <c r="S14" s="302"/>
      <c r="T14" s="302"/>
      <c r="U14" s="302"/>
      <c r="V14" s="302"/>
      <c r="W14" s="302"/>
      <c r="X14" s="302"/>
      <c r="Y14" s="303"/>
      <c r="Z14" s="301">
        <f>SUM(Z7:AH13)</f>
        <v>0</v>
      </c>
      <c r="AA14" s="302"/>
      <c r="AB14" s="302"/>
      <c r="AC14" s="302"/>
      <c r="AD14" s="302"/>
      <c r="AE14" s="302"/>
      <c r="AF14" s="302"/>
      <c r="AG14" s="302"/>
      <c r="AH14" s="303"/>
      <c r="AI14" s="329">
        <f>SUM(AI7:AS13)</f>
        <v>0</v>
      </c>
      <c r="AJ14" s="330"/>
      <c r="AK14" s="330"/>
      <c r="AL14" s="330"/>
      <c r="AM14" s="330"/>
      <c r="AN14" s="330"/>
      <c r="AO14" s="330"/>
      <c r="AP14" s="330"/>
      <c r="AQ14" s="330"/>
      <c r="AR14" s="330"/>
      <c r="AS14" s="331"/>
      <c r="BG14" s="20"/>
      <c r="BH14" s="20"/>
    </row>
    <row r="15" spans="1:64" ht="21" customHeight="1" x14ac:dyDescent="0.2">
      <c r="A15" s="314" t="s">
        <v>25</v>
      </c>
      <c r="B15" s="317" t="s">
        <v>26</v>
      </c>
      <c r="C15" s="317"/>
      <c r="D15" s="317"/>
      <c r="E15" s="317"/>
      <c r="F15" s="317"/>
      <c r="G15" s="317"/>
      <c r="H15" s="317"/>
      <c r="I15" s="317"/>
      <c r="J15" s="317"/>
      <c r="K15" s="317"/>
      <c r="L15" s="317"/>
      <c r="M15" s="317"/>
      <c r="N15" s="317"/>
      <c r="O15" s="317"/>
      <c r="P15" s="318">
        <f>'(8)広告費'!G14</f>
        <v>0</v>
      </c>
      <c r="Q15" s="319"/>
      <c r="R15" s="319"/>
      <c r="S15" s="319"/>
      <c r="T15" s="319"/>
      <c r="U15" s="319"/>
      <c r="V15" s="319"/>
      <c r="W15" s="319"/>
      <c r="X15" s="319"/>
      <c r="Y15" s="320"/>
      <c r="Z15" s="318">
        <f>'(8)広告費'!H14</f>
        <v>0</v>
      </c>
      <c r="AA15" s="319"/>
      <c r="AB15" s="319"/>
      <c r="AC15" s="319"/>
      <c r="AD15" s="319"/>
      <c r="AE15" s="319"/>
      <c r="AF15" s="319"/>
      <c r="AG15" s="319"/>
      <c r="AH15" s="319"/>
      <c r="AI15" s="321">
        <f>ROUNDDOWN($Z15/2,-3)</f>
        <v>0</v>
      </c>
      <c r="AJ15" s="322"/>
      <c r="AK15" s="322"/>
      <c r="AL15" s="322"/>
      <c r="AM15" s="322"/>
      <c r="AN15" s="322"/>
      <c r="AO15" s="322"/>
      <c r="AP15" s="322"/>
      <c r="AQ15" s="322"/>
      <c r="AR15" s="322"/>
      <c r="AS15" s="323"/>
      <c r="BG15" s="20"/>
      <c r="BH15" s="20"/>
      <c r="BI15" s="20"/>
      <c r="BJ15" s="20"/>
    </row>
    <row r="16" spans="1:64" ht="21" customHeight="1" x14ac:dyDescent="0.2">
      <c r="A16" s="315"/>
      <c r="B16" s="312" t="s">
        <v>27</v>
      </c>
      <c r="C16" s="312"/>
      <c r="D16" s="312"/>
      <c r="E16" s="312"/>
      <c r="F16" s="312"/>
      <c r="G16" s="312"/>
      <c r="H16" s="312"/>
      <c r="I16" s="312"/>
      <c r="J16" s="312"/>
      <c r="K16" s="312"/>
      <c r="L16" s="312"/>
      <c r="M16" s="312"/>
      <c r="N16" s="312"/>
      <c r="O16" s="312"/>
      <c r="P16" s="307">
        <f>'(9)展示会'!H14</f>
        <v>0</v>
      </c>
      <c r="Q16" s="308"/>
      <c r="R16" s="308"/>
      <c r="S16" s="308"/>
      <c r="T16" s="308"/>
      <c r="U16" s="308"/>
      <c r="V16" s="308"/>
      <c r="W16" s="308"/>
      <c r="X16" s="308"/>
      <c r="Y16" s="313"/>
      <c r="Z16" s="307">
        <f>'(9)展示会'!I14</f>
        <v>0</v>
      </c>
      <c r="AA16" s="308"/>
      <c r="AB16" s="308"/>
      <c r="AC16" s="308"/>
      <c r="AD16" s="308"/>
      <c r="AE16" s="308"/>
      <c r="AF16" s="308"/>
      <c r="AG16" s="308"/>
      <c r="AH16" s="308"/>
      <c r="AI16" s="309">
        <f>ROUNDDOWN($Z16/2,-3)</f>
        <v>0</v>
      </c>
      <c r="AJ16" s="310"/>
      <c r="AK16" s="310"/>
      <c r="AL16" s="310"/>
      <c r="AM16" s="310"/>
      <c r="AN16" s="310"/>
      <c r="AO16" s="310"/>
      <c r="AP16" s="310"/>
      <c r="AQ16" s="310"/>
      <c r="AR16" s="310"/>
      <c r="AS16" s="311"/>
      <c r="AU16" s="291" t="str">
        <f>IF((AI15+AI16+AI17)&lt;3000001,"","←試作品広報費の合計が300万円となるように、各経費区分の助成金交付申請額を調整してください。")</f>
        <v/>
      </c>
      <c r="AV16" s="291"/>
      <c r="AW16" s="291"/>
      <c r="AX16" s="291"/>
      <c r="AY16" s="291"/>
      <c r="AZ16" s="291"/>
      <c r="BA16" s="291"/>
      <c r="BB16" s="291"/>
      <c r="BC16" s="291"/>
      <c r="BD16" s="291"/>
      <c r="BE16" s="291"/>
      <c r="BF16" s="291"/>
      <c r="BG16" s="291"/>
      <c r="BH16" s="291"/>
      <c r="BI16" s="291"/>
      <c r="BJ16" s="291"/>
      <c r="BK16" s="291"/>
      <c r="BL16" s="291"/>
    </row>
    <row r="17" spans="1:64" ht="21" customHeight="1" thickBot="1" x14ac:dyDescent="0.25">
      <c r="A17" s="315"/>
      <c r="B17" s="292" t="s">
        <v>28</v>
      </c>
      <c r="C17" s="292"/>
      <c r="D17" s="292"/>
      <c r="E17" s="292"/>
      <c r="F17" s="292"/>
      <c r="G17" s="292"/>
      <c r="H17" s="292"/>
      <c r="I17" s="292"/>
      <c r="J17" s="292"/>
      <c r="K17" s="292"/>
      <c r="L17" s="292"/>
      <c r="M17" s="292"/>
      <c r="N17" s="292"/>
      <c r="O17" s="292"/>
      <c r="P17" s="293">
        <f>'(10)-1イベント'!G14</f>
        <v>0</v>
      </c>
      <c r="Q17" s="294"/>
      <c r="R17" s="294"/>
      <c r="S17" s="294"/>
      <c r="T17" s="294"/>
      <c r="U17" s="294"/>
      <c r="V17" s="294"/>
      <c r="W17" s="294"/>
      <c r="X17" s="294"/>
      <c r="Y17" s="295"/>
      <c r="Z17" s="293">
        <f>'(10)-1イベント'!H14</f>
        <v>0</v>
      </c>
      <c r="AA17" s="294"/>
      <c r="AB17" s="294"/>
      <c r="AC17" s="294"/>
      <c r="AD17" s="294"/>
      <c r="AE17" s="294"/>
      <c r="AF17" s="294"/>
      <c r="AG17" s="294"/>
      <c r="AH17" s="294"/>
      <c r="AI17" s="296">
        <f>ROUNDDOWN($Z17/2,-3)</f>
        <v>0</v>
      </c>
      <c r="AJ17" s="297"/>
      <c r="AK17" s="297"/>
      <c r="AL17" s="297"/>
      <c r="AM17" s="297"/>
      <c r="AN17" s="297"/>
      <c r="AO17" s="297"/>
      <c r="AP17" s="297"/>
      <c r="AQ17" s="297"/>
      <c r="AR17" s="297"/>
      <c r="AS17" s="298"/>
      <c r="AU17" s="291"/>
      <c r="AV17" s="291"/>
      <c r="AW17" s="291"/>
      <c r="AX17" s="291"/>
      <c r="AY17" s="291"/>
      <c r="AZ17" s="291"/>
      <c r="BA17" s="291"/>
      <c r="BB17" s="291"/>
      <c r="BC17" s="291"/>
      <c r="BD17" s="291"/>
      <c r="BE17" s="291"/>
      <c r="BF17" s="291"/>
      <c r="BG17" s="291"/>
      <c r="BH17" s="291"/>
      <c r="BI17" s="291"/>
      <c r="BJ17" s="291"/>
      <c r="BK17" s="291"/>
      <c r="BL17" s="291"/>
    </row>
    <row r="18" spans="1:64" ht="21" customHeight="1" x14ac:dyDescent="0.2">
      <c r="A18" s="316"/>
      <c r="B18" s="299" t="s">
        <v>29</v>
      </c>
      <c r="C18" s="299"/>
      <c r="D18" s="299"/>
      <c r="E18" s="299"/>
      <c r="F18" s="299"/>
      <c r="G18" s="299"/>
      <c r="H18" s="299"/>
      <c r="I18" s="299"/>
      <c r="J18" s="299"/>
      <c r="K18" s="299"/>
      <c r="L18" s="299"/>
      <c r="M18" s="299"/>
      <c r="N18" s="299"/>
      <c r="O18" s="300"/>
      <c r="P18" s="301">
        <f>SUM(P15:Y17)</f>
        <v>0</v>
      </c>
      <c r="Q18" s="302"/>
      <c r="R18" s="302"/>
      <c r="S18" s="302"/>
      <c r="T18" s="302"/>
      <c r="U18" s="302"/>
      <c r="V18" s="302"/>
      <c r="W18" s="302"/>
      <c r="X18" s="302"/>
      <c r="Y18" s="303"/>
      <c r="Z18" s="301">
        <f>SUM(Z15:AH17)</f>
        <v>0</v>
      </c>
      <c r="AA18" s="302"/>
      <c r="AB18" s="302"/>
      <c r="AC18" s="302"/>
      <c r="AD18" s="302"/>
      <c r="AE18" s="302"/>
      <c r="AF18" s="302"/>
      <c r="AG18" s="302"/>
      <c r="AH18" s="303"/>
      <c r="AI18" s="304">
        <f>SUM(AI15:AQ17)</f>
        <v>0</v>
      </c>
      <c r="AJ18" s="305"/>
      <c r="AK18" s="305"/>
      <c r="AL18" s="305"/>
      <c r="AM18" s="305"/>
      <c r="AN18" s="305"/>
      <c r="AO18" s="305"/>
      <c r="AP18" s="305"/>
      <c r="AQ18" s="305"/>
      <c r="AR18" s="305"/>
      <c r="AS18" s="306"/>
    </row>
    <row r="19" spans="1:64" ht="21" customHeight="1" x14ac:dyDescent="0.2">
      <c r="A19" s="21"/>
      <c r="B19" s="278" t="s">
        <v>30</v>
      </c>
      <c r="C19" s="278"/>
      <c r="D19" s="278"/>
      <c r="E19" s="278"/>
      <c r="F19" s="278"/>
      <c r="G19" s="278"/>
      <c r="H19" s="278"/>
      <c r="I19" s="278"/>
      <c r="J19" s="278"/>
      <c r="K19" s="278"/>
      <c r="L19" s="278"/>
      <c r="M19" s="278"/>
      <c r="N19" s="278"/>
      <c r="O19" s="278"/>
      <c r="P19" s="279">
        <f>ROUNDDOWN('(11)その他助成対象外'!D8*1.1,0)</f>
        <v>0</v>
      </c>
      <c r="Q19" s="280"/>
      <c r="R19" s="280"/>
      <c r="S19" s="280"/>
      <c r="T19" s="280"/>
      <c r="U19" s="280"/>
      <c r="V19" s="280"/>
      <c r="W19" s="280"/>
      <c r="X19" s="280"/>
      <c r="Y19" s="281"/>
      <c r="Z19" s="282"/>
      <c r="AA19" s="283"/>
      <c r="AB19" s="283"/>
      <c r="AC19" s="283"/>
      <c r="AD19" s="283"/>
      <c r="AE19" s="283"/>
      <c r="AF19" s="283"/>
      <c r="AG19" s="283"/>
      <c r="AH19" s="284"/>
      <c r="AI19" s="285"/>
      <c r="AJ19" s="286"/>
      <c r="AK19" s="286"/>
      <c r="AL19" s="286"/>
      <c r="AM19" s="286"/>
      <c r="AN19" s="286"/>
      <c r="AO19" s="286"/>
      <c r="AP19" s="286"/>
      <c r="AQ19" s="286"/>
      <c r="AR19" s="286"/>
      <c r="AS19" s="287"/>
      <c r="AU19" s="22"/>
      <c r="BH19" s="23"/>
    </row>
    <row r="20" spans="1:64" ht="22.5" customHeight="1" x14ac:dyDescent="0.2">
      <c r="A20" s="24"/>
      <c r="B20" s="251" t="s">
        <v>31</v>
      </c>
      <c r="C20" s="252"/>
      <c r="D20" s="252"/>
      <c r="E20" s="252"/>
      <c r="F20" s="252"/>
      <c r="G20" s="252"/>
      <c r="H20" s="252"/>
      <c r="I20" s="252"/>
      <c r="J20" s="252"/>
      <c r="K20" s="252"/>
      <c r="L20" s="252"/>
      <c r="M20" s="252"/>
      <c r="N20" s="252"/>
      <c r="O20" s="252"/>
      <c r="P20" s="288">
        <f>P14+P18+P19</f>
        <v>0</v>
      </c>
      <c r="Q20" s="289"/>
      <c r="R20" s="289"/>
      <c r="S20" s="289"/>
      <c r="T20" s="289"/>
      <c r="U20" s="289"/>
      <c r="V20" s="289"/>
      <c r="W20" s="289"/>
      <c r="X20" s="289"/>
      <c r="Y20" s="290"/>
      <c r="Z20" s="288">
        <f>Z14+Z18</f>
        <v>0</v>
      </c>
      <c r="AA20" s="289"/>
      <c r="AB20" s="289"/>
      <c r="AC20" s="289"/>
      <c r="AD20" s="289"/>
      <c r="AE20" s="289"/>
      <c r="AF20" s="289"/>
      <c r="AG20" s="289"/>
      <c r="AH20" s="290"/>
      <c r="AI20" s="288">
        <f>AI14+AI18</f>
        <v>0</v>
      </c>
      <c r="AJ20" s="289"/>
      <c r="AK20" s="289"/>
      <c r="AL20" s="289"/>
      <c r="AM20" s="289"/>
      <c r="AN20" s="289"/>
      <c r="AO20" s="289"/>
      <c r="AP20" s="289"/>
      <c r="AQ20" s="289"/>
      <c r="AR20" s="289"/>
      <c r="AS20" s="290"/>
      <c r="AU20" s="250" t="str">
        <f>IF(AI20&lt;15000001,IF(AI20&gt;1999999,"","←申請下限額は200万円です。"),"←1,500万円となるように、各経費区分の助成金交付申請額を調整してください。")</f>
        <v>←申請下限額は200万円です。</v>
      </c>
      <c r="AV20" s="250"/>
      <c r="AW20" s="250"/>
      <c r="AX20" s="250"/>
      <c r="AY20" s="250"/>
      <c r="AZ20" s="250"/>
      <c r="BA20" s="250"/>
      <c r="BB20" s="250"/>
      <c r="BC20" s="250"/>
      <c r="BD20" s="250"/>
      <c r="BE20" s="250"/>
      <c r="BF20" s="250"/>
      <c r="BG20" s="250"/>
      <c r="BH20" s="250"/>
      <c r="BI20" s="250"/>
      <c r="BJ20" s="250"/>
      <c r="BK20" s="250"/>
      <c r="BL20" s="250"/>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250"/>
      <c r="AV21" s="250"/>
      <c r="AW21" s="250"/>
      <c r="AX21" s="250"/>
      <c r="AY21" s="250"/>
      <c r="AZ21" s="250"/>
      <c r="BA21" s="250"/>
      <c r="BB21" s="250"/>
      <c r="BC21" s="250"/>
      <c r="BD21" s="250"/>
      <c r="BE21" s="250"/>
      <c r="BF21" s="250"/>
      <c r="BG21" s="250"/>
      <c r="BH21" s="250"/>
      <c r="BI21" s="250"/>
      <c r="BJ21" s="250"/>
      <c r="BK21" s="250"/>
      <c r="BL21" s="250"/>
    </row>
    <row r="22" spans="1:64" ht="15" customHeight="1" x14ac:dyDescent="0.2">
      <c r="A22" s="15" t="s">
        <v>32</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275" t="s">
        <v>33</v>
      </c>
      <c r="AM22" s="275"/>
      <c r="AN22" s="275"/>
      <c r="AO22" s="275"/>
      <c r="AP22" s="275"/>
      <c r="AQ22" s="275"/>
      <c r="AR22" s="275"/>
      <c r="AS22" s="275"/>
      <c r="AT22" s="14"/>
      <c r="AU22" s="250"/>
      <c r="AV22" s="250"/>
      <c r="AW22" s="250"/>
      <c r="AX22" s="250"/>
      <c r="AY22" s="250"/>
      <c r="AZ22" s="250"/>
      <c r="BA22" s="250"/>
      <c r="BB22" s="250"/>
      <c r="BC22" s="250"/>
      <c r="BD22" s="250"/>
      <c r="BE22" s="250"/>
      <c r="BF22" s="250"/>
      <c r="BG22" s="250"/>
      <c r="BH22" s="250"/>
      <c r="BI22" s="250"/>
      <c r="BJ22" s="250"/>
      <c r="BK22" s="250"/>
      <c r="BL22" s="250"/>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276"/>
      <c r="AM23" s="276"/>
      <c r="AN23" s="276"/>
      <c r="AO23" s="276"/>
      <c r="AP23" s="276"/>
      <c r="AQ23" s="276"/>
      <c r="AR23" s="276"/>
      <c r="AS23" s="276"/>
      <c r="AT23" s="9"/>
      <c r="AU23" s="9"/>
      <c r="BH23" s="19" t="str">
        <f>IF(SUM(BH15:BH16)&gt;5000000,BJ16,IF(SUM(BH15:BH16)&gt;=1,#REF!,""))</f>
        <v/>
      </c>
    </row>
    <row r="24" spans="1:64" ht="19" customHeight="1" x14ac:dyDescent="0.2">
      <c r="A24" s="252" t="s">
        <v>34</v>
      </c>
      <c r="B24" s="252"/>
      <c r="C24" s="252"/>
      <c r="D24" s="252"/>
      <c r="E24" s="252"/>
      <c r="F24" s="252"/>
      <c r="G24" s="252"/>
      <c r="H24" s="252"/>
      <c r="I24" s="252"/>
      <c r="J24" s="252"/>
      <c r="K24" s="252"/>
      <c r="L24" s="252"/>
      <c r="M24" s="252" t="s">
        <v>35</v>
      </c>
      <c r="N24" s="252"/>
      <c r="O24" s="252"/>
      <c r="P24" s="252"/>
      <c r="Q24" s="252"/>
      <c r="R24" s="252"/>
      <c r="S24" s="252"/>
      <c r="T24" s="252"/>
      <c r="U24" s="252"/>
      <c r="V24" s="252"/>
      <c r="W24" s="252"/>
      <c r="X24" s="277" t="s">
        <v>36</v>
      </c>
      <c r="Y24" s="277"/>
      <c r="Z24" s="277"/>
      <c r="AA24" s="277"/>
      <c r="AB24" s="277"/>
      <c r="AC24" s="277"/>
      <c r="AD24" s="277"/>
      <c r="AE24" s="277"/>
      <c r="AF24" s="277"/>
      <c r="AG24" s="277"/>
      <c r="AH24" s="277"/>
      <c r="AI24" s="277"/>
      <c r="AJ24" s="252" t="s">
        <v>37</v>
      </c>
      <c r="AK24" s="252"/>
      <c r="AL24" s="252"/>
      <c r="AM24" s="252"/>
      <c r="AN24" s="252"/>
      <c r="AO24" s="252"/>
      <c r="AP24" s="252"/>
      <c r="AQ24" s="252"/>
      <c r="AR24" s="252"/>
      <c r="AS24" s="252"/>
      <c r="AT24" s="14"/>
      <c r="AU24" s="14"/>
    </row>
    <row r="25" spans="1:64" ht="21" customHeight="1" x14ac:dyDescent="0.2">
      <c r="A25" s="269" t="s">
        <v>38</v>
      </c>
      <c r="B25" s="271" t="s">
        <v>39</v>
      </c>
      <c r="C25" s="271"/>
      <c r="D25" s="271"/>
      <c r="E25" s="271"/>
      <c r="F25" s="271"/>
      <c r="G25" s="271"/>
      <c r="H25" s="271"/>
      <c r="I25" s="271"/>
      <c r="J25" s="271"/>
      <c r="K25" s="271"/>
      <c r="L25" s="271"/>
      <c r="M25" s="272"/>
      <c r="N25" s="272"/>
      <c r="O25" s="272"/>
      <c r="P25" s="272"/>
      <c r="Q25" s="272"/>
      <c r="R25" s="272"/>
      <c r="S25" s="272"/>
      <c r="T25" s="272"/>
      <c r="U25" s="272"/>
      <c r="V25" s="272"/>
      <c r="W25" s="272"/>
      <c r="X25" s="273"/>
      <c r="Y25" s="273"/>
      <c r="Z25" s="273"/>
      <c r="AA25" s="273"/>
      <c r="AB25" s="273"/>
      <c r="AC25" s="273"/>
      <c r="AD25" s="273"/>
      <c r="AE25" s="273"/>
      <c r="AF25" s="273"/>
      <c r="AG25" s="273"/>
      <c r="AH25" s="273"/>
      <c r="AI25" s="273"/>
      <c r="AJ25" s="274"/>
      <c r="AK25" s="274"/>
      <c r="AL25" s="274"/>
      <c r="AM25" s="274"/>
      <c r="AN25" s="274"/>
      <c r="AO25" s="274"/>
      <c r="AP25" s="274"/>
      <c r="AQ25" s="274"/>
      <c r="AR25" s="274"/>
      <c r="AS25" s="274"/>
    </row>
    <row r="26" spans="1:64" ht="21" customHeight="1" x14ac:dyDescent="0.2">
      <c r="A26" s="269"/>
      <c r="B26" s="241" t="s">
        <v>40</v>
      </c>
      <c r="C26" s="241"/>
      <c r="D26" s="241"/>
      <c r="E26" s="241"/>
      <c r="F26" s="241"/>
      <c r="G26" s="241"/>
      <c r="H26" s="241"/>
      <c r="I26" s="241"/>
      <c r="J26" s="241"/>
      <c r="K26" s="241"/>
      <c r="L26" s="241"/>
      <c r="M26" s="261"/>
      <c r="N26" s="261"/>
      <c r="O26" s="261"/>
      <c r="P26" s="261"/>
      <c r="Q26" s="261"/>
      <c r="R26" s="261"/>
      <c r="S26" s="261"/>
      <c r="T26" s="261"/>
      <c r="U26" s="261"/>
      <c r="V26" s="261"/>
      <c r="W26" s="261"/>
      <c r="X26" s="262"/>
      <c r="Y26" s="262"/>
      <c r="Z26" s="262"/>
      <c r="AA26" s="262"/>
      <c r="AB26" s="262"/>
      <c r="AC26" s="262"/>
      <c r="AD26" s="262"/>
      <c r="AE26" s="262"/>
      <c r="AF26" s="262"/>
      <c r="AG26" s="262"/>
      <c r="AH26" s="262"/>
      <c r="AI26" s="262"/>
      <c r="AJ26" s="263"/>
      <c r="AK26" s="263"/>
      <c r="AL26" s="263"/>
      <c r="AM26" s="263"/>
      <c r="AN26" s="263"/>
      <c r="AO26" s="263"/>
      <c r="AP26" s="263"/>
      <c r="AQ26" s="263"/>
      <c r="AR26" s="263"/>
      <c r="AS26" s="263"/>
    </row>
    <row r="27" spans="1:64" ht="21" customHeight="1" x14ac:dyDescent="0.2">
      <c r="A27" s="269"/>
      <c r="B27" s="241" t="s">
        <v>41</v>
      </c>
      <c r="C27" s="241"/>
      <c r="D27" s="241"/>
      <c r="E27" s="241"/>
      <c r="F27" s="241"/>
      <c r="G27" s="241"/>
      <c r="H27" s="241"/>
      <c r="I27" s="241"/>
      <c r="J27" s="241"/>
      <c r="K27" s="241"/>
      <c r="L27" s="241"/>
      <c r="M27" s="261"/>
      <c r="N27" s="261"/>
      <c r="O27" s="261"/>
      <c r="P27" s="261"/>
      <c r="Q27" s="261"/>
      <c r="R27" s="261"/>
      <c r="S27" s="261"/>
      <c r="T27" s="261"/>
      <c r="U27" s="261"/>
      <c r="V27" s="261"/>
      <c r="W27" s="261"/>
      <c r="X27" s="262"/>
      <c r="Y27" s="262"/>
      <c r="Z27" s="262"/>
      <c r="AA27" s="262"/>
      <c r="AB27" s="262"/>
      <c r="AC27" s="262"/>
      <c r="AD27" s="262"/>
      <c r="AE27" s="262"/>
      <c r="AF27" s="262"/>
      <c r="AG27" s="262"/>
      <c r="AH27" s="262"/>
      <c r="AI27" s="262"/>
      <c r="AJ27" s="263"/>
      <c r="AK27" s="263"/>
      <c r="AL27" s="263"/>
      <c r="AM27" s="263"/>
      <c r="AN27" s="263"/>
      <c r="AO27" s="263"/>
      <c r="AP27" s="263"/>
      <c r="AQ27" s="263"/>
      <c r="AR27" s="263"/>
      <c r="AS27" s="263"/>
    </row>
    <row r="28" spans="1:64" ht="21" customHeight="1" x14ac:dyDescent="0.2">
      <c r="A28" s="269"/>
      <c r="B28" s="264" t="s">
        <v>42</v>
      </c>
      <c r="C28" s="264"/>
      <c r="D28" s="264"/>
      <c r="E28" s="264"/>
      <c r="F28" s="265"/>
      <c r="G28" s="265"/>
      <c r="H28" s="265"/>
      <c r="I28" s="265"/>
      <c r="J28" s="265"/>
      <c r="K28" s="265"/>
      <c r="L28" s="265"/>
      <c r="M28" s="266"/>
      <c r="N28" s="266"/>
      <c r="O28" s="266"/>
      <c r="P28" s="266"/>
      <c r="Q28" s="266"/>
      <c r="R28" s="266"/>
      <c r="S28" s="266"/>
      <c r="T28" s="266"/>
      <c r="U28" s="266"/>
      <c r="V28" s="266"/>
      <c r="W28" s="266"/>
      <c r="X28" s="267"/>
      <c r="Y28" s="267"/>
      <c r="Z28" s="267"/>
      <c r="AA28" s="267"/>
      <c r="AB28" s="267"/>
      <c r="AC28" s="267"/>
      <c r="AD28" s="267"/>
      <c r="AE28" s="267"/>
      <c r="AF28" s="267"/>
      <c r="AG28" s="267"/>
      <c r="AH28" s="267"/>
      <c r="AI28" s="267"/>
      <c r="AJ28" s="268"/>
      <c r="AK28" s="268"/>
      <c r="AL28" s="268"/>
      <c r="AM28" s="268"/>
      <c r="AN28" s="268"/>
      <c r="AO28" s="268"/>
      <c r="AP28" s="268"/>
      <c r="AQ28" s="268"/>
      <c r="AR28" s="268"/>
      <c r="AS28" s="268"/>
    </row>
    <row r="29" spans="1:64" ht="21" customHeight="1" x14ac:dyDescent="0.2">
      <c r="A29" s="270"/>
      <c r="B29" s="251" t="s">
        <v>43</v>
      </c>
      <c r="C29" s="252"/>
      <c r="D29" s="252"/>
      <c r="E29" s="252"/>
      <c r="F29" s="252"/>
      <c r="G29" s="252"/>
      <c r="H29" s="252"/>
      <c r="I29" s="252"/>
      <c r="J29" s="252"/>
      <c r="K29" s="252"/>
      <c r="L29" s="252"/>
      <c r="M29" s="253">
        <f>SUM(M25:W28)</f>
        <v>0</v>
      </c>
      <c r="N29" s="254"/>
      <c r="O29" s="254"/>
      <c r="P29" s="254"/>
      <c r="Q29" s="254"/>
      <c r="R29" s="254"/>
      <c r="S29" s="254"/>
      <c r="T29" s="254"/>
      <c r="U29" s="254"/>
      <c r="V29" s="254"/>
      <c r="W29" s="255"/>
      <c r="X29" s="256"/>
      <c r="Y29" s="256"/>
      <c r="Z29" s="256"/>
      <c r="AA29" s="256"/>
      <c r="AB29" s="256"/>
      <c r="AC29" s="256"/>
      <c r="AD29" s="256"/>
      <c r="AE29" s="256"/>
      <c r="AF29" s="256"/>
      <c r="AG29" s="256"/>
      <c r="AH29" s="256"/>
      <c r="AI29" s="256"/>
      <c r="AJ29" s="257"/>
      <c r="AK29" s="258"/>
      <c r="AL29" s="258"/>
      <c r="AM29" s="258"/>
      <c r="AN29" s="258"/>
      <c r="AO29" s="258"/>
      <c r="AP29" s="258"/>
      <c r="AQ29" s="258"/>
      <c r="AR29" s="258"/>
      <c r="AS29" s="259"/>
    </row>
    <row r="30" spans="1:64" ht="7.5" customHeight="1" x14ac:dyDescent="0.2">
      <c r="A30" s="243"/>
      <c r="B30" s="243"/>
      <c r="C30" s="31"/>
      <c r="D30" s="31"/>
      <c r="E30" s="31"/>
      <c r="F30" s="31"/>
      <c r="G30" s="31"/>
      <c r="H30" s="31"/>
      <c r="I30" s="31"/>
      <c r="J30" s="31"/>
      <c r="K30" s="31"/>
      <c r="L30" s="31"/>
      <c r="M30" s="260" t="str">
        <f>IF(P20=M29,"","↑経費の合計と一致させてください。")</f>
        <v/>
      </c>
      <c r="N30" s="260"/>
      <c r="O30" s="260"/>
      <c r="P30" s="260"/>
      <c r="Q30" s="260"/>
      <c r="R30" s="260"/>
      <c r="S30" s="260"/>
      <c r="T30" s="260"/>
      <c r="U30" s="260"/>
      <c r="V30" s="260"/>
      <c r="W30" s="260"/>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245" t="s">
        <v>44</v>
      </c>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5"/>
      <c r="AP31" s="245"/>
      <c r="AQ31" s="245"/>
      <c r="AR31" s="245"/>
      <c r="AS31" s="245"/>
    </row>
    <row r="32" spans="1:64" ht="9.75" customHeight="1" x14ac:dyDescent="0.2">
      <c r="A32" s="246"/>
      <c r="B32" s="246"/>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247" t="s">
        <v>45</v>
      </c>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c r="AN33" s="247"/>
      <c r="AO33" s="247"/>
      <c r="AP33" s="247"/>
      <c r="AQ33" s="247"/>
      <c r="AR33" s="247"/>
      <c r="AS33" s="247"/>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248" t="s">
        <v>247</v>
      </c>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8"/>
      <c r="AL35" s="248"/>
      <c r="AM35" s="248"/>
      <c r="AN35" s="248"/>
      <c r="AO35" s="248"/>
      <c r="AP35" s="248"/>
      <c r="AQ35" s="248"/>
      <c r="AR35" s="248"/>
      <c r="AS35" s="248"/>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30" customHeight="1" x14ac:dyDescent="0.2">
      <c r="A37" s="249"/>
      <c r="B37" s="249"/>
      <c r="D37" s="244" t="s">
        <v>46</v>
      </c>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c r="AS37" s="244"/>
    </row>
    <row r="38" spans="1:45" s="39" customFormat="1" ht="7.5" customHeight="1" x14ac:dyDescent="0.2">
      <c r="A38" s="38"/>
      <c r="B38" s="38"/>
      <c r="C38" s="38"/>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c r="AS38" s="244"/>
    </row>
    <row r="39" spans="1:45" s="39" customFormat="1" ht="37.5" customHeight="1" x14ac:dyDescent="0.2">
      <c r="A39" s="38"/>
      <c r="B39" s="38"/>
      <c r="C39" s="38"/>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242" t="s">
        <v>47</v>
      </c>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row>
    <row r="42" spans="1:45" ht="15" customHeight="1" x14ac:dyDescent="0.2">
      <c r="A42" s="243"/>
      <c r="B42" s="243"/>
      <c r="C42" s="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244" t="s">
        <v>48</v>
      </c>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c r="AS44" s="244"/>
    </row>
    <row r="45" spans="1:45" ht="15" customHeight="1" x14ac:dyDescent="0.2">
      <c r="A45" s="2"/>
      <c r="B45" s="2"/>
      <c r="C45" s="45"/>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row>
    <row r="46" spans="1:45" x14ac:dyDescent="0.2">
      <c r="A46" s="46"/>
      <c r="B46" s="46"/>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c r="AR46" s="244"/>
      <c r="AS46" s="244"/>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240" t="s">
        <v>215</v>
      </c>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0"/>
      <c r="AO48" s="240"/>
      <c r="AP48" s="240"/>
      <c r="AQ48" s="240"/>
      <c r="AR48" s="240"/>
      <c r="AS48" s="240"/>
    </row>
    <row r="49" spans="1:45" x14ac:dyDescent="0.2">
      <c r="A49" s="47"/>
      <c r="B49" s="47"/>
      <c r="C49" s="47"/>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0"/>
      <c r="AL49" s="240"/>
      <c r="AM49" s="240"/>
      <c r="AN49" s="240"/>
      <c r="AO49" s="240"/>
      <c r="AP49" s="240"/>
      <c r="AQ49" s="240"/>
      <c r="AR49" s="240"/>
      <c r="AS49" s="240"/>
    </row>
  </sheetData>
  <sheetProtection algorithmName="SHA-512" hashValue="9pKlZfCfZVR0x4mjvvksq2XXHXivHKwsvfVb959R+MT94cT6YXBS8gUj0hTZMF0BBLrlekQU0S9Txoy9JE8EVg==" saltValue="rPzLN5jrUQdqFvF3ao1qPQ==" spinCount="100000" sheet="1" formatCells="0" formatRows="0" insertRows="0" deleteRows="0"/>
  <dataConsolidate/>
  <mergeCells count="107">
    <mergeCell ref="AM3:AR4"/>
    <mergeCell ref="A5:O6"/>
    <mergeCell ref="P5:Y5"/>
    <mergeCell ref="Z5:AH5"/>
    <mergeCell ref="AI5:AS5"/>
    <mergeCell ref="P6:Y6"/>
    <mergeCell ref="Z6:AH6"/>
    <mergeCell ref="AI6:AS6"/>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AU16:BL17"/>
    <mergeCell ref="B17:O17"/>
    <mergeCell ref="P17:Y17"/>
    <mergeCell ref="Z17:AH17"/>
    <mergeCell ref="AI17:AS17"/>
    <mergeCell ref="B18:O18"/>
    <mergeCell ref="P18:Y18"/>
    <mergeCell ref="Z18:AH18"/>
    <mergeCell ref="AI18:AS18"/>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D48:AS49"/>
    <mergeCell ref="B27:L27"/>
    <mergeCell ref="D41:AS42"/>
    <mergeCell ref="A42:B42"/>
    <mergeCell ref="D44:AS46"/>
    <mergeCell ref="D31:AS31"/>
    <mergeCell ref="A32:B32"/>
    <mergeCell ref="D33:AS33"/>
    <mergeCell ref="D35:AS35"/>
    <mergeCell ref="A37:B37"/>
    <mergeCell ref="D37:AS39"/>
  </mergeCells>
  <phoneticPr fontId="1"/>
  <conditionalFormatting sqref="M29:W29">
    <cfRule type="cellIs" dxfId="270" priority="7" operator="notEqual">
      <formula>$P$20</formula>
    </cfRule>
  </conditionalFormatting>
  <conditionalFormatting sqref="AI20:AS20">
    <cfRule type="cellIs" dxfId="269" priority="2" operator="greaterThan">
      <formula>15000000</formula>
    </cfRule>
    <cfRule type="cellIs" dxfId="268" priority="3" operator="lessThan">
      <formula>2000000</formula>
    </cfRule>
  </conditionalFormatting>
  <conditionalFormatting sqref="AI18:AS18">
    <cfRule type="cellIs" dxfId="267" priority="1" operator="greaterThan">
      <formula>3000000</formula>
    </cfRule>
  </conditionalFormatting>
  <dataValidations count="6">
    <dataValidation allowBlank="1" showInputMessage="1" showErrorMessage="1" prompt="先に資金支出明細を作成してください。_x000a_自動計算式が入っていますので、数字が転記されます。" sqref="AI13:AS13"/>
    <dataValidation allowBlank="1" showInputMessage="1" showErrorMessage="1" prompt="先に資金支出明細を作成してください。_x000a_自動計算式が入っていますので、数字が転記されます。" sqref="AI10:AS10"/>
    <dataValidation type="list" errorStyle="warning" imeMode="hiragana" allowBlank="1" showInputMessage="1" showErrorMessage="1" sqref="AJ25:AS28">
      <formula1>"調達済,内諾済,折衝中,相談前"</formula1>
    </dataValidation>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AI12:AS12 AI7:AS9 Z17:AH17"/>
    <dataValidation allowBlank="1" showInputMessage="1" showErrorMessage="1" prompt="先に資金支出明細を作成してください。_x000a_自動計算式が入っていますので、数字が転記されます。" sqref="AI11:AS11"/>
    <dataValidation allowBlank="1" showInputMessage="1" showErrorMessage="1" prompt="申請金額が１５００万円を超える場合は、各経費区分の申請金額の数式を削除して、申請金額を調整してください。_x000a_" sqref="AI20:AS20"/>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7"/>
  <sheetViews>
    <sheetView showZeros="0" view="pageBreakPreview" zoomScaleNormal="130" zoomScaleSheetLayoutView="100" zoomScalePageLayoutView="115" workbookViewId="0">
      <selection activeCell="J8" sqref="J8"/>
    </sheetView>
  </sheetViews>
  <sheetFormatPr defaultColWidth="2.1796875" defaultRowHeight="12" x14ac:dyDescent="0.2"/>
  <cols>
    <col min="1" max="1" width="6.453125" style="85" customWidth="1"/>
    <col min="2" max="2" width="13.7265625" style="85" customWidth="1"/>
    <col min="3" max="3" width="10.6328125" style="85" customWidth="1"/>
    <col min="4" max="4" width="10.7265625" style="85" customWidth="1"/>
    <col min="5" max="5" width="6.26953125" style="85" customWidth="1"/>
    <col min="6" max="6" width="4.36328125" style="85" customWidth="1"/>
    <col min="7" max="7" width="11.81640625" style="85" customWidth="1"/>
    <col min="8" max="9" width="13.1796875" style="85" customWidth="1"/>
    <col min="10" max="10" width="12.453125" style="85" customWidth="1"/>
    <col min="11" max="11" width="2.45312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28" ht="30" customHeight="1" x14ac:dyDescent="0.2">
      <c r="A1" s="347" t="s">
        <v>49</v>
      </c>
      <c r="B1" s="347"/>
      <c r="C1" s="347"/>
      <c r="D1" s="347"/>
      <c r="E1" s="347"/>
      <c r="F1" s="347"/>
      <c r="G1" s="347"/>
      <c r="H1" s="347"/>
      <c r="I1" s="347"/>
      <c r="J1" s="97"/>
    </row>
    <row r="2" spans="1:28" ht="15" customHeight="1" x14ac:dyDescent="0.2">
      <c r="A2" s="348" t="s">
        <v>50</v>
      </c>
      <c r="B2" s="348"/>
      <c r="C2" s="348"/>
      <c r="D2" s="348"/>
      <c r="E2" s="348"/>
      <c r="F2" s="348"/>
      <c r="G2" s="348"/>
      <c r="H2" s="348"/>
      <c r="I2" s="348"/>
      <c r="J2" s="97"/>
    </row>
    <row r="3" spans="1:28" ht="15" customHeight="1" x14ac:dyDescent="0.2">
      <c r="A3" s="97"/>
      <c r="B3" s="349"/>
      <c r="C3" s="350"/>
      <c r="D3" s="350"/>
      <c r="E3" s="350"/>
      <c r="F3" s="350"/>
      <c r="G3" s="350"/>
      <c r="H3" s="350"/>
      <c r="I3" s="350"/>
      <c r="J3" s="98" t="s">
        <v>51</v>
      </c>
    </row>
    <row r="4" spans="1:28" ht="67.5" customHeight="1" x14ac:dyDescent="0.2">
      <c r="A4" s="99" t="s">
        <v>52</v>
      </c>
      <c r="B4" s="99" t="s">
        <v>53</v>
      </c>
      <c r="C4" s="99" t="s">
        <v>54</v>
      </c>
      <c r="D4" s="99" t="s">
        <v>55</v>
      </c>
      <c r="E4" s="99" t="s">
        <v>56</v>
      </c>
      <c r="F4" s="100" t="s">
        <v>57</v>
      </c>
      <c r="G4" s="99" t="s">
        <v>58</v>
      </c>
      <c r="H4" s="99" t="s">
        <v>59</v>
      </c>
      <c r="I4" s="99" t="s">
        <v>60</v>
      </c>
      <c r="J4" s="99" t="s">
        <v>61</v>
      </c>
      <c r="K4" s="86" t="s">
        <v>62</v>
      </c>
      <c r="L4" s="57"/>
    </row>
    <row r="5" spans="1:28" ht="40" customHeight="1" x14ac:dyDescent="0.2">
      <c r="A5" s="185">
        <f>ROW()-ROW(原材料・副資材費[[#Headers],[番　号]])</f>
        <v>1</v>
      </c>
      <c r="B5" s="49"/>
      <c r="C5" s="50"/>
      <c r="D5" s="50"/>
      <c r="E5" s="51"/>
      <c r="F5" s="202"/>
      <c r="G5" s="52"/>
      <c r="H5" s="109">
        <f>ROUNDDOWN(原材料・副資材費[[#This Row],[助成対象経費
(A)×(B)
（税抜）]]*1.1,0)</f>
        <v>0</v>
      </c>
      <c r="I5" s="109">
        <f>原材料・副資材費[[#This Row],[数量
(A)]]*原材料・副資材費[[#This Row],[単価(B)
（税抜）]]</f>
        <v>0</v>
      </c>
      <c r="J5" s="50"/>
      <c r="K5"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54"/>
      <c r="M5" s="55"/>
      <c r="N5" s="55"/>
      <c r="O5" s="55"/>
      <c r="P5" s="55"/>
      <c r="Q5" s="55"/>
      <c r="R5" s="55"/>
      <c r="S5" s="55"/>
      <c r="T5" s="55"/>
      <c r="U5" s="55"/>
      <c r="V5" s="55"/>
      <c r="W5" s="55"/>
      <c r="X5" s="55"/>
      <c r="Y5" s="55"/>
      <c r="Z5" s="55"/>
      <c r="AA5" s="55"/>
      <c r="AB5" s="55"/>
    </row>
    <row r="6" spans="1:28" ht="40" customHeight="1" x14ac:dyDescent="0.2">
      <c r="A6" s="185">
        <f>ROW()-ROW(原材料・副資材費[[#Headers],[番　号]])</f>
        <v>2</v>
      </c>
      <c r="B6" s="49"/>
      <c r="C6" s="50"/>
      <c r="D6" s="50"/>
      <c r="E6" s="51"/>
      <c r="F6" s="202"/>
      <c r="G6" s="52"/>
      <c r="H6" s="109">
        <f>ROUNDDOWN(原材料・副資材費[[#This Row],[助成対象経費
(A)×(B)
（税抜）]]*1.1,0)</f>
        <v>0</v>
      </c>
      <c r="I6" s="109">
        <f>原材料・副資材費[[#This Row],[数量
(A)]]*原材料・副資材費[[#This Row],[単価(B)
（税抜）]]</f>
        <v>0</v>
      </c>
      <c r="J6" s="50"/>
      <c r="K6"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57"/>
      <c r="M6" s="58"/>
      <c r="N6" s="58"/>
    </row>
    <row r="7" spans="1:28" ht="40" customHeight="1" x14ac:dyDescent="0.2">
      <c r="A7" s="185">
        <f>ROW()-ROW(原材料・副資材費[[#Headers],[番　号]])</f>
        <v>3</v>
      </c>
      <c r="B7" s="49"/>
      <c r="C7" s="50"/>
      <c r="D7" s="50"/>
      <c r="E7" s="51"/>
      <c r="F7" s="202"/>
      <c r="G7" s="52"/>
      <c r="H7" s="109">
        <f>ROUNDDOWN(原材料・副資材費[[#This Row],[助成対象経費
(A)×(B)
（税抜）]]*1.1,0)</f>
        <v>0</v>
      </c>
      <c r="I7" s="109">
        <f>原材料・副資材費[[#This Row],[数量
(A)]]*原材料・副資材費[[#This Row],[単価(B)
（税抜）]]</f>
        <v>0</v>
      </c>
      <c r="J7" s="50"/>
      <c r="K7"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57"/>
    </row>
    <row r="8" spans="1:28" ht="40" customHeight="1" x14ac:dyDescent="0.2">
      <c r="A8" s="185">
        <f>ROW()-ROW(原材料・副資材費[[#Headers],[番　号]])</f>
        <v>4</v>
      </c>
      <c r="B8" s="49"/>
      <c r="C8" s="50"/>
      <c r="D8" s="50"/>
      <c r="E8" s="51"/>
      <c r="F8" s="202"/>
      <c r="G8" s="52"/>
      <c r="H8" s="109">
        <f>ROUNDDOWN(原材料・副資材費[[#This Row],[助成対象経費
(A)×(B)
（税抜）]]*1.1,0)</f>
        <v>0</v>
      </c>
      <c r="I8" s="109">
        <f>原材料・副資材費[[#This Row],[数量
(A)]]*原材料・副資材費[[#This Row],[単価(B)
（税抜）]]</f>
        <v>0</v>
      </c>
      <c r="J8" s="50"/>
      <c r="K8"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ht="40" customHeight="1" x14ac:dyDescent="0.2">
      <c r="A9" s="185">
        <f>ROW()-ROW(原材料・副資材費[[#Headers],[番　号]])</f>
        <v>5</v>
      </c>
      <c r="B9" s="49"/>
      <c r="C9" s="50"/>
      <c r="D9" s="50"/>
      <c r="E9" s="51"/>
      <c r="F9" s="202"/>
      <c r="G9" s="52"/>
      <c r="H9" s="109">
        <f>ROUNDDOWN(原材料・副資材費[[#This Row],[助成対象経費
(A)×(B)
（税抜）]]*1.1,0)</f>
        <v>0</v>
      </c>
      <c r="I9" s="109">
        <f>原材料・副資材費[[#This Row],[数量
(A)]]*原材料・副資材費[[#This Row],[単価(B)
（税抜）]]</f>
        <v>0</v>
      </c>
      <c r="J9" s="50"/>
      <c r="K9"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ht="40" customHeight="1" x14ac:dyDescent="0.2">
      <c r="A10" s="185">
        <f>ROW()-ROW(原材料・副資材費[[#Headers],[番　号]])</f>
        <v>6</v>
      </c>
      <c r="B10" s="49"/>
      <c r="C10" s="50"/>
      <c r="D10" s="50"/>
      <c r="E10" s="51"/>
      <c r="F10" s="202"/>
      <c r="G10" s="52"/>
      <c r="H10" s="109">
        <f>ROUNDDOWN(原材料・副資材費[[#This Row],[助成対象経費
(A)×(B)
（税抜）]]*1.1,0)</f>
        <v>0</v>
      </c>
      <c r="I10" s="109">
        <f>原材料・副資材費[[#This Row],[数量
(A)]]*原材料・副資材費[[#This Row],[単価(B)
（税抜）]]</f>
        <v>0</v>
      </c>
      <c r="J10" s="50"/>
      <c r="K10"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ht="40" customHeight="1" x14ac:dyDescent="0.2">
      <c r="A11" s="185">
        <f>ROW()-ROW(原材料・副資材費[[#Headers],[番　号]])</f>
        <v>7</v>
      </c>
      <c r="B11" s="49"/>
      <c r="C11" s="50"/>
      <c r="D11" s="50"/>
      <c r="E11" s="51"/>
      <c r="F11" s="202"/>
      <c r="G11" s="52"/>
      <c r="H11" s="109">
        <f>ROUNDDOWN(原材料・副資材費[[#This Row],[助成対象経費
(A)×(B)
（税抜）]]*1.1,0)</f>
        <v>0</v>
      </c>
      <c r="I11" s="109">
        <f>原材料・副資材費[[#This Row],[数量
(A)]]*原材料・副資材費[[#This Row],[単価(B)
（税抜）]]</f>
        <v>0</v>
      </c>
      <c r="J11" s="50"/>
      <c r="K11"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ht="40" customHeight="1" x14ac:dyDescent="0.2">
      <c r="A12" s="185">
        <f>ROW()-ROW(原材料・副資材費[[#Headers],[番　号]])</f>
        <v>8</v>
      </c>
      <c r="B12" s="49"/>
      <c r="C12" s="50"/>
      <c r="D12" s="50"/>
      <c r="E12" s="51"/>
      <c r="F12" s="202"/>
      <c r="G12" s="52"/>
      <c r="H12" s="109">
        <f>ROUNDDOWN(原材料・副資材費[[#This Row],[助成対象経費
(A)×(B)
（税抜）]]*1.1,0)</f>
        <v>0</v>
      </c>
      <c r="I12" s="109">
        <f>原材料・副資材費[[#This Row],[数量
(A)]]*原材料・副資材費[[#This Row],[単価(B)
（税抜）]]</f>
        <v>0</v>
      </c>
      <c r="J12" s="50"/>
      <c r="K12"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ht="40" customHeight="1" x14ac:dyDescent="0.2">
      <c r="A13" s="186">
        <f>ROW()-ROW(原材料・副資材費[[#Headers],[番　号]])</f>
        <v>9</v>
      </c>
      <c r="B13" s="49"/>
      <c r="C13" s="50"/>
      <c r="D13" s="50"/>
      <c r="E13" s="51"/>
      <c r="F13" s="203"/>
      <c r="G13" s="52"/>
      <c r="H13" s="110">
        <f>ROUNDDOWN(原材料・副資材費[[#This Row],[助成対象経費
(A)×(B)
（税抜）]]*1.1,0)</f>
        <v>0</v>
      </c>
      <c r="I13" s="109">
        <f>原材料・副資材費[[#This Row],[数量
(A)]]*原材料・副資材費[[#This Row],[単価(B)
（税抜）]]</f>
        <v>0</v>
      </c>
      <c r="J13" s="50"/>
      <c r="K13"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ht="40" customHeight="1" x14ac:dyDescent="0.2">
      <c r="A14" s="186">
        <f>ROW()-ROW(原材料・副資材費[[#Headers],[番　号]])</f>
        <v>10</v>
      </c>
      <c r="B14" s="49"/>
      <c r="C14" s="50"/>
      <c r="D14" s="50"/>
      <c r="E14" s="51"/>
      <c r="F14" s="203"/>
      <c r="G14" s="52"/>
      <c r="H14" s="110">
        <f>ROUNDDOWN(原材料・副資材費[[#This Row],[助成対象経費
(A)×(B)
（税抜）]]*1.1,0)</f>
        <v>0</v>
      </c>
      <c r="I14" s="109">
        <f>原材料・副資材費[[#This Row],[数量
(A)]]*原材料・副資材費[[#This Row],[単価(B)
（税抜）]]</f>
        <v>0</v>
      </c>
      <c r="J14" s="50"/>
      <c r="K14"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ht="40" customHeight="1" x14ac:dyDescent="0.2">
      <c r="A15" s="186">
        <f>ROW()-ROW(原材料・副資材費[[#Headers],[番　号]])</f>
        <v>11</v>
      </c>
      <c r="B15" s="49"/>
      <c r="C15" s="50"/>
      <c r="D15" s="50"/>
      <c r="E15" s="51"/>
      <c r="F15" s="203"/>
      <c r="G15" s="52"/>
      <c r="H15" s="110">
        <f>ROUNDDOWN(原材料・副資材費[[#This Row],[助成対象経費
(A)×(B)
（税抜）]]*1.1,0)</f>
        <v>0</v>
      </c>
      <c r="I15" s="109">
        <f>原材料・副資材費[[#This Row],[数量
(A)]]*原材料・副資材費[[#This Row],[単価(B)
（税抜）]]</f>
        <v>0</v>
      </c>
      <c r="J15" s="50"/>
      <c r="K15"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ht="40" customHeight="1" x14ac:dyDescent="0.2">
      <c r="A16" s="185">
        <f>ROW()-ROW(原材料・副資材費[[#Headers],[番　号]])</f>
        <v>12</v>
      </c>
      <c r="B16" s="49"/>
      <c r="C16" s="50"/>
      <c r="D16" s="50"/>
      <c r="E16" s="51"/>
      <c r="F16" s="202"/>
      <c r="G16" s="52"/>
      <c r="H16" s="109">
        <f>ROUNDDOWN(原材料・副資材費[[#This Row],[助成対象経費
(A)×(B)
（税抜）]]*1.1,0)</f>
        <v>0</v>
      </c>
      <c r="I16" s="109">
        <f>原材料・副資材費[[#This Row],[数量
(A)]]*原材料・副資材費[[#This Row],[単価(B)
（税抜）]]</f>
        <v>0</v>
      </c>
      <c r="J16" s="50"/>
      <c r="K16"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
      <c r="A17" s="185">
        <f>ROW()-ROW(原材料・副資材費[[#Headers],[番　号]])</f>
        <v>13</v>
      </c>
      <c r="B17" s="49"/>
      <c r="C17" s="50"/>
      <c r="D17" s="50"/>
      <c r="E17" s="51"/>
      <c r="F17" s="202"/>
      <c r="G17" s="52"/>
      <c r="H17" s="109">
        <f>ROUNDDOWN(原材料・副資材費[[#This Row],[助成対象経費
(A)×(B)
（税抜）]]*1.1,0)</f>
        <v>0</v>
      </c>
      <c r="I17" s="109">
        <f>原材料・副資材費[[#This Row],[数量
(A)]]*原材料・副資材費[[#This Row],[単価(B)
（税抜）]]</f>
        <v>0</v>
      </c>
      <c r="J17" s="50"/>
      <c r="K17"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
      <c r="A18" s="185">
        <f>ROW()-ROW(原材料・副資材費[[#Headers],[番　号]])</f>
        <v>14</v>
      </c>
      <c r="B18" s="49"/>
      <c r="C18" s="50"/>
      <c r="D18" s="50"/>
      <c r="E18" s="51"/>
      <c r="F18" s="202"/>
      <c r="G18" s="52"/>
      <c r="H18" s="109">
        <f>ROUNDDOWN(原材料・副資材費[[#This Row],[助成対象経費
(A)×(B)
（税抜）]]*1.1,0)</f>
        <v>0</v>
      </c>
      <c r="I18" s="109">
        <f>原材料・副資材費[[#This Row],[数量
(A)]]*原材料・副資材費[[#This Row],[単価(B)
（税抜）]]</f>
        <v>0</v>
      </c>
      <c r="J18" s="50"/>
      <c r="K18"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
      <c r="A19" s="185">
        <f>ROW()-ROW(原材料・副資材費[[#Headers],[番　号]])</f>
        <v>15</v>
      </c>
      <c r="B19" s="49"/>
      <c r="C19" s="50"/>
      <c r="D19" s="50"/>
      <c r="E19" s="51"/>
      <c r="F19" s="202"/>
      <c r="G19" s="52"/>
      <c r="H19" s="109">
        <f>ROUNDDOWN(原材料・副資材費[[#This Row],[助成対象経費
(A)×(B)
（税抜）]]*1.1,0)</f>
        <v>0</v>
      </c>
      <c r="I19" s="109">
        <f>原材料・副資材費[[#This Row],[数量
(A)]]*原材料・副資材費[[#This Row],[単価(B)
（税抜）]]</f>
        <v>0</v>
      </c>
      <c r="J19" s="50"/>
      <c r="K19"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
      <c r="A20" s="103"/>
      <c r="B20" s="104"/>
      <c r="C20" s="104"/>
      <c r="D20" s="104"/>
      <c r="E20" s="104"/>
      <c r="F20" s="104"/>
      <c r="G20" s="105" t="s">
        <v>63</v>
      </c>
      <c r="H20" s="106">
        <f>SUBTOTAL(109,原材料・副資材費[助成事業に
要する経費
（税込）])</f>
        <v>0</v>
      </c>
      <c r="I20" s="106">
        <f>SUBTOTAL(109,原材料・副資材費[助成対象経費
(A)×(B)
（税抜）])</f>
        <v>0</v>
      </c>
      <c r="J20" s="107"/>
      <c r="K20" s="59"/>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password="DDD3" sheet="1" formatCells="0" formatRows="0" insertRows="0" deleteRows="0"/>
  <mergeCells count="3">
    <mergeCell ref="A1:I1"/>
    <mergeCell ref="A2:I2"/>
    <mergeCell ref="B3:I3"/>
  </mergeCells>
  <phoneticPr fontId="1"/>
  <conditionalFormatting sqref="J5:J19 B5:G19">
    <cfRule type="expression" dxfId="266"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dataValidation imeMode="halfAlpha" allowBlank="1" showInputMessage="1" showErrorMessage="1" promptTitle="必要最小限の数量が対象となります" prompt="助成事業での使いきりが原則で、未使用残存品は対象外となります" sqref="E5:E19"/>
    <dataValidation type="custom" allowBlank="1" showInputMessage="1" showErrorMessage="1" sqref="K5:K19">
      <formula1>ISERROR(FIND(CHAR(10),K5))</formula1>
    </dataValidation>
    <dataValidation imeMode="halfAlpha" allowBlank="1" showInputMessage="1" showErrorMessage="1" sqref="G5:G19"/>
    <dataValidation allowBlank="1" showInputMessage="1" showErrorMessage="1" prompt="大きさ、材質、規格等を記入してください" sqref="C5:C19"/>
    <dataValidation allowBlank="1" showInputMessage="1" showErrorMessage="1" prompt="例１：○○部に組込_x000a_例２：△△試作に使用_x000a_" sqref="D5:D19"/>
    <dataValidation allowBlank="1" showInputMessage="1" showErrorMessage="1" promptTitle="購入企業名を記載してください" prompt="未定等不明確の場合は、 申請時点の候補先を記入してください_x000a_" sqref="J5:J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U26"/>
  <sheetViews>
    <sheetView view="pageBreakPreview" zoomScaleNormal="75" zoomScaleSheetLayoutView="100" workbookViewId="0">
      <selection activeCell="K7" sqref="K7"/>
    </sheetView>
  </sheetViews>
  <sheetFormatPr defaultColWidth="2.1796875" defaultRowHeight="12" x14ac:dyDescent="0.2"/>
  <cols>
    <col min="1" max="1" width="6.453125" style="56" customWidth="1"/>
    <col min="2" max="2" width="14.6328125" style="85" customWidth="1"/>
    <col min="3" max="3" width="16.26953125" style="85" customWidth="1"/>
    <col min="4" max="4" width="6.1796875" style="85" customWidth="1"/>
    <col min="5" max="5" width="5.1796875" style="85" customWidth="1"/>
    <col min="6" max="6" width="6.26953125" style="85" customWidth="1"/>
    <col min="7" max="7" width="5" style="85" bestFit="1" customWidth="1"/>
    <col min="8" max="8" width="15.7265625" style="85" bestFit="1" customWidth="1"/>
    <col min="9" max="10" width="13" style="85" bestFit="1" customWidth="1"/>
    <col min="11" max="11" width="12.453125" style="85" customWidth="1"/>
    <col min="12" max="12" width="2.453125" style="56" customWidth="1"/>
    <col min="13" max="13" width="9.453125" style="56" customWidth="1"/>
    <col min="14" max="14" width="6.26953125" style="56" customWidth="1"/>
    <col min="15" max="214" width="2.1796875" style="56" customWidth="1"/>
    <col min="215" max="16384" width="2.1796875" style="56"/>
  </cols>
  <sheetData>
    <row r="1" spans="1:47" ht="30" customHeight="1" x14ac:dyDescent="0.2">
      <c r="A1" s="111" t="s">
        <v>64</v>
      </c>
      <c r="B1" s="112"/>
      <c r="C1" s="60"/>
      <c r="D1" s="112"/>
      <c r="E1" s="112"/>
      <c r="F1" s="113"/>
      <c r="G1" s="113"/>
      <c r="H1" s="114"/>
      <c r="I1" s="113"/>
      <c r="J1" s="97"/>
      <c r="K1" s="97"/>
    </row>
    <row r="2" spans="1:47" ht="15" customHeight="1" x14ac:dyDescent="0.2">
      <c r="A2" s="349" t="s">
        <v>65</v>
      </c>
      <c r="B2" s="349"/>
      <c r="C2" s="349"/>
      <c r="D2" s="349"/>
      <c r="E2" s="349"/>
      <c r="F2" s="349"/>
      <c r="G2" s="349"/>
      <c r="H2" s="349"/>
      <c r="I2" s="349"/>
      <c r="J2" s="349"/>
      <c r="K2" s="97"/>
    </row>
    <row r="3" spans="1:47" ht="15" customHeight="1" x14ac:dyDescent="0.2">
      <c r="A3" s="349" t="s">
        <v>66</v>
      </c>
      <c r="B3" s="349"/>
      <c r="C3" s="349"/>
      <c r="D3" s="349"/>
      <c r="E3" s="349"/>
      <c r="F3" s="349"/>
      <c r="G3" s="349"/>
      <c r="H3" s="349"/>
      <c r="I3" s="349"/>
      <c r="J3" s="115"/>
      <c r="K3" s="116" t="s">
        <v>51</v>
      </c>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row>
    <row r="4" spans="1:47" ht="67.5" customHeight="1" x14ac:dyDescent="0.2">
      <c r="A4" s="117" t="s">
        <v>52</v>
      </c>
      <c r="B4" s="118" t="s">
        <v>67</v>
      </c>
      <c r="C4" s="118" t="s">
        <v>68</v>
      </c>
      <c r="D4" s="119" t="s">
        <v>69</v>
      </c>
      <c r="E4" s="120" t="s">
        <v>221</v>
      </c>
      <c r="F4" s="121" t="s">
        <v>70</v>
      </c>
      <c r="G4" s="122" t="s">
        <v>0</v>
      </c>
      <c r="H4" s="118" t="s">
        <v>71</v>
      </c>
      <c r="I4" s="118" t="s">
        <v>72</v>
      </c>
      <c r="J4" s="118" t="s">
        <v>73</v>
      </c>
      <c r="K4" s="118" t="s">
        <v>74</v>
      </c>
      <c r="L4" s="88" t="s">
        <v>75</v>
      </c>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row>
    <row r="5" spans="1:47" ht="40" customHeight="1" x14ac:dyDescent="0.2">
      <c r="A5" s="187">
        <f>ROW()-ROW(機械装置・工具器具費[[#Headers],[番　号]])</f>
        <v>1</v>
      </c>
      <c r="B5" s="49"/>
      <c r="C5" s="50"/>
      <c r="D5" s="84"/>
      <c r="E5" s="49"/>
      <c r="F5" s="51"/>
      <c r="G5" s="202"/>
      <c r="H5" s="198"/>
      <c r="I5" s="109">
        <f>ROUNDDOWN(機械装置・工具器具費[[#This Row],[助成対象経費
(B)×ﾘｰｽ月数
又は
(A)×(B）
（税抜）]]*1.1,0)</f>
        <v>0</v>
      </c>
      <c r="J5" s="109">
        <f>機械装置・工具器具費[[#This Row],[数量(A)]]*機械装置・工具器具費[[#This Row],[購入単価
又は
リース料等の
合計（税抜）
(B)]]</f>
        <v>0</v>
      </c>
      <c r="K5" s="50"/>
      <c r="L5"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55"/>
      <c r="N5" s="55"/>
      <c r="O5" s="55"/>
      <c r="P5" s="55"/>
      <c r="Q5" s="55"/>
      <c r="R5" s="55"/>
      <c r="S5" s="55"/>
      <c r="T5" s="55"/>
      <c r="U5" s="55"/>
      <c r="V5" s="55"/>
      <c r="W5" s="55"/>
      <c r="X5" s="55"/>
      <c r="Y5" s="55"/>
      <c r="Z5" s="55"/>
      <c r="AA5" s="55"/>
      <c r="AB5" s="55"/>
      <c r="AC5" s="55"/>
    </row>
    <row r="6" spans="1:47" ht="40" customHeight="1" x14ac:dyDescent="0.2">
      <c r="A6" s="187">
        <f>ROW()-ROW(機械装置・工具器具費[[#Headers],[番　号]])</f>
        <v>2</v>
      </c>
      <c r="B6" s="49"/>
      <c r="C6" s="50"/>
      <c r="D6" s="84"/>
      <c r="E6" s="49"/>
      <c r="F6" s="51"/>
      <c r="G6" s="202"/>
      <c r="H6" s="198"/>
      <c r="I6" s="109">
        <f>ROUNDDOWN(機械装置・工具器具費[[#This Row],[助成対象経費
(B)×ﾘｰｽ月数
又は
(A)×(B）
（税抜）]]*1.1,0)</f>
        <v>0</v>
      </c>
      <c r="J6" s="109">
        <f>機械装置・工具器具費[[#This Row],[数量(A)]]*機械装置・工具器具費[[#This Row],[購入単価
又は
リース料等の
合計（税抜）
(B)]]</f>
        <v>0</v>
      </c>
      <c r="K6" s="50"/>
      <c r="L6"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58"/>
      <c r="O6" s="58"/>
    </row>
    <row r="7" spans="1:47" ht="40" customHeight="1" x14ac:dyDescent="0.2">
      <c r="A7" s="187">
        <f>ROW()-ROW(機械装置・工具器具費[[#Headers],[番　号]])</f>
        <v>3</v>
      </c>
      <c r="B7" s="49"/>
      <c r="C7" s="50"/>
      <c r="D7" s="84"/>
      <c r="E7" s="49"/>
      <c r="F7" s="51"/>
      <c r="G7" s="202"/>
      <c r="H7" s="198"/>
      <c r="I7" s="109">
        <f>ROUNDDOWN(機械装置・工具器具費[[#This Row],[助成対象経費
(B)×ﾘｰｽ月数
又は
(A)×(B）
（税抜）]]*1.1,0)</f>
        <v>0</v>
      </c>
      <c r="J7" s="109">
        <f>機械装置・工具器具費[[#This Row],[数量(A)]]*機械装置・工具器具費[[#This Row],[購入単価
又は
リース料等の
合計（税抜）
(B)]]</f>
        <v>0</v>
      </c>
      <c r="K7" s="50"/>
      <c r="L7"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ht="40" customHeight="1" x14ac:dyDescent="0.2">
      <c r="A8" s="187">
        <f>ROW()-ROW(機械装置・工具器具費[[#Headers],[番　号]])</f>
        <v>4</v>
      </c>
      <c r="B8" s="49"/>
      <c r="C8" s="50"/>
      <c r="D8" s="84"/>
      <c r="E8" s="49"/>
      <c r="F8" s="51"/>
      <c r="G8" s="202"/>
      <c r="H8" s="198"/>
      <c r="I8" s="109">
        <f>ROUNDDOWN(機械装置・工具器具費[[#This Row],[助成対象経費
(B)×ﾘｰｽ月数
又は
(A)×(B）
（税抜）]]*1.1,0)</f>
        <v>0</v>
      </c>
      <c r="J8" s="109">
        <f>機械装置・工具器具費[[#This Row],[数量(A)]]*機械装置・工具器具費[[#This Row],[購入単価
又は
リース料等の
合計（税抜）
(B)]]</f>
        <v>0</v>
      </c>
      <c r="K8" s="50"/>
      <c r="L8"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ht="40" customHeight="1" x14ac:dyDescent="0.2">
      <c r="A9" s="187">
        <f>ROW()-ROW(機械装置・工具器具費[[#Headers],[番　号]])</f>
        <v>5</v>
      </c>
      <c r="B9" s="49"/>
      <c r="C9" s="50"/>
      <c r="D9" s="84"/>
      <c r="E9" s="49"/>
      <c r="F9" s="51"/>
      <c r="G9" s="202"/>
      <c r="H9" s="198"/>
      <c r="I9" s="109">
        <f>ROUNDDOWN(機械装置・工具器具費[[#This Row],[助成対象経費
(B)×ﾘｰｽ月数
又は
(A)×(B）
（税抜）]]*1.1,0)</f>
        <v>0</v>
      </c>
      <c r="J9" s="109">
        <f>機械装置・工具器具費[[#This Row],[数量(A)]]*機械装置・工具器具費[[#This Row],[購入単価
又は
リース料等の
合計（税抜）
(B)]]</f>
        <v>0</v>
      </c>
      <c r="K9" s="50"/>
      <c r="L9"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ht="40" customHeight="1" x14ac:dyDescent="0.2">
      <c r="A10" s="187">
        <f>ROW()-ROW(機械装置・工具器具費[[#Headers],[番　号]])</f>
        <v>6</v>
      </c>
      <c r="B10" s="49"/>
      <c r="C10" s="50"/>
      <c r="D10" s="84"/>
      <c r="E10" s="49"/>
      <c r="F10" s="51"/>
      <c r="G10" s="202"/>
      <c r="H10" s="198"/>
      <c r="I10" s="109">
        <f>ROUNDDOWN(機械装置・工具器具費[[#This Row],[助成対象経費
(B)×ﾘｰｽ月数
又は
(A)×(B）
（税抜）]]*1.1,0)</f>
        <v>0</v>
      </c>
      <c r="J10" s="109">
        <f>機械装置・工具器具費[[#This Row],[数量(A)]]*機械装置・工具器具費[[#This Row],[購入単価
又は
リース料等の
合計（税抜）
(B)]]</f>
        <v>0</v>
      </c>
      <c r="K10" s="50"/>
      <c r="L10"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ht="40" customHeight="1" x14ac:dyDescent="0.2">
      <c r="A11" s="188">
        <f>ROW()-ROW(機械装置・工具器具費[[#Headers],[番　号]])</f>
        <v>7</v>
      </c>
      <c r="B11" s="49"/>
      <c r="C11" s="50"/>
      <c r="D11" s="84"/>
      <c r="E11" s="49"/>
      <c r="F11" s="208"/>
      <c r="G11" s="203"/>
      <c r="H11" s="199"/>
      <c r="I11" s="109">
        <f>ROUNDDOWN(機械装置・工具器具費[[#This Row],[助成対象経費
(B)×ﾘｰｽ月数
又は
(A)×(B）
（税抜）]]*1.1,0)</f>
        <v>0</v>
      </c>
      <c r="J11" s="109">
        <f>機械装置・工具器具費[[#This Row],[数量(A)]]*機械装置・工具器具費[[#This Row],[購入単価
又は
リース料等の
合計（税抜）
(B)]]</f>
        <v>0</v>
      </c>
      <c r="K11" s="50"/>
      <c r="L11"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ht="40" customHeight="1" x14ac:dyDescent="0.2">
      <c r="A12" s="187">
        <f>ROW()-ROW(機械装置・工具器具費[[#Headers],[番　号]])</f>
        <v>8</v>
      </c>
      <c r="B12" s="49"/>
      <c r="C12" s="50"/>
      <c r="D12" s="84"/>
      <c r="E12" s="49"/>
      <c r="F12" s="51"/>
      <c r="G12" s="202"/>
      <c r="H12" s="198"/>
      <c r="I12" s="109">
        <f>ROUNDDOWN(機械装置・工具器具費[[#This Row],[助成対象経費
(B)×ﾘｰｽ月数
又は
(A)×(B）
（税抜）]]*1.1,0)</f>
        <v>0</v>
      </c>
      <c r="J12" s="109">
        <f>機械装置・工具器具費[[#This Row],[数量(A)]]*機械装置・工具器具費[[#This Row],[購入単価
又は
リース料等の
合計（税抜）
(B)]]</f>
        <v>0</v>
      </c>
      <c r="K12" s="50"/>
      <c r="L12"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ht="40" customHeight="1" x14ac:dyDescent="0.2">
      <c r="A13" s="187">
        <f>ROW()-ROW(機械装置・工具器具費[[#Headers],[番　号]])</f>
        <v>9</v>
      </c>
      <c r="B13" s="49"/>
      <c r="C13" s="50"/>
      <c r="D13" s="84"/>
      <c r="E13" s="49"/>
      <c r="F13" s="51"/>
      <c r="G13" s="202"/>
      <c r="H13" s="198"/>
      <c r="I13" s="109">
        <f>ROUNDDOWN(機械装置・工具器具費[[#This Row],[助成対象経費
(B)×ﾘｰｽ月数
又は
(A)×(B）
（税抜）]]*1.1,0)</f>
        <v>0</v>
      </c>
      <c r="J13" s="109">
        <f>機械装置・工具器具費[[#This Row],[数量(A)]]*機械装置・工具器具費[[#This Row],[購入単価
又は
リース料等の
合計（税抜）
(B)]]</f>
        <v>0</v>
      </c>
      <c r="K13" s="50"/>
      <c r="L13"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ht="40" customHeight="1" x14ac:dyDescent="0.2">
      <c r="A14" s="187">
        <f>ROW()-ROW(機械装置・工具器具費[[#Headers],[番　号]])</f>
        <v>10</v>
      </c>
      <c r="B14" s="49"/>
      <c r="C14" s="50"/>
      <c r="D14" s="84"/>
      <c r="E14" s="49"/>
      <c r="F14" s="51"/>
      <c r="G14" s="202"/>
      <c r="H14" s="198"/>
      <c r="I14" s="109">
        <f>ROUNDDOWN(機械装置・工具器具費[[#This Row],[助成対象経費
(B)×ﾘｰｽ月数
又は
(A)×(B）
（税抜）]]*1.1,0)</f>
        <v>0</v>
      </c>
      <c r="J14" s="109">
        <f>機械装置・工具器具費[[#This Row],[数量(A)]]*機械装置・工具器具費[[#This Row],[購入単価
又は
リース料等の
合計（税抜）
(B)]]</f>
        <v>0</v>
      </c>
      <c r="K14" s="50"/>
      <c r="L14"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ht="40" customHeight="1" x14ac:dyDescent="0.2">
      <c r="A15" s="187">
        <f>ROW()-ROW(機械装置・工具器具費[[#Headers],[番　号]])</f>
        <v>11</v>
      </c>
      <c r="B15" s="49"/>
      <c r="C15" s="50"/>
      <c r="D15" s="84"/>
      <c r="E15" s="49"/>
      <c r="F15" s="51"/>
      <c r="G15" s="202"/>
      <c r="H15" s="198"/>
      <c r="I15" s="109">
        <f>ROUNDDOWN(機械装置・工具器具費[[#This Row],[助成対象経費
(B)×ﾘｰｽ月数
又は
(A)×(B）
（税抜）]]*1.1,0)</f>
        <v>0</v>
      </c>
      <c r="J15" s="109">
        <f>機械装置・工具器具費[[#This Row],[数量(A)]]*機械装置・工具器具費[[#This Row],[購入単価
又は
リース料等の
合計（税抜）
(B)]]</f>
        <v>0</v>
      </c>
      <c r="K15" s="50"/>
      <c r="L15"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ht="40" customHeight="1" x14ac:dyDescent="0.2">
      <c r="A16" s="187">
        <f>ROW()-ROW(機械装置・工具器具費[[#Headers],[番　号]])</f>
        <v>12</v>
      </c>
      <c r="B16" s="49"/>
      <c r="C16" s="50"/>
      <c r="D16" s="84"/>
      <c r="E16" s="49"/>
      <c r="F16" s="51"/>
      <c r="G16" s="202"/>
      <c r="H16" s="198"/>
      <c r="I16" s="109">
        <f>ROUNDDOWN(機械装置・工具器具費[[#This Row],[助成対象経費
(B)×ﾘｰｽ月数
又は
(A)×(B）
（税抜）]]*1.1,0)</f>
        <v>0</v>
      </c>
      <c r="J16" s="109">
        <f>機械装置・工具器具費[[#This Row],[数量(A)]]*機械装置・工具器具費[[#This Row],[購入単価
又は
リース料等の
合計（税抜）
(B)]]</f>
        <v>0</v>
      </c>
      <c r="K16" s="50"/>
      <c r="L16"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ht="40" customHeight="1" x14ac:dyDescent="0.2">
      <c r="A17" s="187">
        <f>ROW()-ROW(機械装置・工具器具費[[#Headers],[番　号]])</f>
        <v>13</v>
      </c>
      <c r="B17" s="49"/>
      <c r="C17" s="50"/>
      <c r="D17" s="84"/>
      <c r="E17" s="49"/>
      <c r="F17" s="51"/>
      <c r="G17" s="202"/>
      <c r="H17" s="198"/>
      <c r="I17" s="109">
        <f>ROUNDDOWN(機械装置・工具器具費[[#This Row],[助成対象経費
(B)×ﾘｰｽ月数
又は
(A)×(B）
（税抜）]]*1.1,0)</f>
        <v>0</v>
      </c>
      <c r="J17" s="109">
        <f>機械装置・工具器具費[[#This Row],[数量(A)]]*機械装置・工具器具費[[#This Row],[購入単価
又は
リース料等の
合計（税抜）
(B)]]</f>
        <v>0</v>
      </c>
      <c r="K17" s="50"/>
      <c r="L17"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ht="40" customHeight="1" x14ac:dyDescent="0.2">
      <c r="A18" s="187">
        <f>ROW()-ROW(機械装置・工具器具費[[#Headers],[番　号]])</f>
        <v>14</v>
      </c>
      <c r="B18" s="49"/>
      <c r="C18" s="50"/>
      <c r="D18" s="84"/>
      <c r="E18" s="49"/>
      <c r="F18" s="51"/>
      <c r="G18" s="202"/>
      <c r="H18" s="198"/>
      <c r="I18" s="109">
        <f>ROUNDDOWN(機械装置・工具器具費[[#This Row],[助成対象経費
(B)×ﾘｰｽ月数
又は
(A)×(B）
（税抜）]]*1.1,0)</f>
        <v>0</v>
      </c>
      <c r="J18" s="109">
        <f>機械装置・工具器具費[[#This Row],[数量(A)]]*機械装置・工具器具費[[#This Row],[購入単価
又は
リース料等の
合計（税抜）
(B)]]</f>
        <v>0</v>
      </c>
      <c r="K18" s="50"/>
      <c r="L18"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ht="40" customHeight="1" x14ac:dyDescent="0.2">
      <c r="A19" s="187">
        <f>ROW()-ROW(機械装置・工具器具費[[#Headers],[番　号]])</f>
        <v>15</v>
      </c>
      <c r="B19" s="62"/>
      <c r="C19" s="50"/>
      <c r="D19" s="84"/>
      <c r="E19" s="49"/>
      <c r="F19" s="51"/>
      <c r="G19" s="202"/>
      <c r="H19" s="198"/>
      <c r="I19" s="109">
        <f>ROUNDDOWN(機械装置・工具器具費[[#This Row],[助成対象経費
(B)×ﾘｰｽ月数
又は
(A)×(B）
（税抜）]]*1.1,0)</f>
        <v>0</v>
      </c>
      <c r="J19" s="109">
        <f>機械装置・工具器具費[[#This Row],[数量(A)]]*機械装置・工具器具費[[#This Row],[購入単価
又は
リース料等の
合計（税抜）
(B)]]</f>
        <v>0</v>
      </c>
      <c r="K19" s="50"/>
      <c r="L19"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ht="27" customHeight="1" x14ac:dyDescent="0.2">
      <c r="A20" s="123"/>
      <c r="B20" s="104"/>
      <c r="C20" s="104"/>
      <c r="D20" s="104"/>
      <c r="E20" s="104"/>
      <c r="F20" s="104"/>
      <c r="G20" s="124"/>
      <c r="H20" s="125" t="s">
        <v>76</v>
      </c>
      <c r="I20" s="106">
        <f>SUBTOTAL(109,機械装置・工具器具費[助成事業に
要する経費
（税込）])</f>
        <v>0</v>
      </c>
      <c r="J20" s="106">
        <f>SUBTOTAL(109,機械装置・工具器具費[助成対象経費
(B)×ﾘｰｽ月数
又は
(A)×(B）
（税抜）])</f>
        <v>0</v>
      </c>
      <c r="K20" s="108"/>
      <c r="L20" s="63"/>
    </row>
    <row r="21" spans="1:12" ht="27" customHeight="1" x14ac:dyDescent="0.2"/>
    <row r="22" spans="1:12" ht="27" customHeight="1" x14ac:dyDescent="0.2"/>
    <row r="23" spans="1:12" ht="27" customHeight="1" x14ac:dyDescent="0.2"/>
    <row r="24" spans="1:12" ht="27" customHeight="1" x14ac:dyDescent="0.2"/>
    <row r="25" spans="1:12" ht="27" customHeight="1" x14ac:dyDescent="0.2"/>
    <row r="26" spans="1:12" ht="27" customHeight="1" x14ac:dyDescent="0.2"/>
  </sheetData>
  <sheetProtection password="DDD3" sheet="1" formatCells="0" formatRows="0" insertRows="0" deleteRows="0"/>
  <dataConsolidate/>
  <mergeCells count="2">
    <mergeCell ref="A2:J2"/>
    <mergeCell ref="A3:I3"/>
  </mergeCells>
  <phoneticPr fontId="1"/>
  <conditionalFormatting sqref="E5:E19">
    <cfRule type="expression" dxfId="240" priority="1">
      <formula>$D5="購入"</formula>
    </cfRule>
  </conditionalFormatting>
  <conditionalFormatting sqref="K5:K19 B5:H19">
    <cfRule type="expression" dxfId="239" priority="2">
      <formula>AND(OR($B5&lt;&gt;"",$C5&lt;&gt;"",$D5&lt;&gt;"",$E5&lt;&gt;"",$F5&lt;&gt;"",$G5&lt;&gt;"",$H5&lt;&gt;""),B5="")</formula>
    </cfRule>
  </conditionalFormatting>
  <dataValidations count="9">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dataValidation type="custom" allowBlank="1" showInputMessage="1" showErrorMessage="1" sqref="L5:L19">
      <formula1>ISERROR(FIND(CHAR(10),L5))</formula1>
    </dataValidation>
    <dataValidation imeMode="halfAlpha" allowBlank="1" showInputMessage="1" showErrorMessage="1" promptTitle="購入単価又はリース料等の合計（税抜）を記載してください" sqref="H5:H19"/>
    <dataValidation imeMode="halfAlpha" allowBlank="1" showInputMessage="1" showErrorMessage="1" promptTitle="数量を記載してください" prompt="　本助成事業に必要な最低限の数量を記載してください" sqref="F5:F19"/>
    <dataValidation type="list" allowBlank="1" showInputMessage="1" showErrorMessage="1" sqref="D5:D19">
      <formula1>"購入,ﾚﾝﾀﾙ,ﾘｰｽ"</formula1>
    </dataValidation>
    <dataValidation allowBlank="1" showInputMessage="1" showErrorMessage="1" prompt="例：○○加工_x000a_" sqref="C5:C19"/>
    <dataValidation type="whole" imeMode="halfAlpha" allowBlank="1" showInputMessage="1" showErrorMessage="1" prompt="①購入時は記入不要_x000a_②数字（月数）のみ記入" sqref="E5:E19">
      <formula1>1</formula1>
      <formula2>21</formula2>
    </dataValidation>
    <dataValidation allowBlank="1" showInputMessage="1" showErrorMessage="1" promptTitle="リースレンタル先または購入企業名を記載してください" prompt="未定等不明確の場合は、 申請時点の候補先を記入してください_x000a_" sqref="K5:K19"/>
    <dataValidation allowBlank="1" showInputMessage="1" showErrorMessage="1" promptTitle="品名を記載してください" prompt="　量産目的の費用、保守費用は計上できません" sqref="B19"/>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C39"/>
  <sheetViews>
    <sheetView view="pageBreakPreview" topLeftCell="A13" zoomScaleNormal="130" zoomScaleSheetLayoutView="100" workbookViewId="0">
      <selection activeCell="M36" sqref="M36:P36"/>
    </sheetView>
  </sheetViews>
  <sheetFormatPr defaultColWidth="2.1796875" defaultRowHeight="12" x14ac:dyDescent="0.2"/>
  <cols>
    <col min="1" max="11" width="2.1796875" style="48" customWidth="1"/>
    <col min="12" max="12" width="11.26953125" style="48" customWidth="1"/>
    <col min="13" max="13" width="9.453125" style="48" customWidth="1"/>
    <col min="14" max="14" width="6.26953125" style="48" customWidth="1"/>
    <col min="15" max="45" width="2.1796875" style="48" customWidth="1"/>
    <col min="46" max="46" width="2.1796875" style="48" hidden="1" customWidth="1"/>
    <col min="47" max="47" width="3.36328125" style="48" hidden="1" customWidth="1"/>
    <col min="48" max="50" width="2.1796875" style="48" hidden="1" customWidth="1"/>
    <col min="51" max="255" width="2.1796875" style="48" customWidth="1"/>
    <col min="256" max="16384" width="2.1796875" style="48"/>
  </cols>
  <sheetData>
    <row r="1" spans="1:55" ht="23.5" customHeight="1" x14ac:dyDescent="0.2">
      <c r="A1" s="64" t="s">
        <v>77</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row>
    <row r="2" spans="1:55" ht="37.5" customHeight="1" x14ac:dyDescent="0.2">
      <c r="A2" s="65"/>
      <c r="B2" s="408" t="s">
        <v>78</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row>
    <row r="3" spans="1:55" ht="12.65" customHeight="1" x14ac:dyDescent="0.2">
      <c r="A3" s="66"/>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8"/>
    </row>
    <row r="4" spans="1:55" ht="22.5" customHeight="1" x14ac:dyDescent="0.2">
      <c r="A4" s="386" t="s">
        <v>79</v>
      </c>
      <c r="B4" s="387"/>
      <c r="C4" s="387"/>
      <c r="D4" s="388" t="s">
        <v>80</v>
      </c>
      <c r="E4" s="389"/>
      <c r="F4" s="389"/>
      <c r="G4" s="390"/>
      <c r="H4" s="387" t="s">
        <v>81</v>
      </c>
      <c r="I4" s="387"/>
      <c r="J4" s="387"/>
      <c r="K4" s="387"/>
      <c r="L4" s="391"/>
      <c r="M4" s="409"/>
      <c r="N4" s="410"/>
      <c r="O4" s="410"/>
      <c r="P4" s="410"/>
      <c r="Q4" s="410"/>
      <c r="R4" s="410"/>
      <c r="S4" s="410"/>
      <c r="T4" s="410"/>
      <c r="U4" s="410"/>
      <c r="V4" s="410"/>
      <c r="W4" s="410"/>
      <c r="X4" s="410"/>
      <c r="Y4" s="410"/>
      <c r="Z4" s="410"/>
      <c r="AA4" s="410"/>
      <c r="AB4" s="410"/>
      <c r="AC4" s="411"/>
      <c r="AD4" s="395" t="s">
        <v>82</v>
      </c>
      <c r="AE4" s="387"/>
      <c r="AF4" s="387"/>
      <c r="AG4" s="387"/>
      <c r="AH4" s="409"/>
      <c r="AI4" s="410"/>
      <c r="AJ4" s="410"/>
      <c r="AK4" s="410"/>
      <c r="AL4" s="410"/>
      <c r="AM4" s="410"/>
      <c r="AN4" s="410"/>
      <c r="AO4" s="410"/>
      <c r="AP4" s="410"/>
      <c r="AQ4" s="410"/>
      <c r="AR4" s="410"/>
      <c r="AS4" s="411"/>
    </row>
    <row r="5" spans="1:55" ht="22.5" customHeight="1" x14ac:dyDescent="0.2">
      <c r="A5" s="353" t="s">
        <v>83</v>
      </c>
      <c r="B5" s="354"/>
      <c r="C5" s="354"/>
      <c r="D5" s="354"/>
      <c r="E5" s="354"/>
      <c r="F5" s="354"/>
      <c r="G5" s="354"/>
      <c r="H5" s="354"/>
      <c r="I5" s="354"/>
      <c r="J5" s="354"/>
      <c r="K5" s="354"/>
      <c r="L5" s="355"/>
      <c r="M5" s="412"/>
      <c r="N5" s="413"/>
      <c r="O5" s="413"/>
      <c r="P5" s="413"/>
      <c r="Q5" s="413"/>
      <c r="R5" s="413"/>
      <c r="S5" s="413"/>
      <c r="T5" s="413"/>
      <c r="U5" s="413"/>
      <c r="V5" s="413"/>
      <c r="W5" s="413"/>
      <c r="X5" s="413"/>
      <c r="Y5" s="413"/>
      <c r="Z5" s="413"/>
      <c r="AA5" s="413"/>
      <c r="AB5" s="413"/>
      <c r="AC5" s="414"/>
      <c r="AD5" s="354"/>
      <c r="AE5" s="354"/>
      <c r="AF5" s="354"/>
      <c r="AG5" s="354"/>
      <c r="AH5" s="412"/>
      <c r="AI5" s="413"/>
      <c r="AJ5" s="413"/>
      <c r="AK5" s="413"/>
      <c r="AL5" s="413"/>
      <c r="AM5" s="413"/>
      <c r="AN5" s="413"/>
      <c r="AO5" s="413"/>
      <c r="AP5" s="413"/>
      <c r="AQ5" s="413"/>
      <c r="AR5" s="413"/>
      <c r="AS5" s="414"/>
    </row>
    <row r="6" spans="1:55" ht="22.5" customHeight="1" x14ac:dyDescent="0.2">
      <c r="A6" s="353" t="s">
        <v>84</v>
      </c>
      <c r="B6" s="354"/>
      <c r="C6" s="354"/>
      <c r="D6" s="354"/>
      <c r="E6" s="354"/>
      <c r="F6" s="354"/>
      <c r="G6" s="354"/>
      <c r="H6" s="354"/>
      <c r="I6" s="354"/>
      <c r="J6" s="354"/>
      <c r="K6" s="354"/>
      <c r="L6" s="355"/>
      <c r="M6" s="385" t="s">
        <v>85</v>
      </c>
      <c r="N6" s="385"/>
      <c r="O6" s="385"/>
      <c r="P6" s="385"/>
      <c r="Q6" s="402"/>
      <c r="R6" s="403"/>
      <c r="S6" s="403"/>
      <c r="T6" s="403"/>
      <c r="U6" s="403"/>
      <c r="V6" s="403"/>
      <c r="W6" s="403"/>
      <c r="X6" s="403"/>
      <c r="Y6" s="403"/>
      <c r="Z6" s="403"/>
      <c r="AA6" s="403"/>
      <c r="AB6" s="403"/>
      <c r="AC6" s="403"/>
      <c r="AD6" s="403"/>
      <c r="AE6" s="403"/>
      <c r="AF6" s="403"/>
      <c r="AG6" s="403"/>
      <c r="AH6" s="403"/>
      <c r="AI6" s="403"/>
      <c r="AJ6" s="403"/>
      <c r="AK6" s="403"/>
      <c r="AL6" s="403"/>
      <c r="AM6" s="403"/>
      <c r="AN6" s="403"/>
      <c r="AO6" s="403"/>
      <c r="AP6" s="403"/>
      <c r="AQ6" s="403"/>
      <c r="AR6" s="403"/>
      <c r="AS6" s="404"/>
    </row>
    <row r="7" spans="1:55" ht="22.5" customHeight="1" x14ac:dyDescent="0.2">
      <c r="A7" s="353"/>
      <c r="B7" s="354"/>
      <c r="C7" s="354"/>
      <c r="D7" s="354"/>
      <c r="E7" s="354"/>
      <c r="F7" s="354"/>
      <c r="G7" s="354"/>
      <c r="H7" s="354"/>
      <c r="I7" s="354"/>
      <c r="J7" s="354"/>
      <c r="K7" s="354"/>
      <c r="L7" s="355"/>
      <c r="M7" s="385" t="s">
        <v>86</v>
      </c>
      <c r="N7" s="385"/>
      <c r="O7" s="385"/>
      <c r="P7" s="385"/>
      <c r="Q7" s="402"/>
      <c r="R7" s="403"/>
      <c r="S7" s="403"/>
      <c r="T7" s="403"/>
      <c r="U7" s="403"/>
      <c r="V7" s="403"/>
      <c r="W7" s="403"/>
      <c r="X7" s="403"/>
      <c r="Y7" s="403"/>
      <c r="Z7" s="403"/>
      <c r="AA7" s="403"/>
      <c r="AB7" s="403"/>
      <c r="AC7" s="404"/>
      <c r="AD7" s="385" t="s">
        <v>87</v>
      </c>
      <c r="AE7" s="385"/>
      <c r="AF7" s="385"/>
      <c r="AG7" s="385"/>
      <c r="AH7" s="405"/>
      <c r="AI7" s="406"/>
      <c r="AJ7" s="406"/>
      <c r="AK7" s="406"/>
      <c r="AL7" s="406"/>
      <c r="AM7" s="406"/>
      <c r="AN7" s="406"/>
      <c r="AO7" s="406"/>
      <c r="AP7" s="406"/>
      <c r="AQ7" s="406"/>
      <c r="AR7" s="406"/>
      <c r="AS7" s="407"/>
    </row>
    <row r="8" spans="1:55" ht="22.5" customHeight="1" x14ac:dyDescent="0.2">
      <c r="A8" s="353"/>
      <c r="B8" s="354"/>
      <c r="C8" s="354"/>
      <c r="D8" s="354"/>
      <c r="E8" s="354"/>
      <c r="F8" s="354"/>
      <c r="G8" s="354"/>
      <c r="H8" s="354"/>
      <c r="I8" s="354"/>
      <c r="J8" s="354"/>
      <c r="K8" s="354"/>
      <c r="L8" s="355"/>
      <c r="M8" s="385" t="s">
        <v>88</v>
      </c>
      <c r="N8" s="385"/>
      <c r="O8" s="385"/>
      <c r="P8" s="385"/>
      <c r="Q8" s="402"/>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4"/>
    </row>
    <row r="9" spans="1:55" ht="22.5" customHeight="1" x14ac:dyDescent="0.2">
      <c r="A9" s="353"/>
      <c r="B9" s="354"/>
      <c r="C9" s="354"/>
      <c r="D9" s="354"/>
      <c r="E9" s="354"/>
      <c r="F9" s="354"/>
      <c r="G9" s="354"/>
      <c r="H9" s="354"/>
      <c r="I9" s="354"/>
      <c r="J9" s="354"/>
      <c r="K9" s="354"/>
      <c r="L9" s="355"/>
      <c r="M9" s="377" t="s">
        <v>89</v>
      </c>
      <c r="N9" s="377"/>
      <c r="O9" s="377"/>
      <c r="P9" s="377"/>
      <c r="Q9" s="402"/>
      <c r="R9" s="403"/>
      <c r="S9" s="403"/>
      <c r="T9" s="403"/>
      <c r="U9" s="403"/>
      <c r="V9" s="403"/>
      <c r="W9" s="403"/>
      <c r="X9" s="403"/>
      <c r="Y9" s="403"/>
      <c r="Z9" s="403"/>
      <c r="AA9" s="403"/>
      <c r="AB9" s="403"/>
      <c r="AC9" s="404"/>
      <c r="AD9" s="376" t="s">
        <v>90</v>
      </c>
      <c r="AE9" s="376"/>
      <c r="AF9" s="376"/>
      <c r="AG9" s="376"/>
      <c r="AH9" s="402"/>
      <c r="AI9" s="403"/>
      <c r="AJ9" s="403"/>
      <c r="AK9" s="403"/>
      <c r="AL9" s="403"/>
      <c r="AM9" s="403"/>
      <c r="AN9" s="403"/>
      <c r="AO9" s="403"/>
      <c r="AP9" s="403"/>
      <c r="AQ9" s="403"/>
      <c r="AR9" s="403"/>
      <c r="AS9" s="404"/>
    </row>
    <row r="10" spans="1:55" ht="22.5" customHeight="1" x14ac:dyDescent="0.2">
      <c r="A10" s="377" t="s">
        <v>91</v>
      </c>
      <c r="B10" s="377"/>
      <c r="C10" s="377"/>
      <c r="D10" s="377"/>
      <c r="E10" s="377"/>
      <c r="F10" s="377"/>
      <c r="G10" s="377"/>
      <c r="H10" s="377"/>
      <c r="I10" s="377"/>
      <c r="J10" s="377"/>
      <c r="K10" s="377"/>
      <c r="L10" s="377"/>
      <c r="M10" s="378" t="s">
        <v>234</v>
      </c>
      <c r="N10" s="379"/>
      <c r="O10" s="379"/>
      <c r="P10" s="379"/>
      <c r="Q10" s="380"/>
      <c r="R10" s="380"/>
      <c r="S10" s="380"/>
      <c r="T10" s="380"/>
      <c r="U10" s="381" t="s">
        <v>92</v>
      </c>
      <c r="V10" s="381"/>
      <c r="W10" s="381"/>
      <c r="X10" s="382"/>
      <c r="Y10" s="382"/>
      <c r="Z10" s="382"/>
      <c r="AA10" s="383" t="s">
        <v>93</v>
      </c>
      <c r="AB10" s="383"/>
      <c r="AC10" s="384"/>
      <c r="AD10" s="353" t="s">
        <v>94</v>
      </c>
      <c r="AE10" s="354"/>
      <c r="AF10" s="354"/>
      <c r="AG10" s="354"/>
      <c r="AH10" s="354"/>
      <c r="AI10" s="354"/>
      <c r="AJ10" s="355"/>
      <c r="AK10" s="364"/>
      <c r="AL10" s="365"/>
      <c r="AM10" s="365"/>
      <c r="AN10" s="365"/>
      <c r="AO10" s="365"/>
      <c r="AP10" s="365"/>
      <c r="AQ10" s="366" t="s">
        <v>95</v>
      </c>
      <c r="AR10" s="366"/>
      <c r="AS10" s="367"/>
    </row>
    <row r="11" spans="1:55" ht="50.15" customHeight="1" x14ac:dyDescent="0.2">
      <c r="A11" s="368" t="s">
        <v>222</v>
      </c>
      <c r="B11" s="354"/>
      <c r="C11" s="354"/>
      <c r="D11" s="354"/>
      <c r="E11" s="354"/>
      <c r="F11" s="354"/>
      <c r="G11" s="354"/>
      <c r="H11" s="354"/>
      <c r="I11" s="354"/>
      <c r="J11" s="354"/>
      <c r="K11" s="354"/>
      <c r="L11" s="355"/>
      <c r="M11" s="369"/>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1"/>
    </row>
    <row r="12" spans="1:55" ht="30" customHeight="1" x14ac:dyDescent="0.2">
      <c r="A12" s="353" t="s">
        <v>96</v>
      </c>
      <c r="B12" s="354"/>
      <c r="C12" s="354"/>
      <c r="D12" s="354"/>
      <c r="E12" s="354"/>
      <c r="F12" s="354"/>
      <c r="G12" s="354"/>
      <c r="H12" s="354"/>
      <c r="I12" s="354"/>
      <c r="J12" s="354"/>
      <c r="K12" s="354"/>
      <c r="L12" s="355"/>
      <c r="M12" s="372" t="s">
        <v>97</v>
      </c>
      <c r="N12" s="372"/>
      <c r="O12" s="372"/>
      <c r="P12" s="372"/>
      <c r="Q12" s="364"/>
      <c r="R12" s="365"/>
      <c r="S12" s="365"/>
      <c r="T12" s="365"/>
      <c r="U12" s="365"/>
      <c r="V12" s="365"/>
      <c r="W12" s="365"/>
      <c r="X12" s="365"/>
      <c r="Y12" s="365"/>
      <c r="Z12" s="365"/>
      <c r="AA12" s="351" t="s">
        <v>95</v>
      </c>
      <c r="AB12" s="351"/>
      <c r="AC12" s="351"/>
      <c r="AD12" s="372" t="s">
        <v>98</v>
      </c>
      <c r="AE12" s="372"/>
      <c r="AF12" s="372"/>
      <c r="AG12" s="372"/>
      <c r="AH12" s="364"/>
      <c r="AI12" s="365"/>
      <c r="AJ12" s="365"/>
      <c r="AK12" s="365"/>
      <c r="AL12" s="365"/>
      <c r="AM12" s="365"/>
      <c r="AN12" s="365"/>
      <c r="AO12" s="365"/>
      <c r="AP12" s="365"/>
      <c r="AQ12" s="351" t="s">
        <v>95</v>
      </c>
      <c r="AR12" s="351"/>
      <c r="AS12" s="352"/>
    </row>
    <row r="13" spans="1:55" ht="30" customHeight="1" x14ac:dyDescent="0.2">
      <c r="A13" s="353"/>
      <c r="B13" s="354"/>
      <c r="C13" s="354"/>
      <c r="D13" s="354"/>
      <c r="E13" s="354"/>
      <c r="F13" s="354"/>
      <c r="G13" s="354"/>
      <c r="H13" s="354"/>
      <c r="I13" s="354"/>
      <c r="J13" s="354"/>
      <c r="K13" s="354"/>
      <c r="L13" s="355"/>
      <c r="M13" s="353" t="s">
        <v>99</v>
      </c>
      <c r="N13" s="354"/>
      <c r="O13" s="354"/>
      <c r="P13" s="355"/>
      <c r="Q13" s="356"/>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8"/>
    </row>
    <row r="14" spans="1:55" ht="30" customHeight="1" x14ac:dyDescent="0.2">
      <c r="A14" s="359" t="s">
        <v>233</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1"/>
      <c r="AE14" s="362" t="s">
        <v>237</v>
      </c>
      <c r="AF14" s="362"/>
      <c r="AG14" s="362"/>
      <c r="AH14" s="362"/>
      <c r="AI14" s="362"/>
      <c r="AJ14" s="362"/>
      <c r="AK14" s="362"/>
      <c r="AL14" s="362"/>
      <c r="AM14" s="362"/>
      <c r="AN14" s="362"/>
      <c r="AO14" s="362"/>
      <c r="AP14" s="362"/>
      <c r="AQ14" s="362"/>
      <c r="AR14" s="362"/>
      <c r="AS14" s="363"/>
      <c r="BC14" s="48" t="s">
        <v>237</v>
      </c>
    </row>
    <row r="15" spans="1:55" ht="12" customHeight="1" x14ac:dyDescent="0.2">
      <c r="A15" s="66"/>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BC15" s="48" t="s">
        <v>223</v>
      </c>
    </row>
    <row r="16" spans="1:55" ht="22.5" customHeight="1" x14ac:dyDescent="0.2">
      <c r="A16" s="386" t="s">
        <v>79</v>
      </c>
      <c r="B16" s="387"/>
      <c r="C16" s="387"/>
      <c r="D16" s="388" t="s">
        <v>80</v>
      </c>
      <c r="E16" s="389"/>
      <c r="F16" s="389"/>
      <c r="G16" s="390"/>
      <c r="H16" s="387" t="s">
        <v>81</v>
      </c>
      <c r="I16" s="387"/>
      <c r="J16" s="387"/>
      <c r="K16" s="387"/>
      <c r="L16" s="391"/>
      <c r="M16" s="392"/>
      <c r="N16" s="393"/>
      <c r="O16" s="393"/>
      <c r="P16" s="393"/>
      <c r="Q16" s="393"/>
      <c r="R16" s="393"/>
      <c r="S16" s="393"/>
      <c r="T16" s="393"/>
      <c r="U16" s="393"/>
      <c r="V16" s="393"/>
      <c r="W16" s="393"/>
      <c r="X16" s="393"/>
      <c r="Y16" s="393"/>
      <c r="Z16" s="393"/>
      <c r="AA16" s="393"/>
      <c r="AB16" s="393"/>
      <c r="AC16" s="394"/>
      <c r="AD16" s="395" t="s">
        <v>82</v>
      </c>
      <c r="AE16" s="387"/>
      <c r="AF16" s="387"/>
      <c r="AG16" s="387"/>
      <c r="AH16" s="392"/>
      <c r="AI16" s="393"/>
      <c r="AJ16" s="393"/>
      <c r="AK16" s="393"/>
      <c r="AL16" s="393"/>
      <c r="AM16" s="393"/>
      <c r="AN16" s="393"/>
      <c r="AO16" s="393"/>
      <c r="AP16" s="393"/>
      <c r="AQ16" s="393"/>
      <c r="AR16" s="393"/>
      <c r="AS16" s="394"/>
    </row>
    <row r="17" spans="1:45" ht="22.5" customHeight="1" x14ac:dyDescent="0.2">
      <c r="A17" s="353" t="s">
        <v>83</v>
      </c>
      <c r="B17" s="354"/>
      <c r="C17" s="354"/>
      <c r="D17" s="354"/>
      <c r="E17" s="354"/>
      <c r="F17" s="354"/>
      <c r="G17" s="354"/>
      <c r="H17" s="354"/>
      <c r="I17" s="354"/>
      <c r="J17" s="354"/>
      <c r="K17" s="354"/>
      <c r="L17" s="355"/>
      <c r="M17" s="396"/>
      <c r="N17" s="397"/>
      <c r="O17" s="397"/>
      <c r="P17" s="397"/>
      <c r="Q17" s="397"/>
      <c r="R17" s="397"/>
      <c r="S17" s="397"/>
      <c r="T17" s="397"/>
      <c r="U17" s="397"/>
      <c r="V17" s="397"/>
      <c r="W17" s="397"/>
      <c r="X17" s="397"/>
      <c r="Y17" s="397"/>
      <c r="Z17" s="397"/>
      <c r="AA17" s="397"/>
      <c r="AB17" s="397"/>
      <c r="AC17" s="398"/>
      <c r="AD17" s="354"/>
      <c r="AE17" s="354"/>
      <c r="AF17" s="354"/>
      <c r="AG17" s="354"/>
      <c r="AH17" s="396"/>
      <c r="AI17" s="397"/>
      <c r="AJ17" s="397"/>
      <c r="AK17" s="397"/>
      <c r="AL17" s="397"/>
      <c r="AM17" s="397"/>
      <c r="AN17" s="397"/>
      <c r="AO17" s="397"/>
      <c r="AP17" s="397"/>
      <c r="AQ17" s="397"/>
      <c r="AR17" s="397"/>
      <c r="AS17" s="398"/>
    </row>
    <row r="18" spans="1:45" ht="22.5" customHeight="1" x14ac:dyDescent="0.2">
      <c r="A18" s="353" t="s">
        <v>84</v>
      </c>
      <c r="B18" s="354"/>
      <c r="C18" s="354"/>
      <c r="D18" s="354"/>
      <c r="E18" s="354"/>
      <c r="F18" s="354"/>
      <c r="G18" s="354"/>
      <c r="H18" s="354"/>
      <c r="I18" s="354"/>
      <c r="J18" s="354"/>
      <c r="K18" s="354"/>
      <c r="L18" s="355"/>
      <c r="M18" s="385" t="s">
        <v>85</v>
      </c>
      <c r="N18" s="385"/>
      <c r="O18" s="385"/>
      <c r="P18" s="385"/>
      <c r="Q18" s="373"/>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5"/>
    </row>
    <row r="19" spans="1:45" ht="22.5" customHeight="1" x14ac:dyDescent="0.2">
      <c r="A19" s="353"/>
      <c r="B19" s="354"/>
      <c r="C19" s="354"/>
      <c r="D19" s="354"/>
      <c r="E19" s="354"/>
      <c r="F19" s="354"/>
      <c r="G19" s="354"/>
      <c r="H19" s="354"/>
      <c r="I19" s="354"/>
      <c r="J19" s="354"/>
      <c r="K19" s="354"/>
      <c r="L19" s="355"/>
      <c r="M19" s="385" t="s">
        <v>86</v>
      </c>
      <c r="N19" s="385"/>
      <c r="O19" s="385"/>
      <c r="P19" s="385"/>
      <c r="Q19" s="373"/>
      <c r="R19" s="374"/>
      <c r="S19" s="374"/>
      <c r="T19" s="374"/>
      <c r="U19" s="374"/>
      <c r="V19" s="374"/>
      <c r="W19" s="374"/>
      <c r="X19" s="374"/>
      <c r="Y19" s="374"/>
      <c r="Z19" s="374"/>
      <c r="AA19" s="374"/>
      <c r="AB19" s="374"/>
      <c r="AC19" s="375"/>
      <c r="AD19" s="385" t="s">
        <v>87</v>
      </c>
      <c r="AE19" s="385"/>
      <c r="AF19" s="385"/>
      <c r="AG19" s="385"/>
      <c r="AH19" s="399"/>
      <c r="AI19" s="400"/>
      <c r="AJ19" s="400"/>
      <c r="AK19" s="400"/>
      <c r="AL19" s="400"/>
      <c r="AM19" s="400"/>
      <c r="AN19" s="400"/>
      <c r="AO19" s="400"/>
      <c r="AP19" s="400"/>
      <c r="AQ19" s="400"/>
      <c r="AR19" s="400"/>
      <c r="AS19" s="401"/>
    </row>
    <row r="20" spans="1:45" ht="22.5" customHeight="1" x14ac:dyDescent="0.2">
      <c r="A20" s="353"/>
      <c r="B20" s="354"/>
      <c r="C20" s="354"/>
      <c r="D20" s="354"/>
      <c r="E20" s="354"/>
      <c r="F20" s="354"/>
      <c r="G20" s="354"/>
      <c r="H20" s="354"/>
      <c r="I20" s="354"/>
      <c r="J20" s="354"/>
      <c r="K20" s="354"/>
      <c r="L20" s="355"/>
      <c r="M20" s="385" t="s">
        <v>88</v>
      </c>
      <c r="N20" s="385"/>
      <c r="O20" s="385"/>
      <c r="P20" s="385"/>
      <c r="Q20" s="373"/>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5"/>
    </row>
    <row r="21" spans="1:45" ht="22.5" customHeight="1" x14ac:dyDescent="0.2">
      <c r="A21" s="353"/>
      <c r="B21" s="354"/>
      <c r="C21" s="354"/>
      <c r="D21" s="354"/>
      <c r="E21" s="354"/>
      <c r="F21" s="354"/>
      <c r="G21" s="354"/>
      <c r="H21" s="354"/>
      <c r="I21" s="354"/>
      <c r="J21" s="354"/>
      <c r="K21" s="354"/>
      <c r="L21" s="355"/>
      <c r="M21" s="377" t="s">
        <v>89</v>
      </c>
      <c r="N21" s="377"/>
      <c r="O21" s="377"/>
      <c r="P21" s="377"/>
      <c r="Q21" s="373"/>
      <c r="R21" s="374"/>
      <c r="S21" s="374"/>
      <c r="T21" s="374"/>
      <c r="U21" s="374"/>
      <c r="V21" s="374"/>
      <c r="W21" s="374"/>
      <c r="X21" s="374"/>
      <c r="Y21" s="374"/>
      <c r="Z21" s="374"/>
      <c r="AA21" s="374"/>
      <c r="AB21" s="374"/>
      <c r="AC21" s="375"/>
      <c r="AD21" s="376" t="s">
        <v>90</v>
      </c>
      <c r="AE21" s="376"/>
      <c r="AF21" s="376"/>
      <c r="AG21" s="376"/>
      <c r="AH21" s="373"/>
      <c r="AI21" s="374"/>
      <c r="AJ21" s="374"/>
      <c r="AK21" s="374"/>
      <c r="AL21" s="374"/>
      <c r="AM21" s="374"/>
      <c r="AN21" s="374"/>
      <c r="AO21" s="374"/>
      <c r="AP21" s="374"/>
      <c r="AQ21" s="374"/>
      <c r="AR21" s="374"/>
      <c r="AS21" s="375"/>
    </row>
    <row r="22" spans="1:45" ht="22.5" customHeight="1" x14ac:dyDescent="0.2">
      <c r="A22" s="377" t="s">
        <v>91</v>
      </c>
      <c r="B22" s="377"/>
      <c r="C22" s="377"/>
      <c r="D22" s="377"/>
      <c r="E22" s="377"/>
      <c r="F22" s="377"/>
      <c r="G22" s="377"/>
      <c r="H22" s="377"/>
      <c r="I22" s="377"/>
      <c r="J22" s="377"/>
      <c r="K22" s="377"/>
      <c r="L22" s="377"/>
      <c r="M22" s="378" t="s">
        <v>234</v>
      </c>
      <c r="N22" s="379"/>
      <c r="O22" s="379"/>
      <c r="P22" s="379"/>
      <c r="Q22" s="380"/>
      <c r="R22" s="380"/>
      <c r="S22" s="380"/>
      <c r="T22" s="380"/>
      <c r="U22" s="381" t="s">
        <v>92</v>
      </c>
      <c r="V22" s="381"/>
      <c r="W22" s="381"/>
      <c r="X22" s="382"/>
      <c r="Y22" s="382"/>
      <c r="Z22" s="382"/>
      <c r="AA22" s="383" t="s">
        <v>93</v>
      </c>
      <c r="AB22" s="383"/>
      <c r="AC22" s="384"/>
      <c r="AD22" s="353" t="s">
        <v>94</v>
      </c>
      <c r="AE22" s="354"/>
      <c r="AF22" s="354"/>
      <c r="AG22" s="354"/>
      <c r="AH22" s="354"/>
      <c r="AI22" s="354"/>
      <c r="AJ22" s="355"/>
      <c r="AK22" s="364"/>
      <c r="AL22" s="365"/>
      <c r="AM22" s="365"/>
      <c r="AN22" s="365"/>
      <c r="AO22" s="365"/>
      <c r="AP22" s="365"/>
      <c r="AQ22" s="366" t="s">
        <v>95</v>
      </c>
      <c r="AR22" s="366"/>
      <c r="AS22" s="367"/>
    </row>
    <row r="23" spans="1:45" ht="50.15" customHeight="1" x14ac:dyDescent="0.2">
      <c r="A23" s="368" t="s">
        <v>222</v>
      </c>
      <c r="B23" s="354"/>
      <c r="C23" s="354"/>
      <c r="D23" s="354"/>
      <c r="E23" s="354"/>
      <c r="F23" s="354"/>
      <c r="G23" s="354"/>
      <c r="H23" s="354"/>
      <c r="I23" s="354"/>
      <c r="J23" s="354"/>
      <c r="K23" s="354"/>
      <c r="L23" s="355"/>
      <c r="M23" s="369"/>
      <c r="N23" s="370"/>
      <c r="O23" s="370"/>
      <c r="P23" s="370"/>
      <c r="Q23" s="370"/>
      <c r="R23" s="370"/>
      <c r="S23" s="370"/>
      <c r="T23" s="370"/>
      <c r="U23" s="370"/>
      <c r="V23" s="370"/>
      <c r="W23" s="370"/>
      <c r="X23" s="370"/>
      <c r="Y23" s="370"/>
      <c r="Z23" s="370"/>
      <c r="AA23" s="370"/>
      <c r="AB23" s="370"/>
      <c r="AC23" s="370"/>
      <c r="AD23" s="370"/>
      <c r="AE23" s="370"/>
      <c r="AF23" s="370"/>
      <c r="AG23" s="370"/>
      <c r="AH23" s="370"/>
      <c r="AI23" s="370"/>
      <c r="AJ23" s="370"/>
      <c r="AK23" s="370"/>
      <c r="AL23" s="370"/>
      <c r="AM23" s="370"/>
      <c r="AN23" s="370"/>
      <c r="AO23" s="370"/>
      <c r="AP23" s="370"/>
      <c r="AQ23" s="370"/>
      <c r="AR23" s="370"/>
      <c r="AS23" s="371"/>
    </row>
    <row r="24" spans="1:45" ht="30" customHeight="1" x14ac:dyDescent="0.2">
      <c r="A24" s="353" t="s">
        <v>96</v>
      </c>
      <c r="B24" s="354"/>
      <c r="C24" s="354"/>
      <c r="D24" s="354"/>
      <c r="E24" s="354"/>
      <c r="F24" s="354"/>
      <c r="G24" s="354"/>
      <c r="H24" s="354"/>
      <c r="I24" s="354"/>
      <c r="J24" s="354"/>
      <c r="K24" s="354"/>
      <c r="L24" s="355"/>
      <c r="M24" s="372" t="s">
        <v>97</v>
      </c>
      <c r="N24" s="372"/>
      <c r="O24" s="372"/>
      <c r="P24" s="372"/>
      <c r="Q24" s="364"/>
      <c r="R24" s="365"/>
      <c r="S24" s="365"/>
      <c r="T24" s="365"/>
      <c r="U24" s="365"/>
      <c r="V24" s="365"/>
      <c r="W24" s="365"/>
      <c r="X24" s="365"/>
      <c r="Y24" s="365"/>
      <c r="Z24" s="365"/>
      <c r="AA24" s="351" t="s">
        <v>95</v>
      </c>
      <c r="AB24" s="351"/>
      <c r="AC24" s="351"/>
      <c r="AD24" s="372" t="s">
        <v>98</v>
      </c>
      <c r="AE24" s="372"/>
      <c r="AF24" s="372"/>
      <c r="AG24" s="372"/>
      <c r="AH24" s="364"/>
      <c r="AI24" s="365"/>
      <c r="AJ24" s="365"/>
      <c r="AK24" s="365"/>
      <c r="AL24" s="365"/>
      <c r="AM24" s="365"/>
      <c r="AN24" s="365"/>
      <c r="AO24" s="365"/>
      <c r="AP24" s="365"/>
      <c r="AQ24" s="351" t="s">
        <v>95</v>
      </c>
      <c r="AR24" s="351"/>
      <c r="AS24" s="352"/>
    </row>
    <row r="25" spans="1:45" ht="30" customHeight="1" x14ac:dyDescent="0.2">
      <c r="A25" s="353"/>
      <c r="B25" s="354"/>
      <c r="C25" s="354"/>
      <c r="D25" s="354"/>
      <c r="E25" s="354"/>
      <c r="F25" s="354"/>
      <c r="G25" s="354"/>
      <c r="H25" s="354"/>
      <c r="I25" s="354"/>
      <c r="J25" s="354"/>
      <c r="K25" s="354"/>
      <c r="L25" s="355"/>
      <c r="M25" s="353" t="s">
        <v>99</v>
      </c>
      <c r="N25" s="354"/>
      <c r="O25" s="354"/>
      <c r="P25" s="355"/>
      <c r="Q25" s="356"/>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8"/>
    </row>
    <row r="26" spans="1:45" ht="30" customHeight="1" x14ac:dyDescent="0.2">
      <c r="A26" s="359" t="s">
        <v>233</v>
      </c>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c r="AB26" s="360"/>
      <c r="AC26" s="360"/>
      <c r="AD26" s="361"/>
      <c r="AE26" s="362" t="s">
        <v>237</v>
      </c>
      <c r="AF26" s="362"/>
      <c r="AG26" s="362"/>
      <c r="AH26" s="362"/>
      <c r="AI26" s="362"/>
      <c r="AJ26" s="362"/>
      <c r="AK26" s="362"/>
      <c r="AL26" s="362"/>
      <c r="AM26" s="362"/>
      <c r="AN26" s="362"/>
      <c r="AO26" s="362"/>
      <c r="AP26" s="362"/>
      <c r="AQ26" s="362"/>
      <c r="AR26" s="362"/>
      <c r="AS26" s="363"/>
    </row>
    <row r="27" spans="1:45" ht="12" customHeight="1" x14ac:dyDescent="0.2">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7"/>
    </row>
    <row r="28" spans="1:45" ht="22.5" customHeight="1" x14ac:dyDescent="0.2">
      <c r="A28" s="386" t="s">
        <v>79</v>
      </c>
      <c r="B28" s="387"/>
      <c r="C28" s="387"/>
      <c r="D28" s="388" t="s">
        <v>80</v>
      </c>
      <c r="E28" s="389"/>
      <c r="F28" s="389"/>
      <c r="G28" s="390"/>
      <c r="H28" s="387" t="s">
        <v>81</v>
      </c>
      <c r="I28" s="387"/>
      <c r="J28" s="387"/>
      <c r="K28" s="387"/>
      <c r="L28" s="391"/>
      <c r="M28" s="392"/>
      <c r="N28" s="393"/>
      <c r="O28" s="393"/>
      <c r="P28" s="393"/>
      <c r="Q28" s="393"/>
      <c r="R28" s="393"/>
      <c r="S28" s="393"/>
      <c r="T28" s="393"/>
      <c r="U28" s="393"/>
      <c r="V28" s="393"/>
      <c r="W28" s="393"/>
      <c r="X28" s="393"/>
      <c r="Y28" s="393"/>
      <c r="Z28" s="393"/>
      <c r="AA28" s="393"/>
      <c r="AB28" s="393"/>
      <c r="AC28" s="394"/>
      <c r="AD28" s="395" t="s">
        <v>82</v>
      </c>
      <c r="AE28" s="387"/>
      <c r="AF28" s="387"/>
      <c r="AG28" s="387"/>
      <c r="AH28" s="392"/>
      <c r="AI28" s="393"/>
      <c r="AJ28" s="393"/>
      <c r="AK28" s="393"/>
      <c r="AL28" s="393"/>
      <c r="AM28" s="393"/>
      <c r="AN28" s="393"/>
      <c r="AO28" s="393"/>
      <c r="AP28" s="393"/>
      <c r="AQ28" s="393"/>
      <c r="AR28" s="393"/>
      <c r="AS28" s="394"/>
    </row>
    <row r="29" spans="1:45" ht="22.5" customHeight="1" x14ac:dyDescent="0.2">
      <c r="A29" s="353" t="s">
        <v>83</v>
      </c>
      <c r="B29" s="354"/>
      <c r="C29" s="354"/>
      <c r="D29" s="354"/>
      <c r="E29" s="354"/>
      <c r="F29" s="354"/>
      <c r="G29" s="354"/>
      <c r="H29" s="354"/>
      <c r="I29" s="354"/>
      <c r="J29" s="354"/>
      <c r="K29" s="354"/>
      <c r="L29" s="355"/>
      <c r="M29" s="396"/>
      <c r="N29" s="397"/>
      <c r="O29" s="397"/>
      <c r="P29" s="397"/>
      <c r="Q29" s="397"/>
      <c r="R29" s="397"/>
      <c r="S29" s="397"/>
      <c r="T29" s="397"/>
      <c r="U29" s="397"/>
      <c r="V29" s="397"/>
      <c r="W29" s="397"/>
      <c r="X29" s="397"/>
      <c r="Y29" s="397"/>
      <c r="Z29" s="397"/>
      <c r="AA29" s="397"/>
      <c r="AB29" s="397"/>
      <c r="AC29" s="398"/>
      <c r="AD29" s="354"/>
      <c r="AE29" s="354"/>
      <c r="AF29" s="354"/>
      <c r="AG29" s="354"/>
      <c r="AH29" s="396"/>
      <c r="AI29" s="397"/>
      <c r="AJ29" s="397"/>
      <c r="AK29" s="397"/>
      <c r="AL29" s="397"/>
      <c r="AM29" s="397"/>
      <c r="AN29" s="397"/>
      <c r="AO29" s="397"/>
      <c r="AP29" s="397"/>
      <c r="AQ29" s="397"/>
      <c r="AR29" s="397"/>
      <c r="AS29" s="398"/>
    </row>
    <row r="30" spans="1:45" ht="22.5" customHeight="1" x14ac:dyDescent="0.2">
      <c r="A30" s="353" t="s">
        <v>84</v>
      </c>
      <c r="B30" s="354"/>
      <c r="C30" s="354"/>
      <c r="D30" s="354"/>
      <c r="E30" s="354"/>
      <c r="F30" s="354"/>
      <c r="G30" s="354"/>
      <c r="H30" s="354"/>
      <c r="I30" s="354"/>
      <c r="J30" s="354"/>
      <c r="K30" s="354"/>
      <c r="L30" s="355"/>
      <c r="M30" s="385" t="s">
        <v>85</v>
      </c>
      <c r="N30" s="385"/>
      <c r="O30" s="385"/>
      <c r="P30" s="385"/>
      <c r="Q30" s="373"/>
      <c r="R30" s="374"/>
      <c r="S30" s="374"/>
      <c r="T30" s="374"/>
      <c r="U30" s="374"/>
      <c r="V30" s="374"/>
      <c r="W30" s="374"/>
      <c r="X30" s="374"/>
      <c r="Y30" s="374"/>
      <c r="Z30" s="374"/>
      <c r="AA30" s="374"/>
      <c r="AB30" s="374"/>
      <c r="AC30" s="374"/>
      <c r="AD30" s="374"/>
      <c r="AE30" s="374"/>
      <c r="AF30" s="374"/>
      <c r="AG30" s="374"/>
      <c r="AH30" s="374"/>
      <c r="AI30" s="374"/>
      <c r="AJ30" s="374"/>
      <c r="AK30" s="374"/>
      <c r="AL30" s="374"/>
      <c r="AM30" s="374"/>
      <c r="AN30" s="374"/>
      <c r="AO30" s="374"/>
      <c r="AP30" s="374"/>
      <c r="AQ30" s="374"/>
      <c r="AR30" s="374"/>
      <c r="AS30" s="375"/>
    </row>
    <row r="31" spans="1:45" ht="22.5" customHeight="1" x14ac:dyDescent="0.2">
      <c r="A31" s="353"/>
      <c r="B31" s="354"/>
      <c r="C31" s="354"/>
      <c r="D31" s="354"/>
      <c r="E31" s="354"/>
      <c r="F31" s="354"/>
      <c r="G31" s="354"/>
      <c r="H31" s="354"/>
      <c r="I31" s="354"/>
      <c r="J31" s="354"/>
      <c r="K31" s="354"/>
      <c r="L31" s="355"/>
      <c r="M31" s="385" t="s">
        <v>86</v>
      </c>
      <c r="N31" s="385"/>
      <c r="O31" s="385"/>
      <c r="P31" s="385"/>
      <c r="Q31" s="373"/>
      <c r="R31" s="374"/>
      <c r="S31" s="374"/>
      <c r="T31" s="374"/>
      <c r="U31" s="374"/>
      <c r="V31" s="374"/>
      <c r="W31" s="374"/>
      <c r="X31" s="374"/>
      <c r="Y31" s="374"/>
      <c r="Z31" s="374"/>
      <c r="AA31" s="374"/>
      <c r="AB31" s="374"/>
      <c r="AC31" s="375"/>
      <c r="AD31" s="385" t="s">
        <v>87</v>
      </c>
      <c r="AE31" s="385"/>
      <c r="AF31" s="385"/>
      <c r="AG31" s="385"/>
      <c r="AH31" s="369"/>
      <c r="AI31" s="370"/>
      <c r="AJ31" s="370"/>
      <c r="AK31" s="370"/>
      <c r="AL31" s="370"/>
      <c r="AM31" s="370"/>
      <c r="AN31" s="370"/>
      <c r="AO31" s="370"/>
      <c r="AP31" s="370"/>
      <c r="AQ31" s="370"/>
      <c r="AR31" s="370"/>
      <c r="AS31" s="371"/>
    </row>
    <row r="32" spans="1:45" ht="22.5" customHeight="1" x14ac:dyDescent="0.2">
      <c r="A32" s="353"/>
      <c r="B32" s="354"/>
      <c r="C32" s="354"/>
      <c r="D32" s="354"/>
      <c r="E32" s="354"/>
      <c r="F32" s="354"/>
      <c r="G32" s="354"/>
      <c r="H32" s="354"/>
      <c r="I32" s="354"/>
      <c r="J32" s="354"/>
      <c r="K32" s="354"/>
      <c r="L32" s="355"/>
      <c r="M32" s="385" t="s">
        <v>88</v>
      </c>
      <c r="N32" s="385"/>
      <c r="O32" s="385"/>
      <c r="P32" s="385"/>
      <c r="Q32" s="373"/>
      <c r="R32" s="374"/>
      <c r="S32" s="374"/>
      <c r="T32" s="374"/>
      <c r="U32" s="374"/>
      <c r="V32" s="374"/>
      <c r="W32" s="374"/>
      <c r="X32" s="374"/>
      <c r="Y32" s="374"/>
      <c r="Z32" s="374"/>
      <c r="AA32" s="374"/>
      <c r="AB32" s="374"/>
      <c r="AC32" s="374"/>
      <c r="AD32" s="374"/>
      <c r="AE32" s="374"/>
      <c r="AF32" s="374"/>
      <c r="AG32" s="374"/>
      <c r="AH32" s="374"/>
      <c r="AI32" s="374"/>
      <c r="AJ32" s="374"/>
      <c r="AK32" s="374"/>
      <c r="AL32" s="374"/>
      <c r="AM32" s="374"/>
      <c r="AN32" s="374"/>
      <c r="AO32" s="374"/>
      <c r="AP32" s="374"/>
      <c r="AQ32" s="374"/>
      <c r="AR32" s="374"/>
      <c r="AS32" s="375"/>
    </row>
    <row r="33" spans="1:45" ht="22.5" customHeight="1" x14ac:dyDescent="0.2">
      <c r="A33" s="353"/>
      <c r="B33" s="354"/>
      <c r="C33" s="354"/>
      <c r="D33" s="354"/>
      <c r="E33" s="354"/>
      <c r="F33" s="354"/>
      <c r="G33" s="354"/>
      <c r="H33" s="354"/>
      <c r="I33" s="354"/>
      <c r="J33" s="354"/>
      <c r="K33" s="354"/>
      <c r="L33" s="355"/>
      <c r="M33" s="377" t="s">
        <v>89</v>
      </c>
      <c r="N33" s="377"/>
      <c r="O33" s="377"/>
      <c r="P33" s="377"/>
      <c r="Q33" s="373"/>
      <c r="R33" s="374"/>
      <c r="S33" s="374"/>
      <c r="T33" s="374"/>
      <c r="U33" s="374"/>
      <c r="V33" s="374"/>
      <c r="W33" s="374"/>
      <c r="X33" s="374"/>
      <c r="Y33" s="374"/>
      <c r="Z33" s="374"/>
      <c r="AA33" s="374"/>
      <c r="AB33" s="374"/>
      <c r="AC33" s="375"/>
      <c r="AD33" s="376" t="s">
        <v>90</v>
      </c>
      <c r="AE33" s="376"/>
      <c r="AF33" s="376"/>
      <c r="AG33" s="376"/>
      <c r="AH33" s="373"/>
      <c r="AI33" s="374"/>
      <c r="AJ33" s="374"/>
      <c r="AK33" s="374"/>
      <c r="AL33" s="374"/>
      <c r="AM33" s="374"/>
      <c r="AN33" s="374"/>
      <c r="AO33" s="374"/>
      <c r="AP33" s="374"/>
      <c r="AQ33" s="374"/>
      <c r="AR33" s="374"/>
      <c r="AS33" s="375"/>
    </row>
    <row r="34" spans="1:45" ht="22.5" customHeight="1" x14ac:dyDescent="0.2">
      <c r="A34" s="377" t="s">
        <v>91</v>
      </c>
      <c r="B34" s="377"/>
      <c r="C34" s="377"/>
      <c r="D34" s="377"/>
      <c r="E34" s="377"/>
      <c r="F34" s="377"/>
      <c r="G34" s="377"/>
      <c r="H34" s="377"/>
      <c r="I34" s="377"/>
      <c r="J34" s="377"/>
      <c r="K34" s="377"/>
      <c r="L34" s="377"/>
      <c r="M34" s="378" t="s">
        <v>234</v>
      </c>
      <c r="N34" s="379"/>
      <c r="O34" s="379"/>
      <c r="P34" s="379"/>
      <c r="Q34" s="380"/>
      <c r="R34" s="380"/>
      <c r="S34" s="380"/>
      <c r="T34" s="380"/>
      <c r="U34" s="381" t="s">
        <v>92</v>
      </c>
      <c r="V34" s="381"/>
      <c r="W34" s="381"/>
      <c r="X34" s="382"/>
      <c r="Y34" s="382"/>
      <c r="Z34" s="382"/>
      <c r="AA34" s="383" t="s">
        <v>93</v>
      </c>
      <c r="AB34" s="383"/>
      <c r="AC34" s="384"/>
      <c r="AD34" s="353" t="s">
        <v>94</v>
      </c>
      <c r="AE34" s="354"/>
      <c r="AF34" s="354"/>
      <c r="AG34" s="354"/>
      <c r="AH34" s="354"/>
      <c r="AI34" s="354"/>
      <c r="AJ34" s="355"/>
      <c r="AK34" s="364"/>
      <c r="AL34" s="365"/>
      <c r="AM34" s="365"/>
      <c r="AN34" s="365"/>
      <c r="AO34" s="365"/>
      <c r="AP34" s="365"/>
      <c r="AQ34" s="366" t="s">
        <v>95</v>
      </c>
      <c r="AR34" s="366"/>
      <c r="AS34" s="367"/>
    </row>
    <row r="35" spans="1:45" ht="50.15" customHeight="1" x14ac:dyDescent="0.2">
      <c r="A35" s="368" t="s">
        <v>222</v>
      </c>
      <c r="B35" s="354"/>
      <c r="C35" s="354"/>
      <c r="D35" s="354"/>
      <c r="E35" s="354"/>
      <c r="F35" s="354"/>
      <c r="G35" s="354"/>
      <c r="H35" s="354"/>
      <c r="I35" s="354"/>
      <c r="J35" s="354"/>
      <c r="K35" s="354"/>
      <c r="L35" s="355"/>
      <c r="M35" s="369"/>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0"/>
      <c r="AL35" s="370"/>
      <c r="AM35" s="370"/>
      <c r="AN35" s="370"/>
      <c r="AO35" s="370"/>
      <c r="AP35" s="370"/>
      <c r="AQ35" s="370"/>
      <c r="AR35" s="370"/>
      <c r="AS35" s="371"/>
    </row>
    <row r="36" spans="1:45" ht="30" customHeight="1" x14ac:dyDescent="0.2">
      <c r="A36" s="353" t="s">
        <v>96</v>
      </c>
      <c r="B36" s="354"/>
      <c r="C36" s="354"/>
      <c r="D36" s="354"/>
      <c r="E36" s="354"/>
      <c r="F36" s="354"/>
      <c r="G36" s="354"/>
      <c r="H36" s="354"/>
      <c r="I36" s="354"/>
      <c r="J36" s="354"/>
      <c r="K36" s="354"/>
      <c r="L36" s="355"/>
      <c r="M36" s="372" t="s">
        <v>97</v>
      </c>
      <c r="N36" s="372"/>
      <c r="O36" s="372"/>
      <c r="P36" s="372"/>
      <c r="Q36" s="364"/>
      <c r="R36" s="365"/>
      <c r="S36" s="365"/>
      <c r="T36" s="365"/>
      <c r="U36" s="365"/>
      <c r="V36" s="365"/>
      <c r="W36" s="365"/>
      <c r="X36" s="365"/>
      <c r="Y36" s="365"/>
      <c r="Z36" s="365"/>
      <c r="AA36" s="351" t="s">
        <v>95</v>
      </c>
      <c r="AB36" s="351"/>
      <c r="AC36" s="351"/>
      <c r="AD36" s="372" t="s">
        <v>98</v>
      </c>
      <c r="AE36" s="372"/>
      <c r="AF36" s="372"/>
      <c r="AG36" s="372"/>
      <c r="AH36" s="364"/>
      <c r="AI36" s="365"/>
      <c r="AJ36" s="365"/>
      <c r="AK36" s="365"/>
      <c r="AL36" s="365"/>
      <c r="AM36" s="365"/>
      <c r="AN36" s="365"/>
      <c r="AO36" s="365"/>
      <c r="AP36" s="365"/>
      <c r="AQ36" s="351" t="s">
        <v>95</v>
      </c>
      <c r="AR36" s="351"/>
      <c r="AS36" s="352"/>
    </row>
    <row r="37" spans="1:45" ht="30" customHeight="1" x14ac:dyDescent="0.2">
      <c r="A37" s="353"/>
      <c r="B37" s="354"/>
      <c r="C37" s="354"/>
      <c r="D37" s="354"/>
      <c r="E37" s="354"/>
      <c r="F37" s="354"/>
      <c r="G37" s="354"/>
      <c r="H37" s="354"/>
      <c r="I37" s="354"/>
      <c r="J37" s="354"/>
      <c r="K37" s="354"/>
      <c r="L37" s="355"/>
      <c r="M37" s="353" t="s">
        <v>99</v>
      </c>
      <c r="N37" s="354"/>
      <c r="O37" s="354"/>
      <c r="P37" s="355"/>
      <c r="Q37" s="356"/>
      <c r="R37" s="357"/>
      <c r="S37" s="357"/>
      <c r="T37" s="357"/>
      <c r="U37" s="357"/>
      <c r="V37" s="357"/>
      <c r="W37" s="357"/>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8"/>
    </row>
    <row r="38" spans="1:45" ht="30" customHeight="1" x14ac:dyDescent="0.2">
      <c r="A38" s="359" t="s">
        <v>233</v>
      </c>
      <c r="B38" s="360"/>
      <c r="C38" s="360"/>
      <c r="D38" s="360"/>
      <c r="E38" s="360"/>
      <c r="F38" s="360"/>
      <c r="G38" s="360"/>
      <c r="H38" s="360"/>
      <c r="I38" s="360"/>
      <c r="J38" s="360"/>
      <c r="K38" s="360"/>
      <c r="L38" s="360"/>
      <c r="M38" s="360"/>
      <c r="N38" s="360"/>
      <c r="O38" s="360"/>
      <c r="P38" s="360"/>
      <c r="Q38" s="360"/>
      <c r="R38" s="360"/>
      <c r="S38" s="360"/>
      <c r="T38" s="360"/>
      <c r="U38" s="360"/>
      <c r="V38" s="360"/>
      <c r="W38" s="360"/>
      <c r="X38" s="360"/>
      <c r="Y38" s="360"/>
      <c r="Z38" s="360"/>
      <c r="AA38" s="360"/>
      <c r="AB38" s="360"/>
      <c r="AC38" s="360"/>
      <c r="AD38" s="361"/>
      <c r="AE38" s="362" t="s">
        <v>237</v>
      </c>
      <c r="AF38" s="362"/>
      <c r="AG38" s="362"/>
      <c r="AH38" s="362"/>
      <c r="AI38" s="362"/>
      <c r="AJ38" s="362"/>
      <c r="AK38" s="362"/>
      <c r="AL38" s="362"/>
      <c r="AM38" s="362"/>
      <c r="AN38" s="362"/>
      <c r="AO38" s="362"/>
      <c r="AP38" s="362"/>
      <c r="AQ38" s="362"/>
      <c r="AR38" s="362"/>
      <c r="AS38" s="363"/>
    </row>
    <row r="39" spans="1:45" ht="11.2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row>
  </sheetData>
  <sheetProtection password="DDD3" sheet="1" formatCells="0" formatRows="0" insertRows="0" deleteRows="0"/>
  <mergeCells count="130">
    <mergeCell ref="B2:AS2"/>
    <mergeCell ref="A4:C4"/>
    <mergeCell ref="D4:G4"/>
    <mergeCell ref="H4:L4"/>
    <mergeCell ref="M4:AC4"/>
    <mergeCell ref="AD4:AG5"/>
    <mergeCell ref="AH4:AS5"/>
    <mergeCell ref="A5:L5"/>
    <mergeCell ref="M5:AC5"/>
    <mergeCell ref="Q9:AC9"/>
    <mergeCell ref="AD9:AG9"/>
    <mergeCell ref="AH9:AS9"/>
    <mergeCell ref="A10:L10"/>
    <mergeCell ref="M10:P10"/>
    <mergeCell ref="Q10:T10"/>
    <mergeCell ref="U10:W10"/>
    <mergeCell ref="X10:Z10"/>
    <mergeCell ref="AA10:AC10"/>
    <mergeCell ref="AD10:AJ10"/>
    <mergeCell ref="A6:L9"/>
    <mergeCell ref="M6:P6"/>
    <mergeCell ref="Q6:AS6"/>
    <mergeCell ref="M7:P7"/>
    <mergeCell ref="Q7:AC7"/>
    <mergeCell ref="AD7:AG7"/>
    <mergeCell ref="AH7:AS7"/>
    <mergeCell ref="M8:P8"/>
    <mergeCell ref="Q8:AS8"/>
    <mergeCell ref="M9:P9"/>
    <mergeCell ref="AK10:AP10"/>
    <mergeCell ref="AQ10:AS10"/>
    <mergeCell ref="A11:L11"/>
    <mergeCell ref="M11:AS11"/>
    <mergeCell ref="A12:L13"/>
    <mergeCell ref="M12:P12"/>
    <mergeCell ref="Q12:Z12"/>
    <mergeCell ref="AA12:AC12"/>
    <mergeCell ref="AD12:AG12"/>
    <mergeCell ref="AH12:AP12"/>
    <mergeCell ref="AQ12:AS12"/>
    <mergeCell ref="M13:P13"/>
    <mergeCell ref="Q13:AS13"/>
    <mergeCell ref="A14:AD14"/>
    <mergeCell ref="AE14:AS14"/>
    <mergeCell ref="A16:C16"/>
    <mergeCell ref="D16:G16"/>
    <mergeCell ref="H16:L16"/>
    <mergeCell ref="M16:AC16"/>
    <mergeCell ref="AD16:AG17"/>
    <mergeCell ref="M20:P20"/>
    <mergeCell ref="Q20:AS20"/>
    <mergeCell ref="M21:P21"/>
    <mergeCell ref="Q21:AC21"/>
    <mergeCell ref="AD21:AG21"/>
    <mergeCell ref="AH21:AS21"/>
    <mergeCell ref="AH16:AS17"/>
    <mergeCell ref="A17:L17"/>
    <mergeCell ref="M17:AC17"/>
    <mergeCell ref="A18:L21"/>
    <mergeCell ref="M18:P18"/>
    <mergeCell ref="Q18:AS18"/>
    <mergeCell ref="M19:P19"/>
    <mergeCell ref="Q19:AC19"/>
    <mergeCell ref="AD19:AG19"/>
    <mergeCell ref="AH19:AS19"/>
    <mergeCell ref="AD22:AJ22"/>
    <mergeCell ref="AK22:AP22"/>
    <mergeCell ref="AQ22:AS22"/>
    <mergeCell ref="A23:L23"/>
    <mergeCell ref="M23:AS23"/>
    <mergeCell ref="A24:L25"/>
    <mergeCell ref="M24:P24"/>
    <mergeCell ref="Q24:Z24"/>
    <mergeCell ref="AA24:AC24"/>
    <mergeCell ref="AD24:AG24"/>
    <mergeCell ref="A22:L22"/>
    <mergeCell ref="M22:P22"/>
    <mergeCell ref="Q22:T22"/>
    <mergeCell ref="U22:W22"/>
    <mergeCell ref="X22:Z22"/>
    <mergeCell ref="AA22:AC22"/>
    <mergeCell ref="A28:C28"/>
    <mergeCell ref="D28:G28"/>
    <mergeCell ref="H28:L28"/>
    <mergeCell ref="M28:AC28"/>
    <mergeCell ref="AD28:AG29"/>
    <mergeCell ref="AH28:AS29"/>
    <mergeCell ref="A29:L29"/>
    <mergeCell ref="M29:AC29"/>
    <mergeCell ref="AH24:AP24"/>
    <mergeCell ref="AQ24:AS24"/>
    <mergeCell ref="M25:P25"/>
    <mergeCell ref="Q25:AS25"/>
    <mergeCell ref="A26:AD26"/>
    <mergeCell ref="AE26:AS26"/>
    <mergeCell ref="Q33:AC33"/>
    <mergeCell ref="AD33:AG33"/>
    <mergeCell ref="AH33:AS33"/>
    <mergeCell ref="A34:L34"/>
    <mergeCell ref="M34:P34"/>
    <mergeCell ref="Q34:T34"/>
    <mergeCell ref="U34:W34"/>
    <mergeCell ref="X34:Z34"/>
    <mergeCell ref="AA34:AC34"/>
    <mergeCell ref="AD34:AJ34"/>
    <mergeCell ref="A30:L33"/>
    <mergeCell ref="M30:P30"/>
    <mergeCell ref="Q30:AS30"/>
    <mergeCell ref="M31:P31"/>
    <mergeCell ref="Q31:AC31"/>
    <mergeCell ref="AD31:AG31"/>
    <mergeCell ref="AH31:AS31"/>
    <mergeCell ref="M32:P32"/>
    <mergeCell ref="Q32:AS32"/>
    <mergeCell ref="M33:P33"/>
    <mergeCell ref="AQ36:AS36"/>
    <mergeCell ref="M37:P37"/>
    <mergeCell ref="Q37:AS37"/>
    <mergeCell ref="A38:AD38"/>
    <mergeCell ref="AE38:AS38"/>
    <mergeCell ref="AK34:AP34"/>
    <mergeCell ref="AQ34:AS34"/>
    <mergeCell ref="A35:L35"/>
    <mergeCell ref="M35:AS35"/>
    <mergeCell ref="A36:L37"/>
    <mergeCell ref="M36:P36"/>
    <mergeCell ref="Q36:Z36"/>
    <mergeCell ref="AA36:AC36"/>
    <mergeCell ref="AD36:AG36"/>
    <mergeCell ref="AH36:AP36"/>
  </mergeCells>
  <phoneticPr fontId="1"/>
  <conditionalFormatting sqref="AE14:AS14">
    <cfRule type="expression" dxfId="223" priority="3">
      <formula>$AE$14="（選択してください）"</formula>
    </cfRule>
  </conditionalFormatting>
  <conditionalFormatting sqref="AE26:AS26">
    <cfRule type="expression" dxfId="222" priority="2">
      <formula>$AE$26="（選択してください）"</formula>
    </cfRule>
  </conditionalFormatting>
  <conditionalFormatting sqref="AE38:AS38">
    <cfRule type="expression" dxfId="221" priority="1">
      <formula>$AE$38="（選択してください）"</formula>
    </cfRule>
  </conditionalFormatting>
  <dataValidations count="6">
    <dataValidation imeMode="halfAlpha" allowBlank="1" showInputMessage="1" showErrorMessage="1" sqref="Q12:Z12 Q24:Z24 Q36:Z36 AH36:AP36 AH31:AS31 AH24:AP24 AH19:AS19 AH12:AP12 AH7:AS7 AK10:AP10 AK22:AP22 AK34:AP34"/>
    <dataValidation allowBlank="1" showInputMessage="1" showErrorMessage="1" promptTitle="番号を記入してください" prompt="前ページの資金支出明細番号と対応させて記入してください_x000a_" sqref="D4:G4 D16:G16 D28:G28"/>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dataValidation type="list" allowBlank="1" showInputMessage="1" showErrorMessage="1" sqref="AE38:AS38 AE26:AS26 AE14:AS14">
      <formula1>$BC$14:$BC$15</formula1>
    </dataValidation>
    <dataValidation allowBlank="1" showInputMessage="1" showErrorMessage="1" prompt="やむを得ず２社提出できない場合は、その理由を記入してください （ただし、「過去に取引実績があるから」等は不可）_x000a_" sqref="Q37:AS37 Q13:AS13 Q25:AS25"/>
    <dataValidation allowBlank="1" showInputMessage="1" showErrorMessage="1" promptTitle="主に以下の点について明確かつ具体的に記入" prompt="①助成事業遂行にあたっての使用目的_x000a_②レンタル・リースではなく、購入が必要な理由_x000a_" sqref="M11:AS11 M23:AS23 M35:AS35"/>
  </dataValidations>
  <printOptions horizontalCentered="1"/>
  <pageMargins left="0.31496062992125984" right="0.31496062992125984" top="0.37" bottom="0.41"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25"/>
  <sheetViews>
    <sheetView view="pageBreakPreview" zoomScaleNormal="130" zoomScaleSheetLayoutView="100" workbookViewId="0">
      <selection activeCell="H5" sqref="H5"/>
    </sheetView>
  </sheetViews>
  <sheetFormatPr defaultColWidth="2.1796875" defaultRowHeight="12" x14ac:dyDescent="0.2"/>
  <cols>
    <col min="1" max="1" width="6.453125" style="56" customWidth="1"/>
    <col min="2" max="2" width="18.7265625" style="56" customWidth="1"/>
    <col min="3" max="3" width="10.7265625" style="56" customWidth="1"/>
    <col min="4" max="4" width="5" style="56" customWidth="1"/>
    <col min="5" max="7" width="14.36328125" style="56" customWidth="1"/>
    <col min="8" max="8" width="16.81640625" style="56" customWidth="1"/>
    <col min="9" max="11" width="2.1796875" style="56" customWidth="1"/>
    <col min="12" max="12" width="11.26953125" style="56" customWidth="1"/>
    <col min="13" max="13" width="9.453125" style="56" customWidth="1"/>
    <col min="14" max="14" width="6.26953125" style="56" customWidth="1"/>
    <col min="15" max="211" width="2.1796875" style="56" customWidth="1"/>
    <col min="212" max="16384" width="2.1796875" style="56"/>
  </cols>
  <sheetData>
    <row r="1" spans="1:44" ht="30" customHeight="1" x14ac:dyDescent="0.2">
      <c r="A1" s="129" t="s">
        <v>100</v>
      </c>
      <c r="B1" s="48"/>
      <c r="C1" s="48"/>
      <c r="D1" s="48"/>
      <c r="E1" s="48"/>
      <c r="F1" s="48"/>
      <c r="G1" s="48"/>
      <c r="H1" s="48"/>
    </row>
    <row r="2" spans="1:44" ht="17.25" customHeight="1" x14ac:dyDescent="0.2">
      <c r="A2" s="130"/>
      <c r="B2" s="66"/>
      <c r="C2" s="66"/>
      <c r="D2" s="66"/>
      <c r="E2" s="131"/>
      <c r="F2" s="132"/>
      <c r="G2" s="102"/>
      <c r="H2" s="133" t="s">
        <v>51</v>
      </c>
      <c r="I2" s="55"/>
    </row>
    <row r="3" spans="1:44" ht="67.5" customHeight="1" x14ac:dyDescent="0.2">
      <c r="A3" s="117" t="s">
        <v>52</v>
      </c>
      <c r="B3" s="118" t="s">
        <v>101</v>
      </c>
      <c r="C3" s="118" t="s">
        <v>70</v>
      </c>
      <c r="D3" s="134" t="s">
        <v>0</v>
      </c>
      <c r="E3" s="118" t="s">
        <v>102</v>
      </c>
      <c r="F3" s="118" t="s">
        <v>72</v>
      </c>
      <c r="G3" s="118" t="s">
        <v>103</v>
      </c>
      <c r="H3" s="118" t="s">
        <v>104</v>
      </c>
      <c r="I3" s="89" t="s">
        <v>75</v>
      </c>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row>
    <row r="4" spans="1:44" ht="39.75" customHeight="1" x14ac:dyDescent="0.2">
      <c r="A4" s="189">
        <f>ROW()-ROW(委託・外注費[[#Headers],[番　号]])</f>
        <v>1</v>
      </c>
      <c r="B4" s="209"/>
      <c r="C4" s="70"/>
      <c r="D4" s="204"/>
      <c r="E4" s="71"/>
      <c r="F4" s="128">
        <f>ROUNDDOWN(委託・外注費[[#This Row],[助成対象経費
(A)×(B）
（税抜）]]*1.1,0)</f>
        <v>0</v>
      </c>
      <c r="G4" s="128">
        <f>委託・外注費[[#This Row],[数量(A)]]*委託・外注費[[#This Row],[単価(B)
(税抜)]]</f>
        <v>0</v>
      </c>
      <c r="H4" s="209"/>
      <c r="I4"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55"/>
      <c r="K4" s="55"/>
      <c r="L4" s="55"/>
      <c r="M4" s="55"/>
      <c r="N4" s="55"/>
      <c r="O4" s="55"/>
      <c r="P4" s="55"/>
      <c r="Q4" s="55"/>
      <c r="R4" s="55"/>
      <c r="S4" s="55"/>
      <c r="T4" s="55"/>
      <c r="U4" s="55"/>
      <c r="V4" s="55"/>
      <c r="W4" s="55"/>
      <c r="X4" s="55"/>
      <c r="Y4" s="55"/>
      <c r="Z4" s="55"/>
    </row>
    <row r="5" spans="1:44" ht="39.75" customHeight="1" x14ac:dyDescent="0.2">
      <c r="A5" s="189">
        <f>ROW()-ROW(委託・外注費[[#Headers],[番　号]])</f>
        <v>2</v>
      </c>
      <c r="B5" s="209"/>
      <c r="C5" s="70"/>
      <c r="D5" s="204"/>
      <c r="E5" s="71"/>
      <c r="F5" s="128">
        <f>ROUNDDOWN(委託・外注費[[#This Row],[助成対象経費
(A)×(B）
（税抜）]]*1.1,0)</f>
        <v>0</v>
      </c>
      <c r="G5" s="128">
        <f>委託・外注費[[#This Row],[数量(A)]]*委託・外注費[[#This Row],[単価(B)
(税抜)]]</f>
        <v>0</v>
      </c>
      <c r="H5" s="209"/>
      <c r="I5"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58"/>
      <c r="L5" s="58"/>
    </row>
    <row r="6" spans="1:44" ht="39.75" customHeight="1" x14ac:dyDescent="0.2">
      <c r="A6" s="189">
        <f>ROW()-ROW(委託・外注費[[#Headers],[番　号]])</f>
        <v>3</v>
      </c>
      <c r="B6" s="209"/>
      <c r="C6" s="70"/>
      <c r="D6" s="204"/>
      <c r="E6" s="71"/>
      <c r="F6" s="128">
        <f>ROUNDDOWN(委託・外注費[[#This Row],[助成対象経費
(A)×(B）
（税抜）]]*1.1,0)</f>
        <v>0</v>
      </c>
      <c r="G6" s="128">
        <f>委託・外注費[[#This Row],[数量(A)]]*委託・外注費[[#This Row],[単価(B)
(税抜)]]</f>
        <v>0</v>
      </c>
      <c r="H6" s="209"/>
      <c r="I6"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ht="39.75" customHeight="1" x14ac:dyDescent="0.2">
      <c r="A7" s="189">
        <f>ROW()-ROW(委託・外注費[[#Headers],[番　号]])</f>
        <v>4</v>
      </c>
      <c r="B7" s="209"/>
      <c r="C7" s="70"/>
      <c r="D7" s="204"/>
      <c r="E7" s="71"/>
      <c r="F7" s="128">
        <f>ROUNDDOWN(委託・外注費[[#This Row],[助成対象経費
(A)×(B）
（税抜）]]*1.1,0)</f>
        <v>0</v>
      </c>
      <c r="G7" s="128">
        <f>委託・外注費[[#This Row],[数量(A)]]*委託・外注費[[#This Row],[単価(B)
(税抜)]]</f>
        <v>0</v>
      </c>
      <c r="H7" s="209"/>
      <c r="I7"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ht="39.75" customHeight="1" x14ac:dyDescent="0.2">
      <c r="A8" s="189">
        <f>ROW()-ROW(委託・外注費[[#Headers],[番　号]])</f>
        <v>5</v>
      </c>
      <c r="B8" s="209"/>
      <c r="C8" s="70"/>
      <c r="D8" s="204"/>
      <c r="E8" s="71"/>
      <c r="F8" s="128">
        <f>ROUNDDOWN(委託・外注費[[#This Row],[助成対象経費
(A)×(B）
（税抜）]]*1.1,0)</f>
        <v>0</v>
      </c>
      <c r="G8" s="128">
        <f>委託・外注費[[#This Row],[数量(A)]]*委託・外注費[[#This Row],[単価(B)
(税抜)]]</f>
        <v>0</v>
      </c>
      <c r="H8" s="209"/>
      <c r="I8"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ht="39.75" customHeight="1" x14ac:dyDescent="0.2">
      <c r="A9" s="189">
        <f>ROW()-ROW(委託・外注費[[#Headers],[番　号]])</f>
        <v>6</v>
      </c>
      <c r="B9" s="209"/>
      <c r="C9" s="70"/>
      <c r="D9" s="204"/>
      <c r="E9" s="71"/>
      <c r="F9" s="128">
        <f>ROUNDDOWN(委託・外注費[[#This Row],[助成対象経費
(A)×(B）
（税抜）]]*1.1,0)</f>
        <v>0</v>
      </c>
      <c r="G9" s="128">
        <f>委託・外注費[[#This Row],[数量(A)]]*委託・外注費[[#This Row],[単価(B)
(税抜)]]</f>
        <v>0</v>
      </c>
      <c r="H9" s="209"/>
      <c r="I9"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ht="39.75" customHeight="1" x14ac:dyDescent="0.2">
      <c r="A10" s="189">
        <f>ROW()-ROW(委託・外注費[[#Headers],[番　号]])</f>
        <v>7</v>
      </c>
      <c r="B10" s="209"/>
      <c r="C10" s="70"/>
      <c r="D10" s="204"/>
      <c r="E10" s="71"/>
      <c r="F10" s="128">
        <f>ROUNDDOWN(委託・外注費[[#This Row],[助成対象経費
(A)×(B）
（税抜）]]*1.1,0)</f>
        <v>0</v>
      </c>
      <c r="G10" s="128">
        <f>委託・外注費[[#This Row],[数量(A)]]*委託・外注費[[#This Row],[単価(B)
(税抜)]]</f>
        <v>0</v>
      </c>
      <c r="H10" s="209"/>
      <c r="I10"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ht="39.75" customHeight="1" x14ac:dyDescent="0.2">
      <c r="A11" s="189">
        <f>ROW()-ROW(委託・外注費[[#Headers],[番　号]])</f>
        <v>8</v>
      </c>
      <c r="B11" s="209"/>
      <c r="C11" s="70"/>
      <c r="D11" s="204"/>
      <c r="E11" s="71"/>
      <c r="F11" s="128">
        <f>ROUNDDOWN(委託・外注費[[#This Row],[助成対象経費
(A)×(B）
（税抜）]]*1.1,0)</f>
        <v>0</v>
      </c>
      <c r="G11" s="128">
        <f>委託・外注費[[#This Row],[数量(A)]]*委託・外注費[[#This Row],[単価(B)
(税抜)]]</f>
        <v>0</v>
      </c>
      <c r="H11" s="209"/>
      <c r="I11"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ht="39.75" customHeight="1" x14ac:dyDescent="0.2">
      <c r="A12" s="189">
        <f>ROW()-ROW(委託・外注費[[#Headers],[番　号]])</f>
        <v>9</v>
      </c>
      <c r="B12" s="209"/>
      <c r="C12" s="70"/>
      <c r="D12" s="204"/>
      <c r="E12" s="71"/>
      <c r="F12" s="128">
        <f>ROUNDDOWN(委託・外注費[[#This Row],[助成対象経費
(A)×(B）
（税抜）]]*1.1,0)</f>
        <v>0</v>
      </c>
      <c r="G12" s="128">
        <f>委託・外注費[[#This Row],[数量(A)]]*委託・外注費[[#This Row],[単価(B)
(税抜)]]</f>
        <v>0</v>
      </c>
      <c r="H12" s="209"/>
      <c r="I12"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ht="39.75" customHeight="1" x14ac:dyDescent="0.2">
      <c r="A13" s="189">
        <f>ROW()-ROW(委託・外注費[[#Headers],[番　号]])</f>
        <v>10</v>
      </c>
      <c r="B13" s="209"/>
      <c r="C13" s="70"/>
      <c r="D13" s="204"/>
      <c r="E13" s="71"/>
      <c r="F13" s="128">
        <f>ROUNDDOWN(委託・外注費[[#This Row],[助成対象経費
(A)×(B）
（税抜）]]*1.1,0)</f>
        <v>0</v>
      </c>
      <c r="G13" s="128">
        <f>委託・外注費[[#This Row],[数量(A)]]*委託・外注費[[#This Row],[単価(B)
(税抜)]]</f>
        <v>0</v>
      </c>
      <c r="H13" s="209"/>
      <c r="I13"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ht="39.75" customHeight="1" x14ac:dyDescent="0.2">
      <c r="A14" s="189">
        <f>ROW()-ROW(委託・外注費[[#Headers],[番　号]])</f>
        <v>11</v>
      </c>
      <c r="B14" s="209"/>
      <c r="C14" s="70"/>
      <c r="D14" s="204"/>
      <c r="E14" s="71"/>
      <c r="F14" s="128">
        <f>ROUNDDOWN(委託・外注費[[#This Row],[助成対象経費
(A)×(B）
（税抜）]]*1.1,0)</f>
        <v>0</v>
      </c>
      <c r="G14" s="128">
        <f>委託・外注費[[#This Row],[数量(A)]]*委託・外注費[[#This Row],[単価(B)
(税抜)]]</f>
        <v>0</v>
      </c>
      <c r="H14" s="209"/>
      <c r="I14"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ht="39.75" customHeight="1" x14ac:dyDescent="0.2">
      <c r="A15" s="189">
        <f>ROW()-ROW(委託・外注費[[#Headers],[番　号]])</f>
        <v>12</v>
      </c>
      <c r="B15" s="209"/>
      <c r="C15" s="70"/>
      <c r="D15" s="204"/>
      <c r="E15" s="71"/>
      <c r="F15" s="128">
        <f>ROUNDDOWN(委託・外注費[[#This Row],[助成対象経費
(A)×(B）
（税抜）]]*1.1,0)</f>
        <v>0</v>
      </c>
      <c r="G15" s="128">
        <f>委託・外注費[[#This Row],[数量(A)]]*委託・外注費[[#This Row],[単価(B)
(税抜)]]</f>
        <v>0</v>
      </c>
      <c r="H15" s="209"/>
      <c r="I15"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ht="39.75" customHeight="1" x14ac:dyDescent="0.2">
      <c r="A16" s="189">
        <f>ROW()-ROW(委託・外注費[[#Headers],[番　号]])</f>
        <v>13</v>
      </c>
      <c r="B16" s="209"/>
      <c r="C16" s="70"/>
      <c r="D16" s="204"/>
      <c r="E16" s="71"/>
      <c r="F16" s="128">
        <f>ROUNDDOWN(委託・外注費[[#This Row],[助成対象経費
(A)×(B）
（税抜）]]*1.1,0)</f>
        <v>0</v>
      </c>
      <c r="G16" s="128">
        <f>委託・外注費[[#This Row],[数量(A)]]*委託・外注費[[#This Row],[単価(B)
(税抜)]]</f>
        <v>0</v>
      </c>
      <c r="H16" s="209"/>
      <c r="I16"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ht="39.75" customHeight="1" x14ac:dyDescent="0.2">
      <c r="A17" s="189">
        <f>ROW()-ROW(委託・外注費[[#Headers],[番　号]])</f>
        <v>14</v>
      </c>
      <c r="B17" s="209"/>
      <c r="C17" s="70"/>
      <c r="D17" s="204"/>
      <c r="E17" s="71"/>
      <c r="F17" s="128">
        <f>ROUNDDOWN(委託・外注費[[#This Row],[助成対象経費
(A)×(B）
（税抜）]]*1.1,0)</f>
        <v>0</v>
      </c>
      <c r="G17" s="128">
        <f>委託・外注費[[#This Row],[数量(A)]]*委託・外注費[[#This Row],[単価(B)
(税抜)]]</f>
        <v>0</v>
      </c>
      <c r="H17" s="209"/>
      <c r="I17"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ht="39.75" customHeight="1" x14ac:dyDescent="0.2">
      <c r="A18" s="189">
        <f>ROW()-ROW(委託・外注費[[#Headers],[番　号]])</f>
        <v>15</v>
      </c>
      <c r="B18" s="209"/>
      <c r="C18" s="70"/>
      <c r="D18" s="204"/>
      <c r="E18" s="71"/>
      <c r="F18" s="128">
        <f>ROUNDDOWN(委託・外注費[[#This Row],[助成対象経費
(A)×(B）
（税抜）]]*1.1,0)</f>
        <v>0</v>
      </c>
      <c r="G18" s="128">
        <f>委託・外注費[[#This Row],[数量(A)]]*委託・外注費[[#This Row],[単価(B)
(税抜)]]</f>
        <v>0</v>
      </c>
      <c r="H18" s="209"/>
      <c r="I18"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ht="27" customHeight="1" x14ac:dyDescent="0.2">
      <c r="A19" s="123"/>
      <c r="B19" s="135"/>
      <c r="C19" s="135"/>
      <c r="D19" s="136"/>
      <c r="E19" s="137" t="s">
        <v>76</v>
      </c>
      <c r="F19" s="138">
        <f>SUBTOTAL(109,委託・外注費[助成事業に
要する経費
（税込）])</f>
        <v>0</v>
      </c>
      <c r="G19" s="139">
        <f>SUBTOTAL(109,委託・外注費[助成対象経費
(A)×(B）
（税抜）])</f>
        <v>0</v>
      </c>
      <c r="H19" s="140"/>
      <c r="I19" s="63"/>
    </row>
    <row r="20" spans="1:9" ht="27" customHeight="1" x14ac:dyDescent="0.2"/>
    <row r="21" spans="1:9" ht="27" customHeight="1" x14ac:dyDescent="0.2"/>
    <row r="22" spans="1:9" ht="27" customHeight="1" x14ac:dyDescent="0.2"/>
    <row r="23" spans="1:9" ht="27" customHeight="1" x14ac:dyDescent="0.2"/>
    <row r="24" spans="1:9" ht="27" customHeight="1" x14ac:dyDescent="0.2"/>
    <row r="25" spans="1:9" ht="27" customHeight="1" x14ac:dyDescent="0.2"/>
  </sheetData>
  <sheetProtection password="DDD3" sheet="1" formatCells="0" formatRows="0" insertRows="0" deleteRows="0"/>
  <phoneticPr fontId="1"/>
  <conditionalFormatting sqref="H4:H18 B4:E18">
    <cfRule type="expression" dxfId="220" priority="1">
      <formula>AND(OR($B4&lt;&gt;"",$C4&lt;&gt;"",$D4&lt;&gt;"",$E4&lt;&gt;"",$H4&lt;&gt;""),B4="")</formula>
    </cfRule>
  </conditionalFormatting>
  <dataValidations count="4">
    <dataValidation allowBlank="1" showInputMessage="1" showErrorMessage="1" promptTitle="委託・外注内容を記載してください" prompt="すべての委託・外注内容に対して、それぞれ計画書が必要となります" sqref="B4:B18"/>
    <dataValidation allowBlank="1" showInputMessage="1" showErrorMessage="1" promptTitle="委託・外注先を具体的に記入してください" prompt="未定等不明確の場合は、 申請時点の候補先を記入してください_x000a_" sqref="H4:H18"/>
    <dataValidation type="custom" allowBlank="1" showInputMessage="1" showErrorMessage="1" sqref="I4:I18 F4:G18">
      <formula1>ISERROR(FIND(CHAR(10),F4))</formula1>
    </dataValidation>
    <dataValidation imeMode="halfAlpha" allowBlank="1" showInputMessage="1" showErrorMessage="1" sqref="E4:E18 C4:C18"/>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E32"/>
  <sheetViews>
    <sheetView view="pageBreakPreview" zoomScaleNormal="130" zoomScaleSheetLayoutView="100" workbookViewId="0">
      <selection activeCell="AE14" sqref="AE14:AK14"/>
    </sheetView>
  </sheetViews>
  <sheetFormatPr defaultColWidth="1.81640625" defaultRowHeight="13" x14ac:dyDescent="0.2"/>
  <cols>
    <col min="1" max="9" width="2.7265625" style="19" customWidth="1"/>
    <col min="10" max="10" width="11.26953125" style="19" customWidth="1"/>
    <col min="11" max="11" width="9.453125" style="19" customWidth="1"/>
    <col min="12" max="12" width="6.26953125" style="19" customWidth="1"/>
    <col min="13" max="37" width="2.7265625" style="19" customWidth="1"/>
    <col min="38" max="254" width="2.453125" style="19" customWidth="1"/>
    <col min="255" max="16384" width="1.81640625" style="19"/>
  </cols>
  <sheetData>
    <row r="1" spans="1:57" ht="30" customHeight="1" x14ac:dyDescent="0.2">
      <c r="A1" s="64" t="s">
        <v>105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57" ht="31.5" customHeight="1" x14ac:dyDescent="0.2">
      <c r="A2" s="2"/>
      <c r="B2" s="462" t="s">
        <v>106</v>
      </c>
      <c r="C2" s="462"/>
      <c r="D2" s="462"/>
      <c r="E2" s="462"/>
      <c r="F2" s="462"/>
      <c r="G2" s="462"/>
      <c r="H2" s="462"/>
      <c r="I2" s="462"/>
      <c r="J2" s="462"/>
      <c r="K2" s="462"/>
      <c r="L2" s="462"/>
      <c r="M2" s="462"/>
      <c r="N2" s="462"/>
      <c r="O2" s="462"/>
      <c r="P2" s="462"/>
      <c r="Q2" s="462"/>
      <c r="R2" s="462"/>
      <c r="S2" s="462"/>
      <c r="T2" s="462"/>
      <c r="U2" s="462"/>
      <c r="V2" s="462"/>
      <c r="W2" s="462"/>
      <c r="X2" s="462"/>
      <c r="Y2" s="462"/>
      <c r="Z2" s="462"/>
      <c r="AA2" s="462"/>
      <c r="AB2" s="462"/>
      <c r="AC2" s="462"/>
      <c r="AD2" s="462"/>
      <c r="AE2" s="462"/>
      <c r="AF2" s="462"/>
      <c r="AG2" s="462"/>
      <c r="AH2" s="462"/>
      <c r="AI2" s="462"/>
      <c r="AJ2" s="462"/>
      <c r="AK2" s="60"/>
    </row>
    <row r="3" spans="1:57" ht="22.5" customHeight="1" x14ac:dyDescent="0.2">
      <c r="A3" s="2"/>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60"/>
    </row>
    <row r="4" spans="1:57" ht="30" customHeight="1" x14ac:dyDescent="0.2">
      <c r="A4" s="415" t="s">
        <v>107</v>
      </c>
      <c r="B4" s="416"/>
      <c r="C4" s="416"/>
      <c r="D4" s="416"/>
      <c r="E4" s="417"/>
      <c r="F4" s="455" t="s">
        <v>230</v>
      </c>
      <c r="G4" s="456"/>
      <c r="H4" s="456"/>
      <c r="I4" s="457"/>
      <c r="J4" s="449" t="s">
        <v>2</v>
      </c>
      <c r="K4" s="451"/>
      <c r="L4" s="458"/>
      <c r="M4" s="459"/>
      <c r="N4" s="459"/>
      <c r="O4" s="459"/>
      <c r="P4" s="459"/>
      <c r="Q4" s="459"/>
      <c r="R4" s="459"/>
      <c r="S4" s="459"/>
      <c r="T4" s="459"/>
      <c r="U4" s="459"/>
      <c r="V4" s="460"/>
      <c r="W4" s="461" t="s">
        <v>108</v>
      </c>
      <c r="X4" s="450"/>
      <c r="Y4" s="450"/>
      <c r="Z4" s="451"/>
      <c r="AA4" s="455" t="s">
        <v>216</v>
      </c>
      <c r="AB4" s="456"/>
      <c r="AC4" s="456"/>
      <c r="AD4" s="456"/>
      <c r="AE4" s="456"/>
      <c r="AF4" s="456"/>
      <c r="AG4" s="456"/>
      <c r="AH4" s="456"/>
      <c r="AI4" s="456"/>
      <c r="AJ4" s="456"/>
      <c r="AK4" s="457"/>
    </row>
    <row r="5" spans="1:57" ht="30" customHeight="1" x14ac:dyDescent="0.2">
      <c r="A5" s="449" t="s">
        <v>86</v>
      </c>
      <c r="B5" s="450"/>
      <c r="C5" s="450"/>
      <c r="D5" s="450"/>
      <c r="E5" s="450"/>
      <c r="F5" s="450"/>
      <c r="G5" s="450"/>
      <c r="H5" s="450"/>
      <c r="I5" s="451"/>
      <c r="J5" s="437"/>
      <c r="K5" s="438"/>
      <c r="L5" s="438"/>
      <c r="M5" s="438"/>
      <c r="N5" s="438"/>
      <c r="O5" s="438"/>
      <c r="P5" s="438"/>
      <c r="Q5" s="438"/>
      <c r="R5" s="438"/>
      <c r="S5" s="438"/>
      <c r="T5" s="438"/>
      <c r="U5" s="438"/>
      <c r="V5" s="439"/>
      <c r="W5" s="449" t="s">
        <v>87</v>
      </c>
      <c r="X5" s="450"/>
      <c r="Y5" s="450"/>
      <c r="Z5" s="451"/>
      <c r="AA5" s="452"/>
      <c r="AB5" s="453"/>
      <c r="AC5" s="453"/>
      <c r="AD5" s="453"/>
      <c r="AE5" s="453"/>
      <c r="AF5" s="453"/>
      <c r="AG5" s="453"/>
      <c r="AH5" s="453"/>
      <c r="AI5" s="453"/>
      <c r="AJ5" s="453"/>
      <c r="AK5" s="454"/>
    </row>
    <row r="6" spans="1:57" ht="30" customHeight="1" x14ac:dyDescent="0.2">
      <c r="A6" s="449" t="s">
        <v>88</v>
      </c>
      <c r="B6" s="450"/>
      <c r="C6" s="450"/>
      <c r="D6" s="450"/>
      <c r="E6" s="450"/>
      <c r="F6" s="450"/>
      <c r="G6" s="450"/>
      <c r="H6" s="450"/>
      <c r="I6" s="451"/>
      <c r="J6" s="437"/>
      <c r="K6" s="438"/>
      <c r="L6" s="438"/>
      <c r="M6" s="438"/>
      <c r="N6" s="438"/>
      <c r="O6" s="438"/>
      <c r="P6" s="438"/>
      <c r="Q6" s="438"/>
      <c r="R6" s="438"/>
      <c r="S6" s="438"/>
      <c r="T6" s="438"/>
      <c r="U6" s="438"/>
      <c r="V6" s="438"/>
      <c r="W6" s="438"/>
      <c r="X6" s="438"/>
      <c r="Y6" s="438"/>
      <c r="Z6" s="438"/>
      <c r="AA6" s="438"/>
      <c r="AB6" s="438"/>
      <c r="AC6" s="438"/>
      <c r="AD6" s="438"/>
      <c r="AE6" s="438"/>
      <c r="AF6" s="438"/>
      <c r="AG6" s="438"/>
      <c r="AH6" s="438"/>
      <c r="AI6" s="438"/>
      <c r="AJ6" s="438"/>
      <c r="AK6" s="439"/>
    </row>
    <row r="7" spans="1:57" ht="30" customHeight="1" x14ac:dyDescent="0.2">
      <c r="A7" s="415" t="s">
        <v>89</v>
      </c>
      <c r="B7" s="416"/>
      <c r="C7" s="416"/>
      <c r="D7" s="416"/>
      <c r="E7" s="416"/>
      <c r="F7" s="416"/>
      <c r="G7" s="416"/>
      <c r="H7" s="416"/>
      <c r="I7" s="417"/>
      <c r="J7" s="437"/>
      <c r="K7" s="438"/>
      <c r="L7" s="438"/>
      <c r="M7" s="438"/>
      <c r="N7" s="438"/>
      <c r="O7" s="438"/>
      <c r="P7" s="438"/>
      <c r="Q7" s="438"/>
      <c r="R7" s="438"/>
      <c r="S7" s="438"/>
      <c r="T7" s="438"/>
      <c r="U7" s="438"/>
      <c r="V7" s="439"/>
      <c r="W7" s="440" t="s">
        <v>90</v>
      </c>
      <c r="X7" s="441"/>
      <c r="Y7" s="441"/>
      <c r="Z7" s="442"/>
      <c r="AA7" s="418"/>
      <c r="AB7" s="419"/>
      <c r="AC7" s="419"/>
      <c r="AD7" s="419"/>
      <c r="AE7" s="419"/>
      <c r="AF7" s="419"/>
      <c r="AG7" s="419"/>
      <c r="AH7" s="419"/>
      <c r="AI7" s="419"/>
      <c r="AJ7" s="419"/>
      <c r="AK7" s="420"/>
    </row>
    <row r="8" spans="1:57" ht="48.75" customHeight="1" x14ac:dyDescent="0.2">
      <c r="A8" s="443" t="s">
        <v>109</v>
      </c>
      <c r="B8" s="444"/>
      <c r="C8" s="444"/>
      <c r="D8" s="444"/>
      <c r="E8" s="444"/>
      <c r="F8" s="444"/>
      <c r="G8" s="444"/>
      <c r="H8" s="444"/>
      <c r="I8" s="445"/>
      <c r="J8" s="446"/>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8"/>
    </row>
    <row r="9" spans="1:57" ht="30" customHeight="1" x14ac:dyDescent="0.2">
      <c r="A9" s="415" t="s">
        <v>110</v>
      </c>
      <c r="B9" s="416"/>
      <c r="C9" s="416"/>
      <c r="D9" s="416"/>
      <c r="E9" s="416"/>
      <c r="F9" s="416"/>
      <c r="G9" s="416"/>
      <c r="H9" s="416"/>
      <c r="I9" s="417"/>
      <c r="J9" s="432" t="s">
        <v>235</v>
      </c>
      <c r="K9" s="433"/>
      <c r="L9" s="433"/>
      <c r="M9" s="434"/>
      <c r="N9" s="434"/>
      <c r="O9" s="435" t="s">
        <v>92</v>
      </c>
      <c r="P9" s="435"/>
      <c r="Q9" s="434"/>
      <c r="R9" s="434"/>
      <c r="S9" s="430" t="s">
        <v>93</v>
      </c>
      <c r="T9" s="430"/>
      <c r="U9" s="435" t="s">
        <v>111</v>
      </c>
      <c r="V9" s="435"/>
      <c r="W9" s="435"/>
      <c r="X9" s="435"/>
      <c r="Y9" s="436" t="s">
        <v>235</v>
      </c>
      <c r="Z9" s="436"/>
      <c r="AA9" s="434"/>
      <c r="AB9" s="434"/>
      <c r="AC9" s="435" t="s">
        <v>92</v>
      </c>
      <c r="AD9" s="435"/>
      <c r="AE9" s="434"/>
      <c r="AF9" s="434"/>
      <c r="AG9" s="430" t="s">
        <v>93</v>
      </c>
      <c r="AH9" s="430"/>
      <c r="AI9" s="430"/>
      <c r="AJ9" s="430"/>
      <c r="AK9" s="431"/>
    </row>
    <row r="10" spans="1:57" ht="30" customHeight="1" x14ac:dyDescent="0.2">
      <c r="A10" s="415" t="s">
        <v>94</v>
      </c>
      <c r="B10" s="416"/>
      <c r="C10" s="416"/>
      <c r="D10" s="416"/>
      <c r="E10" s="416"/>
      <c r="F10" s="416"/>
      <c r="G10" s="416"/>
      <c r="H10" s="416"/>
      <c r="I10" s="417"/>
      <c r="J10" s="427"/>
      <c r="K10" s="427"/>
      <c r="L10" s="427"/>
      <c r="M10" s="427"/>
      <c r="N10" s="427"/>
      <c r="O10" s="427"/>
      <c r="P10" s="427"/>
      <c r="Q10" s="427"/>
      <c r="R10" s="427"/>
      <c r="S10" s="427"/>
      <c r="T10" s="427"/>
      <c r="U10" s="427"/>
      <c r="V10" s="427"/>
      <c r="W10" s="427"/>
      <c r="X10" s="427"/>
      <c r="Y10" s="428" t="s">
        <v>1</v>
      </c>
      <c r="Z10" s="428"/>
      <c r="AA10" s="428"/>
      <c r="AB10" s="428"/>
      <c r="AC10" s="428"/>
      <c r="AD10" s="428"/>
      <c r="AE10" s="428"/>
      <c r="AF10" s="428"/>
      <c r="AG10" s="428"/>
      <c r="AH10" s="428"/>
      <c r="AI10" s="428"/>
      <c r="AJ10" s="428"/>
      <c r="AK10" s="429"/>
    </row>
    <row r="11" spans="1:57" ht="50.15" customHeight="1" x14ac:dyDescent="0.2">
      <c r="A11" s="415" t="s">
        <v>112</v>
      </c>
      <c r="B11" s="416"/>
      <c r="C11" s="416"/>
      <c r="D11" s="416"/>
      <c r="E11" s="416"/>
      <c r="F11" s="416"/>
      <c r="G11" s="416"/>
      <c r="H11" s="416"/>
      <c r="I11" s="417"/>
      <c r="J11" s="418"/>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20"/>
    </row>
    <row r="12" spans="1:57" ht="50.15" customHeight="1" x14ac:dyDescent="0.2">
      <c r="A12" s="415" t="s">
        <v>113</v>
      </c>
      <c r="B12" s="416"/>
      <c r="C12" s="416"/>
      <c r="D12" s="416"/>
      <c r="E12" s="416"/>
      <c r="F12" s="416"/>
      <c r="G12" s="416"/>
      <c r="H12" s="416"/>
      <c r="I12" s="417"/>
      <c r="J12" s="418"/>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20"/>
    </row>
    <row r="13" spans="1:57" ht="50.15" customHeight="1" x14ac:dyDescent="0.2">
      <c r="A13" s="415" t="s">
        <v>114</v>
      </c>
      <c r="B13" s="416"/>
      <c r="C13" s="416"/>
      <c r="D13" s="416"/>
      <c r="E13" s="416"/>
      <c r="F13" s="416"/>
      <c r="G13" s="416"/>
      <c r="H13" s="416"/>
      <c r="I13" s="417"/>
      <c r="J13" s="418"/>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20"/>
    </row>
    <row r="14" spans="1:57" s="48" customFormat="1" ht="30" customHeight="1" x14ac:dyDescent="0.2">
      <c r="A14" s="421" t="s">
        <v>233</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3"/>
      <c r="AE14" s="424" t="s">
        <v>237</v>
      </c>
      <c r="AF14" s="425"/>
      <c r="AG14" s="425"/>
      <c r="AH14" s="425"/>
      <c r="AI14" s="425"/>
      <c r="AJ14" s="425"/>
      <c r="AK14" s="426"/>
      <c r="AL14" s="141"/>
      <c r="AM14" s="141"/>
      <c r="AN14" s="141"/>
      <c r="AO14" s="141"/>
      <c r="AP14" s="221" t="s">
        <v>238</v>
      </c>
      <c r="AQ14" s="221"/>
      <c r="AR14" s="221"/>
      <c r="AS14" s="221"/>
      <c r="AT14" s="221"/>
      <c r="AU14" s="222"/>
      <c r="AV14" s="222"/>
      <c r="AW14" s="222"/>
      <c r="AX14" s="222"/>
      <c r="AY14" s="222"/>
      <c r="AZ14" s="222"/>
      <c r="BA14" s="222"/>
      <c r="BB14" s="222"/>
      <c r="BC14" s="222"/>
      <c r="BD14" s="222" t="s">
        <v>3</v>
      </c>
      <c r="BE14" s="222"/>
    </row>
    <row r="15" spans="1:57" ht="30.75" customHeight="1" x14ac:dyDescent="0.2">
      <c r="A15" s="142"/>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3"/>
      <c r="AB15" s="143"/>
      <c r="AC15" s="143"/>
      <c r="AD15" s="143"/>
      <c r="AE15" s="143"/>
      <c r="AF15" s="143"/>
      <c r="AG15" s="143"/>
      <c r="AH15" s="143"/>
      <c r="AI15" s="143"/>
      <c r="AJ15" s="143"/>
      <c r="AK15" s="143"/>
      <c r="AL15" s="144"/>
      <c r="AM15" s="144"/>
      <c r="AN15" s="144"/>
      <c r="AO15" s="144"/>
      <c r="AP15" s="223" t="s">
        <v>224</v>
      </c>
      <c r="AQ15" s="223"/>
      <c r="AR15" s="223"/>
      <c r="AS15" s="224"/>
      <c r="AT15" s="224"/>
      <c r="AU15" s="224"/>
      <c r="AV15" s="224"/>
      <c r="AW15" s="224"/>
      <c r="AX15" s="224"/>
      <c r="AY15" s="224"/>
      <c r="AZ15" s="224"/>
      <c r="BA15" s="224"/>
      <c r="BB15" s="224"/>
      <c r="BC15" s="224"/>
      <c r="BD15" s="224"/>
      <c r="BE15" s="224"/>
    </row>
    <row r="16" spans="1:57" ht="30" customHeight="1" x14ac:dyDescent="0.2">
      <c r="A16" s="415" t="s">
        <v>107</v>
      </c>
      <c r="B16" s="416"/>
      <c r="C16" s="416"/>
      <c r="D16" s="416"/>
      <c r="E16" s="417"/>
      <c r="F16" s="455" t="s">
        <v>231</v>
      </c>
      <c r="G16" s="456"/>
      <c r="H16" s="456"/>
      <c r="I16" s="457"/>
      <c r="J16" s="449" t="s">
        <v>2</v>
      </c>
      <c r="K16" s="451"/>
      <c r="L16" s="458"/>
      <c r="M16" s="459"/>
      <c r="N16" s="459"/>
      <c r="O16" s="459"/>
      <c r="P16" s="459"/>
      <c r="Q16" s="459"/>
      <c r="R16" s="459"/>
      <c r="S16" s="459"/>
      <c r="T16" s="459"/>
      <c r="U16" s="459"/>
      <c r="V16" s="460"/>
      <c r="W16" s="461" t="s">
        <v>108</v>
      </c>
      <c r="X16" s="450"/>
      <c r="Y16" s="450"/>
      <c r="Z16" s="451"/>
      <c r="AA16" s="455" t="s">
        <v>216</v>
      </c>
      <c r="AB16" s="456"/>
      <c r="AC16" s="456"/>
      <c r="AD16" s="456"/>
      <c r="AE16" s="456"/>
      <c r="AF16" s="456"/>
      <c r="AG16" s="456"/>
      <c r="AH16" s="456"/>
      <c r="AI16" s="456"/>
      <c r="AJ16" s="456"/>
      <c r="AK16" s="457"/>
    </row>
    <row r="17" spans="1:57" ht="30" customHeight="1" x14ac:dyDescent="0.2">
      <c r="A17" s="449" t="s">
        <v>86</v>
      </c>
      <c r="B17" s="450"/>
      <c r="C17" s="450"/>
      <c r="D17" s="450"/>
      <c r="E17" s="450"/>
      <c r="F17" s="450"/>
      <c r="G17" s="450"/>
      <c r="H17" s="450"/>
      <c r="I17" s="451"/>
      <c r="J17" s="437"/>
      <c r="K17" s="438"/>
      <c r="L17" s="438"/>
      <c r="M17" s="438"/>
      <c r="N17" s="438"/>
      <c r="O17" s="438"/>
      <c r="P17" s="438"/>
      <c r="Q17" s="438"/>
      <c r="R17" s="438"/>
      <c r="S17" s="438"/>
      <c r="T17" s="438"/>
      <c r="U17" s="438"/>
      <c r="V17" s="439"/>
      <c r="W17" s="449" t="s">
        <v>87</v>
      </c>
      <c r="X17" s="450"/>
      <c r="Y17" s="450"/>
      <c r="Z17" s="451"/>
      <c r="AA17" s="452"/>
      <c r="AB17" s="453"/>
      <c r="AC17" s="453"/>
      <c r="AD17" s="453"/>
      <c r="AE17" s="453"/>
      <c r="AF17" s="453"/>
      <c r="AG17" s="453"/>
      <c r="AH17" s="453"/>
      <c r="AI17" s="453"/>
      <c r="AJ17" s="453"/>
      <c r="AK17" s="454"/>
    </row>
    <row r="18" spans="1:57" ht="30" customHeight="1" x14ac:dyDescent="0.2">
      <c r="A18" s="449" t="s">
        <v>88</v>
      </c>
      <c r="B18" s="450"/>
      <c r="C18" s="450"/>
      <c r="D18" s="450"/>
      <c r="E18" s="450"/>
      <c r="F18" s="450"/>
      <c r="G18" s="450"/>
      <c r="H18" s="450"/>
      <c r="I18" s="451"/>
      <c r="J18" s="437"/>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9"/>
    </row>
    <row r="19" spans="1:57" ht="30" customHeight="1" x14ac:dyDescent="0.2">
      <c r="A19" s="415" t="s">
        <v>89</v>
      </c>
      <c r="B19" s="416"/>
      <c r="C19" s="416"/>
      <c r="D19" s="416"/>
      <c r="E19" s="416"/>
      <c r="F19" s="416"/>
      <c r="G19" s="416"/>
      <c r="H19" s="416"/>
      <c r="I19" s="417"/>
      <c r="J19" s="437"/>
      <c r="K19" s="438"/>
      <c r="L19" s="438"/>
      <c r="M19" s="438"/>
      <c r="N19" s="438"/>
      <c r="O19" s="438"/>
      <c r="P19" s="438"/>
      <c r="Q19" s="438"/>
      <c r="R19" s="438"/>
      <c r="S19" s="438"/>
      <c r="T19" s="438"/>
      <c r="U19" s="438"/>
      <c r="V19" s="439"/>
      <c r="W19" s="440" t="s">
        <v>90</v>
      </c>
      <c r="X19" s="441"/>
      <c r="Y19" s="441"/>
      <c r="Z19" s="442"/>
      <c r="AA19" s="418"/>
      <c r="AB19" s="419"/>
      <c r="AC19" s="419"/>
      <c r="AD19" s="419"/>
      <c r="AE19" s="419"/>
      <c r="AF19" s="419"/>
      <c r="AG19" s="419"/>
      <c r="AH19" s="419"/>
      <c r="AI19" s="419"/>
      <c r="AJ19" s="419"/>
      <c r="AK19" s="420"/>
    </row>
    <row r="20" spans="1:57" ht="48.75" customHeight="1" x14ac:dyDescent="0.2">
      <c r="A20" s="443" t="s">
        <v>109</v>
      </c>
      <c r="B20" s="444"/>
      <c r="C20" s="444"/>
      <c r="D20" s="444"/>
      <c r="E20" s="444"/>
      <c r="F20" s="444"/>
      <c r="G20" s="444"/>
      <c r="H20" s="444"/>
      <c r="I20" s="445"/>
      <c r="J20" s="446"/>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8"/>
    </row>
    <row r="21" spans="1:57" ht="30" customHeight="1" x14ac:dyDescent="0.2">
      <c r="A21" s="415" t="s">
        <v>110</v>
      </c>
      <c r="B21" s="416"/>
      <c r="C21" s="416"/>
      <c r="D21" s="416"/>
      <c r="E21" s="416"/>
      <c r="F21" s="416"/>
      <c r="G21" s="416"/>
      <c r="H21" s="416"/>
      <c r="I21" s="417"/>
      <c r="J21" s="432" t="s">
        <v>235</v>
      </c>
      <c r="K21" s="433"/>
      <c r="L21" s="433"/>
      <c r="M21" s="434"/>
      <c r="N21" s="434"/>
      <c r="O21" s="435" t="s">
        <v>92</v>
      </c>
      <c r="P21" s="435"/>
      <c r="Q21" s="434"/>
      <c r="R21" s="434"/>
      <c r="S21" s="430" t="s">
        <v>93</v>
      </c>
      <c r="T21" s="430"/>
      <c r="U21" s="435" t="s">
        <v>111</v>
      </c>
      <c r="V21" s="435"/>
      <c r="W21" s="435"/>
      <c r="X21" s="435"/>
      <c r="Y21" s="436" t="s">
        <v>235</v>
      </c>
      <c r="Z21" s="436"/>
      <c r="AA21" s="434"/>
      <c r="AB21" s="434"/>
      <c r="AC21" s="435" t="s">
        <v>92</v>
      </c>
      <c r="AD21" s="435"/>
      <c r="AE21" s="434"/>
      <c r="AF21" s="434"/>
      <c r="AG21" s="430" t="s">
        <v>93</v>
      </c>
      <c r="AH21" s="430"/>
      <c r="AI21" s="430"/>
      <c r="AJ21" s="430"/>
      <c r="AK21" s="431"/>
    </row>
    <row r="22" spans="1:57" ht="30" customHeight="1" x14ac:dyDescent="0.2">
      <c r="A22" s="415" t="s">
        <v>94</v>
      </c>
      <c r="B22" s="416"/>
      <c r="C22" s="416"/>
      <c r="D22" s="416"/>
      <c r="E22" s="416"/>
      <c r="F22" s="416"/>
      <c r="G22" s="416"/>
      <c r="H22" s="416"/>
      <c r="I22" s="417"/>
      <c r="J22" s="427"/>
      <c r="K22" s="427"/>
      <c r="L22" s="427"/>
      <c r="M22" s="427"/>
      <c r="N22" s="427"/>
      <c r="O22" s="427"/>
      <c r="P22" s="427"/>
      <c r="Q22" s="427"/>
      <c r="R22" s="427"/>
      <c r="S22" s="427"/>
      <c r="T22" s="427"/>
      <c r="U22" s="427"/>
      <c r="V22" s="427"/>
      <c r="W22" s="427"/>
      <c r="X22" s="427"/>
      <c r="Y22" s="428" t="s">
        <v>1</v>
      </c>
      <c r="Z22" s="428"/>
      <c r="AA22" s="428"/>
      <c r="AB22" s="428"/>
      <c r="AC22" s="428"/>
      <c r="AD22" s="428"/>
      <c r="AE22" s="428"/>
      <c r="AF22" s="428"/>
      <c r="AG22" s="428"/>
      <c r="AH22" s="428"/>
      <c r="AI22" s="428"/>
      <c r="AJ22" s="428"/>
      <c r="AK22" s="429"/>
    </row>
    <row r="23" spans="1:57" ht="50.15" customHeight="1" x14ac:dyDescent="0.2">
      <c r="A23" s="415" t="s">
        <v>112</v>
      </c>
      <c r="B23" s="416"/>
      <c r="C23" s="416"/>
      <c r="D23" s="416"/>
      <c r="E23" s="416"/>
      <c r="F23" s="416"/>
      <c r="G23" s="416"/>
      <c r="H23" s="416"/>
      <c r="I23" s="417"/>
      <c r="J23" s="418"/>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19"/>
      <c r="AK23" s="420"/>
    </row>
    <row r="24" spans="1:57" ht="50.15" customHeight="1" x14ac:dyDescent="0.2">
      <c r="A24" s="415" t="s">
        <v>113</v>
      </c>
      <c r="B24" s="416"/>
      <c r="C24" s="416"/>
      <c r="D24" s="416"/>
      <c r="E24" s="416"/>
      <c r="F24" s="416"/>
      <c r="G24" s="416"/>
      <c r="H24" s="416"/>
      <c r="I24" s="417"/>
      <c r="J24" s="418"/>
      <c r="K24" s="419"/>
      <c r="L24" s="419"/>
      <c r="M24" s="419"/>
      <c r="N24" s="419"/>
      <c r="O24" s="419"/>
      <c r="P24" s="419"/>
      <c r="Q24" s="419"/>
      <c r="R24" s="419"/>
      <c r="S24" s="419"/>
      <c r="T24" s="419"/>
      <c r="U24" s="419"/>
      <c r="V24" s="419"/>
      <c r="W24" s="419"/>
      <c r="X24" s="419"/>
      <c r="Y24" s="419"/>
      <c r="Z24" s="419"/>
      <c r="AA24" s="419"/>
      <c r="AB24" s="419"/>
      <c r="AC24" s="419"/>
      <c r="AD24" s="419"/>
      <c r="AE24" s="419"/>
      <c r="AF24" s="419"/>
      <c r="AG24" s="419"/>
      <c r="AH24" s="419"/>
      <c r="AI24" s="419"/>
      <c r="AJ24" s="419"/>
      <c r="AK24" s="420"/>
    </row>
    <row r="25" spans="1:57" ht="50.15" customHeight="1" x14ac:dyDescent="0.2">
      <c r="A25" s="415" t="s">
        <v>114</v>
      </c>
      <c r="B25" s="416"/>
      <c r="C25" s="416"/>
      <c r="D25" s="416"/>
      <c r="E25" s="416"/>
      <c r="F25" s="416"/>
      <c r="G25" s="416"/>
      <c r="H25" s="416"/>
      <c r="I25" s="417"/>
      <c r="J25" s="418"/>
      <c r="K25" s="419"/>
      <c r="L25" s="419"/>
      <c r="M25" s="419"/>
      <c r="N25" s="419"/>
      <c r="O25" s="419"/>
      <c r="P25" s="419"/>
      <c r="Q25" s="419"/>
      <c r="R25" s="419"/>
      <c r="S25" s="419"/>
      <c r="T25" s="419"/>
      <c r="U25" s="419"/>
      <c r="V25" s="419"/>
      <c r="W25" s="419"/>
      <c r="X25" s="419"/>
      <c r="Y25" s="419"/>
      <c r="Z25" s="419"/>
      <c r="AA25" s="419"/>
      <c r="AB25" s="419"/>
      <c r="AC25" s="419"/>
      <c r="AD25" s="419"/>
      <c r="AE25" s="419"/>
      <c r="AF25" s="419"/>
      <c r="AG25" s="419"/>
      <c r="AH25" s="419"/>
      <c r="AI25" s="419"/>
      <c r="AJ25" s="419"/>
      <c r="AK25" s="420"/>
    </row>
    <row r="26" spans="1:57" s="48" customFormat="1" ht="30" customHeight="1" x14ac:dyDescent="0.2">
      <c r="A26" s="421" t="s">
        <v>233</v>
      </c>
      <c r="B26" s="422"/>
      <c r="C26" s="422"/>
      <c r="D26" s="422"/>
      <c r="E26" s="422"/>
      <c r="F26" s="422"/>
      <c r="G26" s="422"/>
      <c r="H26" s="422"/>
      <c r="I26" s="422"/>
      <c r="J26" s="422"/>
      <c r="K26" s="422"/>
      <c r="L26" s="422"/>
      <c r="M26" s="422"/>
      <c r="N26" s="422"/>
      <c r="O26" s="422"/>
      <c r="P26" s="422"/>
      <c r="Q26" s="422"/>
      <c r="R26" s="422"/>
      <c r="S26" s="422"/>
      <c r="T26" s="422"/>
      <c r="U26" s="422"/>
      <c r="V26" s="422"/>
      <c r="W26" s="422"/>
      <c r="X26" s="422"/>
      <c r="Y26" s="422"/>
      <c r="Z26" s="422"/>
      <c r="AA26" s="422"/>
      <c r="AB26" s="422"/>
      <c r="AC26" s="422"/>
      <c r="AD26" s="423"/>
      <c r="AE26" s="424" t="s">
        <v>237</v>
      </c>
      <c r="AF26" s="425"/>
      <c r="AG26" s="425"/>
      <c r="AH26" s="425"/>
      <c r="AI26" s="425"/>
      <c r="AJ26" s="425"/>
      <c r="AK26" s="426"/>
      <c r="AL26" s="141"/>
      <c r="AM26" s="141"/>
      <c r="AN26" s="141"/>
      <c r="AO26" s="141"/>
      <c r="AP26" s="221" t="s">
        <v>3</v>
      </c>
      <c r="AQ26" s="221"/>
      <c r="AR26" s="221"/>
      <c r="AS26" s="221"/>
      <c r="AT26" s="221"/>
      <c r="AU26" s="222"/>
      <c r="AV26" s="222"/>
      <c r="AW26" s="222"/>
      <c r="AX26" s="222"/>
      <c r="AY26" s="222"/>
      <c r="AZ26" s="222"/>
      <c r="BA26" s="222"/>
      <c r="BB26" s="222"/>
      <c r="BC26" s="222"/>
      <c r="BD26" s="222" t="s">
        <v>3</v>
      </c>
      <c r="BE26" s="222"/>
    </row>
    <row r="32" spans="1:57" x14ac:dyDescent="0.2">
      <c r="B32" s="145"/>
    </row>
  </sheetData>
  <sheetProtection password="DDD3" sheet="1" formatCells="0" formatRows="0" insertRows="0" deleteRows="0"/>
  <mergeCells count="83">
    <mergeCell ref="B2:AJ2"/>
    <mergeCell ref="A4:E4"/>
    <mergeCell ref="F4:I4"/>
    <mergeCell ref="J4:K4"/>
    <mergeCell ref="L4:V4"/>
    <mergeCell ref="W4:Z4"/>
    <mergeCell ref="AA4:AK4"/>
    <mergeCell ref="A5:I5"/>
    <mergeCell ref="J5:V5"/>
    <mergeCell ref="W5:Z5"/>
    <mergeCell ref="AA5:AK5"/>
    <mergeCell ref="A6:I6"/>
    <mergeCell ref="J6:AK6"/>
    <mergeCell ref="A7:I7"/>
    <mergeCell ref="J7:V7"/>
    <mergeCell ref="W7:Z7"/>
    <mergeCell ref="AA7:AK7"/>
    <mergeCell ref="A8:I8"/>
    <mergeCell ref="J8:AK8"/>
    <mergeCell ref="AG9:AK9"/>
    <mergeCell ref="A9:I9"/>
    <mergeCell ref="J9:L9"/>
    <mergeCell ref="M9:N9"/>
    <mergeCell ref="O9:P9"/>
    <mergeCell ref="Q9:R9"/>
    <mergeCell ref="S9:T9"/>
    <mergeCell ref="U9:X9"/>
    <mergeCell ref="Y9:Z9"/>
    <mergeCell ref="AA9:AB9"/>
    <mergeCell ref="AC9:AD9"/>
    <mergeCell ref="AE9:AF9"/>
    <mergeCell ref="Y10:AK10"/>
    <mergeCell ref="A11:I11"/>
    <mergeCell ref="J11:AK11"/>
    <mergeCell ref="A13:I13"/>
    <mergeCell ref="J13:AK13"/>
    <mergeCell ref="A12:I12"/>
    <mergeCell ref="J12:AK12"/>
    <mergeCell ref="A10:I10"/>
    <mergeCell ref="J10:X10"/>
    <mergeCell ref="A14:AD14"/>
    <mergeCell ref="AE14:AK14"/>
    <mergeCell ref="A16:E16"/>
    <mergeCell ref="F16:I16"/>
    <mergeCell ref="J16:K16"/>
    <mergeCell ref="L16:V16"/>
    <mergeCell ref="W16:Z16"/>
    <mergeCell ref="AA16:AK16"/>
    <mergeCell ref="A17:I17"/>
    <mergeCell ref="J17:V17"/>
    <mergeCell ref="W17:Z17"/>
    <mergeCell ref="AA17:AK17"/>
    <mergeCell ref="A18:I18"/>
    <mergeCell ref="J18:AK18"/>
    <mergeCell ref="A19:I19"/>
    <mergeCell ref="J19:V19"/>
    <mergeCell ref="W19:Z19"/>
    <mergeCell ref="AA19:AK19"/>
    <mergeCell ref="A20:I20"/>
    <mergeCell ref="J20:AK20"/>
    <mergeCell ref="AG21:AK21"/>
    <mergeCell ref="A21:I21"/>
    <mergeCell ref="J21:L21"/>
    <mergeCell ref="M21:N21"/>
    <mergeCell ref="O21:P21"/>
    <mergeCell ref="Q21:R21"/>
    <mergeCell ref="S21:T21"/>
    <mergeCell ref="U21:X21"/>
    <mergeCell ref="Y21:Z21"/>
    <mergeCell ref="AA21:AB21"/>
    <mergeCell ref="AC21:AD21"/>
    <mergeCell ref="AE21:AF21"/>
    <mergeCell ref="A25:I25"/>
    <mergeCell ref="J25:AK25"/>
    <mergeCell ref="A26:AD26"/>
    <mergeCell ref="AE26:AK26"/>
    <mergeCell ref="A22:I22"/>
    <mergeCell ref="J22:X22"/>
    <mergeCell ref="Y22:AK22"/>
    <mergeCell ref="A23:I23"/>
    <mergeCell ref="J23:AK23"/>
    <mergeCell ref="A24:I24"/>
    <mergeCell ref="J24:AK24"/>
  </mergeCells>
  <phoneticPr fontId="1"/>
  <conditionalFormatting sqref="AE14:AK14">
    <cfRule type="expression" dxfId="198" priority="2">
      <formula>$AE$14="（選択してください）"</formula>
    </cfRule>
  </conditionalFormatting>
  <conditionalFormatting sqref="AE26:AK26">
    <cfRule type="expression" dxfId="197" priority="1">
      <formula>$AE$26="（選択してください）"</formula>
    </cfRule>
  </conditionalFormatting>
  <dataValidations count="7">
    <dataValidation type="list" allowBlank="1" showInputMessage="1" showErrorMessage="1" sqref="AE14:AK14 AE26:AK26">
      <formula1>$AP$14:$AP$15</formula1>
    </dataValidation>
    <dataValidation imeMode="halfAlpha" allowBlank="1" showInputMessage="1" showErrorMessage="1" sqref="AA5:AK5 AA17:AK17 J10:X10 J22:X22"/>
    <dataValidation allowBlank="1" showInputMessage="1" showErrorMessage="1" promptTitle="番号を記入してください" prompt="前ページの資金支出明細番号と対応させて記入してください_x000a_" sqref="F4:I4 F16:I16"/>
    <dataValidation allowBlank="1" showInputMessage="1" showErrorMessage="1" promptTitle="納品予定物を記入してください" prompt="納品物の具体的な内容、媒体を記入してください_x000a_" sqref="J12:AK12 J24:AK24"/>
    <dataValidation allowBlank="1" showInputMessage="1" showErrorMessage="1" prompt="外注（委託）先の選定理由を具体的に記入してください_x000a_" sqref="J13:AK13 J25:AK25"/>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dataValidation allowBlank="1" showInputMessage="1" showErrorMessage="1" promptTitle="委託・外注内容を記入してください" prompt="外注（委託）内容を明確に記載してください_x000a_" sqref="J11:AK11 J23:AK23"/>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election activeCell="G7" sqref="G7"/>
    </sheetView>
  </sheetViews>
  <sheetFormatPr defaultColWidth="2.1796875" defaultRowHeight="12" x14ac:dyDescent="0.2"/>
  <cols>
    <col min="1" max="1" width="6.453125" style="56" customWidth="1"/>
    <col min="2" max="2" width="15" style="56" customWidth="1"/>
    <col min="3" max="5" width="13.7265625" style="56" customWidth="1"/>
    <col min="6" max="6" width="5" style="56" bestFit="1" customWidth="1"/>
    <col min="7" max="7" width="9.36328125" style="56" bestFit="1" customWidth="1"/>
    <col min="8" max="9" width="14.36328125" style="56" customWidth="1"/>
    <col min="10" max="11" width="2.179687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45" ht="30" customHeight="1" x14ac:dyDescent="0.2">
      <c r="A1" s="111" t="s">
        <v>115</v>
      </c>
      <c r="B1" s="65"/>
      <c r="C1" s="65"/>
      <c r="D1" s="65"/>
      <c r="E1" s="65"/>
      <c r="F1" s="65"/>
      <c r="G1" s="65"/>
      <c r="H1" s="148"/>
      <c r="I1" s="48"/>
    </row>
    <row r="2" spans="1:45" ht="15" customHeight="1" x14ac:dyDescent="0.2">
      <c r="A2" s="111"/>
      <c r="B2" s="149"/>
      <c r="C2" s="65"/>
      <c r="D2" s="65"/>
      <c r="E2" s="65"/>
      <c r="F2" s="65"/>
      <c r="G2" s="65"/>
      <c r="H2" s="148"/>
      <c r="I2" s="133" t="s">
        <v>51</v>
      </c>
    </row>
    <row r="3" spans="1:45" ht="67.5" customHeight="1" x14ac:dyDescent="0.2">
      <c r="A3" s="117" t="s">
        <v>52</v>
      </c>
      <c r="B3" s="118" t="s">
        <v>116</v>
      </c>
      <c r="C3" s="118" t="s">
        <v>117</v>
      </c>
      <c r="D3" s="118" t="s">
        <v>118</v>
      </c>
      <c r="E3" s="118" t="s">
        <v>119</v>
      </c>
      <c r="F3" s="118" t="s">
        <v>120</v>
      </c>
      <c r="G3" s="118" t="s">
        <v>102</v>
      </c>
      <c r="H3" s="118" t="s">
        <v>72</v>
      </c>
      <c r="I3" s="118" t="s">
        <v>121</v>
      </c>
      <c r="J3" s="89" t="s">
        <v>75</v>
      </c>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row>
    <row r="4" spans="1:45" ht="39.75" customHeight="1" x14ac:dyDescent="0.2">
      <c r="A4" s="190">
        <f>ROW()-ROW(専門家指導費[[#Headers],[番　号]])</f>
        <v>1</v>
      </c>
      <c r="B4" s="210"/>
      <c r="C4" s="209"/>
      <c r="D4" s="209"/>
      <c r="E4" s="209"/>
      <c r="F4" s="200"/>
      <c r="G4" s="200"/>
      <c r="H4" s="146">
        <f>ROUNDDOWN(専門家指導費[[#This Row],[助成対象経費
(A)×(B)
(税抜)]]*1.1,0)</f>
        <v>0</v>
      </c>
      <c r="I4" s="146">
        <f>専門家指導費[[#This Row],[指導
日数
(A)]]*専門家指導費[[#This Row],[単価(B)
(税抜)]]</f>
        <v>0</v>
      </c>
      <c r="J4"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55"/>
      <c r="L4" s="55"/>
      <c r="M4" s="55"/>
      <c r="N4" s="55"/>
      <c r="O4" s="55"/>
      <c r="P4" s="55"/>
      <c r="Q4" s="55"/>
      <c r="R4" s="55"/>
      <c r="S4" s="55"/>
      <c r="T4" s="55"/>
      <c r="U4" s="55"/>
      <c r="V4" s="55"/>
      <c r="W4" s="55"/>
      <c r="X4" s="55"/>
      <c r="Y4" s="55"/>
      <c r="Z4" s="55"/>
      <c r="AA4" s="55"/>
    </row>
    <row r="5" spans="1:45" ht="39.75" customHeight="1" x14ac:dyDescent="0.2">
      <c r="A5" s="190">
        <f>ROW()-ROW(専門家指導費[[#Headers],[番　号]])</f>
        <v>2</v>
      </c>
      <c r="B5" s="210"/>
      <c r="C5" s="209"/>
      <c r="D5" s="209"/>
      <c r="E5" s="209"/>
      <c r="F5" s="200"/>
      <c r="G5" s="200"/>
      <c r="H5" s="146">
        <f>ROUNDDOWN(専門家指導費[[#This Row],[助成対象経費
(A)×(B)
(税抜)]]*1.1,0)</f>
        <v>0</v>
      </c>
      <c r="I5" s="146">
        <f>専門家指導費[[#This Row],[指導
日数
(A)]]*専門家指導費[[#This Row],[単価(B)
(税抜)]]</f>
        <v>0</v>
      </c>
      <c r="J5"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58"/>
      <c r="M5" s="58"/>
    </row>
    <row r="6" spans="1:45" ht="39.75" customHeight="1" x14ac:dyDescent="0.2">
      <c r="A6" s="190">
        <f>ROW()-ROW(専門家指導費[[#Headers],[番　号]])</f>
        <v>3</v>
      </c>
      <c r="B6" s="210"/>
      <c r="C6" s="209"/>
      <c r="D6" s="209"/>
      <c r="E6" s="209"/>
      <c r="F6" s="200"/>
      <c r="G6" s="200"/>
      <c r="H6" s="146">
        <f>ROUNDDOWN(専門家指導費[[#This Row],[助成対象経費
(A)×(B)
(税抜)]]*1.1,0)</f>
        <v>0</v>
      </c>
      <c r="I6" s="146">
        <f>専門家指導費[[#This Row],[指導
日数
(A)]]*専門家指導費[[#This Row],[単価(B)
(税抜)]]</f>
        <v>0</v>
      </c>
      <c r="J6"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ht="39.75" customHeight="1" x14ac:dyDescent="0.2">
      <c r="A7" s="190">
        <f>ROW()-ROW(専門家指導費[[#Headers],[番　号]])</f>
        <v>4</v>
      </c>
      <c r="B7" s="210"/>
      <c r="C7" s="209"/>
      <c r="D7" s="209"/>
      <c r="E7" s="209"/>
      <c r="F7" s="200"/>
      <c r="G7" s="200"/>
      <c r="H7" s="146">
        <f>ROUNDDOWN(専門家指導費[[#This Row],[助成対象経費
(A)×(B)
(税抜)]]*1.1,0)</f>
        <v>0</v>
      </c>
      <c r="I7" s="146">
        <f>専門家指導費[[#This Row],[指導
日数
(A)]]*専門家指導費[[#This Row],[単価(B)
(税抜)]]</f>
        <v>0</v>
      </c>
      <c r="J7"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ht="39.75" customHeight="1" x14ac:dyDescent="0.2">
      <c r="A8" s="190">
        <f>ROW()-ROW(専門家指導費[[#Headers],[番　号]])</f>
        <v>5</v>
      </c>
      <c r="B8" s="210"/>
      <c r="C8" s="209"/>
      <c r="D8" s="209"/>
      <c r="E8" s="209"/>
      <c r="F8" s="200"/>
      <c r="G8" s="200"/>
      <c r="H8" s="146">
        <f>ROUNDDOWN(専門家指導費[[#This Row],[助成対象経費
(A)×(B)
(税抜)]]*1.1,0)</f>
        <v>0</v>
      </c>
      <c r="I8" s="146">
        <f>専門家指導費[[#This Row],[指導
日数
(A)]]*専門家指導費[[#This Row],[単価(B)
(税抜)]]</f>
        <v>0</v>
      </c>
      <c r="J8"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ht="39.75" customHeight="1" x14ac:dyDescent="0.2">
      <c r="A9" s="190">
        <f>ROW()-ROW(専門家指導費[[#Headers],[番　号]])</f>
        <v>6</v>
      </c>
      <c r="B9" s="211"/>
      <c r="C9" s="212"/>
      <c r="D9" s="212"/>
      <c r="E9" s="212"/>
      <c r="F9" s="200"/>
      <c r="G9" s="200"/>
      <c r="H9" s="146">
        <f>ROUNDDOWN(専門家指導費[[#This Row],[助成対象経費
(A)×(B)
(税抜)]]*1.1,0)</f>
        <v>0</v>
      </c>
      <c r="I9" s="146">
        <f>専門家指導費[[#This Row],[指導
日数
(A)]]*専門家指導費[[#This Row],[単価(B)
(税抜)]]</f>
        <v>0</v>
      </c>
      <c r="J9"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ht="39.75" customHeight="1" x14ac:dyDescent="0.2">
      <c r="A10" s="190">
        <f>ROW()-ROW(専門家指導費[[#Headers],[番　号]])</f>
        <v>7</v>
      </c>
      <c r="B10" s="211"/>
      <c r="C10" s="212"/>
      <c r="D10" s="212"/>
      <c r="E10" s="212"/>
      <c r="F10" s="200"/>
      <c r="G10" s="200"/>
      <c r="H10" s="146">
        <f>ROUNDDOWN(専門家指導費[[#This Row],[助成対象経費
(A)×(B)
(税抜)]]*1.1,0)</f>
        <v>0</v>
      </c>
      <c r="I10" s="146">
        <f>専門家指導費[[#This Row],[指導
日数
(A)]]*専門家指導費[[#This Row],[単価(B)
(税抜)]]</f>
        <v>0</v>
      </c>
      <c r="J10"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ht="39.75" customHeight="1" x14ac:dyDescent="0.2">
      <c r="A11" s="190">
        <f>ROW()-ROW(専門家指導費[[#Headers],[番　号]])</f>
        <v>8</v>
      </c>
      <c r="B11" s="211"/>
      <c r="C11" s="212"/>
      <c r="D11" s="212"/>
      <c r="E11" s="212"/>
      <c r="F11" s="200"/>
      <c r="G11" s="200"/>
      <c r="H11" s="146">
        <f>ROUNDDOWN(専門家指導費[[#This Row],[助成対象経費
(A)×(B)
(税抜)]]*1.1,0)</f>
        <v>0</v>
      </c>
      <c r="I11" s="146">
        <f>専門家指導費[[#This Row],[指導
日数
(A)]]*専門家指導費[[#This Row],[単価(B)
(税抜)]]</f>
        <v>0</v>
      </c>
      <c r="J11"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ht="39.75" customHeight="1" x14ac:dyDescent="0.2">
      <c r="A12" s="190">
        <f>ROW()-ROW(専門家指導費[[#Headers],[番　号]])</f>
        <v>9</v>
      </c>
      <c r="B12" s="211"/>
      <c r="C12" s="212"/>
      <c r="D12" s="212"/>
      <c r="E12" s="212"/>
      <c r="F12" s="200"/>
      <c r="G12" s="200"/>
      <c r="H12" s="146">
        <f>ROUNDDOWN(専門家指導費[[#This Row],[助成対象経費
(A)×(B)
(税抜)]]*1.1,0)</f>
        <v>0</v>
      </c>
      <c r="I12" s="146">
        <f>専門家指導費[[#This Row],[指導
日数
(A)]]*専門家指導費[[#This Row],[単価(B)
(税抜)]]</f>
        <v>0</v>
      </c>
      <c r="J12"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ht="39.75" customHeight="1" x14ac:dyDescent="0.2">
      <c r="A13" s="191">
        <f>ROW()-ROW(専門家指導費[[#Headers],[番　号]])</f>
        <v>10</v>
      </c>
      <c r="B13" s="213"/>
      <c r="C13" s="214"/>
      <c r="D13" s="214"/>
      <c r="E13" s="214"/>
      <c r="F13" s="201"/>
      <c r="G13" s="201"/>
      <c r="H13" s="147">
        <f>ROUNDDOWN(専門家指導費[[#This Row],[助成対象経費
(A)×(B)
(税抜)]]*1.1,0)</f>
        <v>0</v>
      </c>
      <c r="I13" s="128">
        <f>専門家指導費[[#This Row],[指導
日数
(A)]]*専門家指導費[[#This Row],[単価(B)
(税抜)]]</f>
        <v>0</v>
      </c>
      <c r="J13"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ht="26.25" customHeight="1" x14ac:dyDescent="0.2">
      <c r="A14" s="150"/>
      <c r="B14" s="135"/>
      <c r="C14" s="135"/>
      <c r="D14" s="135"/>
      <c r="E14" s="135"/>
      <c r="F14" s="135"/>
      <c r="G14" s="151" t="s">
        <v>76</v>
      </c>
      <c r="H14" s="138">
        <f>SUBTOTAL(109,専門家指導費[助成事業に
要する経費
（税込）])</f>
        <v>0</v>
      </c>
      <c r="I14" s="139">
        <f>SUBTOTAL(109,専門家指導費[助成対象経費
(A)×(B)
(税抜)])</f>
        <v>0</v>
      </c>
      <c r="J14" s="72"/>
    </row>
  </sheetData>
  <sheetProtection password="DDD3" sheet="1" formatCells="0" formatRows="0" insertRows="0" deleteRows="0"/>
  <phoneticPr fontId="1"/>
  <conditionalFormatting sqref="B4:G13">
    <cfRule type="expression" dxfId="196" priority="1">
      <formula>AND(OR($B4&lt;&gt;"",$C4&lt;&gt;"",$D4&lt;&gt;"",$E4&lt;&gt;"",$F4&lt;&gt;"",$G4&lt;&gt;""),B4="")</formula>
    </cfRule>
  </conditionalFormatting>
  <dataValidations count="2">
    <dataValidation type="custom" allowBlank="1" showInputMessage="1" showErrorMessage="1" sqref="J4:J13">
      <formula1>ISERROR(FIND(CHAR(10),J4))</formula1>
    </dataValidation>
    <dataValidation imeMode="halfAlpha" allowBlank="1" showInputMessage="1" showErrorMessage="1" sqref="F4:G13"/>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Q26"/>
  <sheetViews>
    <sheetView view="pageBreakPreview" zoomScaleNormal="90" zoomScaleSheetLayoutView="100" workbookViewId="0">
      <selection activeCell="N3" sqref="N3:X3"/>
    </sheetView>
  </sheetViews>
  <sheetFormatPr defaultColWidth="1.81640625" defaultRowHeight="12" x14ac:dyDescent="0.2"/>
  <cols>
    <col min="1" max="11" width="2.453125" style="48" customWidth="1"/>
    <col min="12" max="12" width="8.26953125" style="48" customWidth="1"/>
    <col min="13" max="13" width="4.7265625" style="48" customWidth="1"/>
    <col min="14" max="14" width="6.26953125" style="48" customWidth="1"/>
    <col min="15" max="32" width="2.453125" style="48" customWidth="1"/>
    <col min="33" max="33" width="4.7265625" style="48" customWidth="1"/>
    <col min="34" max="34" width="4.26953125" style="48" customWidth="1"/>
    <col min="35" max="39" width="2.453125" style="48" hidden="1" customWidth="1"/>
    <col min="40" max="248" width="2.453125" style="48" customWidth="1"/>
    <col min="249" max="16384" width="1.81640625" style="48"/>
  </cols>
  <sheetData>
    <row r="1" spans="1:43" ht="30" customHeight="1" x14ac:dyDescent="0.2">
      <c r="A1" s="73" t="s">
        <v>122</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5"/>
      <c r="AF1" s="75"/>
      <c r="AG1" s="75"/>
      <c r="AH1" s="75"/>
      <c r="AI1" s="76"/>
    </row>
    <row r="2" spans="1:43" ht="33" customHeight="1" x14ac:dyDescent="0.2">
      <c r="A2" s="65"/>
      <c r="B2" s="500" t="s">
        <v>123</v>
      </c>
      <c r="C2" s="500"/>
      <c r="D2" s="500"/>
      <c r="E2" s="500"/>
      <c r="F2" s="500"/>
      <c r="G2" s="500"/>
      <c r="H2" s="500"/>
      <c r="I2" s="500"/>
      <c r="J2" s="500"/>
      <c r="K2" s="500"/>
      <c r="L2" s="500"/>
      <c r="M2" s="500"/>
      <c r="N2" s="500"/>
      <c r="O2" s="500"/>
      <c r="P2" s="500"/>
      <c r="Q2" s="500"/>
      <c r="R2" s="500"/>
      <c r="S2" s="500"/>
      <c r="T2" s="500"/>
      <c r="U2" s="500"/>
      <c r="V2" s="500"/>
      <c r="W2" s="500"/>
      <c r="X2" s="500"/>
      <c r="Y2" s="500"/>
      <c r="Z2" s="500"/>
      <c r="AA2" s="500"/>
      <c r="AB2" s="500"/>
      <c r="AC2" s="500"/>
      <c r="AD2" s="500"/>
      <c r="AE2" s="500"/>
      <c r="AF2" s="500"/>
      <c r="AG2" s="500"/>
      <c r="AH2" s="500"/>
    </row>
    <row r="3" spans="1:43" ht="22.5" customHeight="1" x14ac:dyDescent="0.2">
      <c r="A3" s="463" t="s">
        <v>107</v>
      </c>
      <c r="B3" s="464"/>
      <c r="C3" s="464"/>
      <c r="D3" s="464"/>
      <c r="E3" s="465"/>
      <c r="F3" s="455" t="s">
        <v>227</v>
      </c>
      <c r="G3" s="456"/>
      <c r="H3" s="456"/>
      <c r="I3" s="457"/>
      <c r="J3" s="496" t="s">
        <v>124</v>
      </c>
      <c r="K3" s="496"/>
      <c r="L3" s="496"/>
      <c r="M3" s="496"/>
      <c r="N3" s="466"/>
      <c r="O3" s="467"/>
      <c r="P3" s="467"/>
      <c r="Q3" s="467"/>
      <c r="R3" s="467"/>
      <c r="S3" s="467"/>
      <c r="T3" s="467"/>
      <c r="U3" s="467"/>
      <c r="V3" s="467"/>
      <c r="W3" s="467"/>
      <c r="X3" s="468"/>
      <c r="Y3" s="479" t="s">
        <v>87</v>
      </c>
      <c r="Z3" s="480"/>
      <c r="AA3" s="480"/>
      <c r="AB3" s="481"/>
      <c r="AC3" s="497"/>
      <c r="AD3" s="498"/>
      <c r="AE3" s="498"/>
      <c r="AF3" s="498"/>
      <c r="AG3" s="498"/>
      <c r="AH3" s="499"/>
      <c r="AI3" s="152"/>
      <c r="AJ3" s="153"/>
    </row>
    <row r="4" spans="1:43" ht="22.5" customHeight="1" x14ac:dyDescent="0.2">
      <c r="A4" s="479" t="s">
        <v>125</v>
      </c>
      <c r="B4" s="480"/>
      <c r="C4" s="480"/>
      <c r="D4" s="480"/>
      <c r="E4" s="480"/>
      <c r="F4" s="480"/>
      <c r="G4" s="480"/>
      <c r="H4" s="480"/>
      <c r="I4" s="481"/>
      <c r="J4" s="482"/>
      <c r="K4" s="483"/>
      <c r="L4" s="483"/>
      <c r="M4" s="483"/>
      <c r="N4" s="483"/>
      <c r="O4" s="483"/>
      <c r="P4" s="483"/>
      <c r="Q4" s="483"/>
      <c r="R4" s="483"/>
      <c r="S4" s="483"/>
      <c r="T4" s="483"/>
      <c r="U4" s="483"/>
      <c r="V4" s="483"/>
      <c r="W4" s="483"/>
      <c r="X4" s="483"/>
      <c r="Y4" s="483"/>
      <c r="Z4" s="483"/>
      <c r="AA4" s="483"/>
      <c r="AB4" s="483"/>
      <c r="AC4" s="483"/>
      <c r="AD4" s="483"/>
      <c r="AE4" s="483"/>
      <c r="AF4" s="483"/>
      <c r="AG4" s="483"/>
      <c r="AH4" s="484"/>
      <c r="AI4" s="101"/>
      <c r="AJ4" s="154"/>
    </row>
    <row r="5" spans="1:43" ht="60" customHeight="1" x14ac:dyDescent="0.2">
      <c r="A5" s="485" t="s">
        <v>126</v>
      </c>
      <c r="B5" s="486"/>
      <c r="C5" s="486"/>
      <c r="D5" s="486"/>
      <c r="E5" s="486"/>
      <c r="F5" s="486"/>
      <c r="G5" s="486"/>
      <c r="H5" s="486"/>
      <c r="I5" s="487"/>
      <c r="J5" s="488"/>
      <c r="K5" s="489"/>
      <c r="L5" s="489"/>
      <c r="M5" s="489"/>
      <c r="N5" s="489"/>
      <c r="O5" s="489"/>
      <c r="P5" s="489"/>
      <c r="Q5" s="489"/>
      <c r="R5" s="489"/>
      <c r="S5" s="489"/>
      <c r="T5" s="489"/>
      <c r="U5" s="489"/>
      <c r="V5" s="489"/>
      <c r="W5" s="489"/>
      <c r="X5" s="489"/>
      <c r="Y5" s="489"/>
      <c r="Z5" s="489"/>
      <c r="AA5" s="489"/>
      <c r="AB5" s="489"/>
      <c r="AC5" s="489"/>
      <c r="AD5" s="489"/>
      <c r="AE5" s="489"/>
      <c r="AF5" s="489"/>
      <c r="AG5" s="489"/>
      <c r="AH5" s="490"/>
      <c r="AI5" s="101"/>
      <c r="AJ5" s="154"/>
    </row>
    <row r="6" spans="1:43" ht="22.5" customHeight="1" x14ac:dyDescent="0.2">
      <c r="A6" s="463" t="s">
        <v>110</v>
      </c>
      <c r="B6" s="464"/>
      <c r="C6" s="464"/>
      <c r="D6" s="464"/>
      <c r="E6" s="464"/>
      <c r="F6" s="464"/>
      <c r="G6" s="464"/>
      <c r="H6" s="464"/>
      <c r="I6" s="465"/>
      <c r="J6" s="491" t="s">
        <v>236</v>
      </c>
      <c r="K6" s="492"/>
      <c r="L6" s="492"/>
      <c r="M6" s="492"/>
      <c r="N6" s="492"/>
      <c r="O6" s="474"/>
      <c r="P6" s="474"/>
      <c r="Q6" s="472" t="s">
        <v>92</v>
      </c>
      <c r="R6" s="472"/>
      <c r="S6" s="474"/>
      <c r="T6" s="474"/>
      <c r="U6" s="472" t="s">
        <v>93</v>
      </c>
      <c r="V6" s="472"/>
      <c r="W6" s="472" t="s">
        <v>111</v>
      </c>
      <c r="X6" s="472"/>
      <c r="Y6" s="472"/>
      <c r="Z6" s="472"/>
      <c r="AA6" s="473" t="s">
        <v>236</v>
      </c>
      <c r="AB6" s="473"/>
      <c r="AC6" s="474"/>
      <c r="AD6" s="474"/>
      <c r="AE6" s="472" t="s">
        <v>92</v>
      </c>
      <c r="AF6" s="472"/>
      <c r="AG6" s="205"/>
      <c r="AH6" s="155" t="s">
        <v>93</v>
      </c>
      <c r="AI6" s="101"/>
      <c r="AJ6" s="154"/>
    </row>
    <row r="7" spans="1:43" ht="22.5" customHeight="1" x14ac:dyDescent="0.2">
      <c r="A7" s="463" t="s">
        <v>94</v>
      </c>
      <c r="B7" s="464"/>
      <c r="C7" s="464"/>
      <c r="D7" s="464"/>
      <c r="E7" s="464"/>
      <c r="F7" s="464"/>
      <c r="G7" s="464"/>
      <c r="H7" s="464"/>
      <c r="I7" s="465"/>
      <c r="J7" s="475"/>
      <c r="K7" s="476"/>
      <c r="L7" s="476"/>
      <c r="M7" s="476"/>
      <c r="N7" s="476"/>
      <c r="O7" s="476"/>
      <c r="P7" s="476"/>
      <c r="Q7" s="476"/>
      <c r="R7" s="476"/>
      <c r="S7" s="476"/>
      <c r="T7" s="476"/>
      <c r="U7" s="476"/>
      <c r="V7" s="476"/>
      <c r="W7" s="476"/>
      <c r="X7" s="476"/>
      <c r="Y7" s="476"/>
      <c r="Z7" s="476"/>
      <c r="AA7" s="477" t="s">
        <v>1</v>
      </c>
      <c r="AB7" s="477"/>
      <c r="AC7" s="477"/>
      <c r="AD7" s="477"/>
      <c r="AE7" s="477"/>
      <c r="AF7" s="477"/>
      <c r="AG7" s="477"/>
      <c r="AH7" s="478"/>
      <c r="AI7" s="101"/>
      <c r="AJ7" s="154"/>
    </row>
    <row r="8" spans="1:43" ht="60" customHeight="1" x14ac:dyDescent="0.2">
      <c r="A8" s="463" t="s">
        <v>127</v>
      </c>
      <c r="B8" s="464"/>
      <c r="C8" s="464"/>
      <c r="D8" s="464"/>
      <c r="E8" s="464"/>
      <c r="F8" s="464"/>
      <c r="G8" s="464"/>
      <c r="H8" s="464"/>
      <c r="I8" s="465"/>
      <c r="J8" s="466"/>
      <c r="K8" s="467"/>
      <c r="L8" s="467"/>
      <c r="M8" s="467"/>
      <c r="N8" s="467"/>
      <c r="O8" s="467"/>
      <c r="P8" s="467"/>
      <c r="Q8" s="467"/>
      <c r="R8" s="467"/>
      <c r="S8" s="467"/>
      <c r="T8" s="467"/>
      <c r="U8" s="467"/>
      <c r="V8" s="467"/>
      <c r="W8" s="467"/>
      <c r="X8" s="467"/>
      <c r="Y8" s="467"/>
      <c r="Z8" s="467"/>
      <c r="AA8" s="467"/>
      <c r="AB8" s="467"/>
      <c r="AC8" s="467"/>
      <c r="AD8" s="467"/>
      <c r="AE8" s="467"/>
      <c r="AF8" s="467"/>
      <c r="AG8" s="467"/>
      <c r="AH8" s="468"/>
      <c r="AI8" s="101"/>
      <c r="AJ8" s="154"/>
    </row>
    <row r="9" spans="1:43" ht="32.25" customHeight="1" x14ac:dyDescent="0.2">
      <c r="A9" s="421" t="s">
        <v>233</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3"/>
      <c r="AE9" s="469" t="s">
        <v>239</v>
      </c>
      <c r="AF9" s="470"/>
      <c r="AG9" s="470"/>
      <c r="AH9" s="471"/>
      <c r="AI9" s="156"/>
      <c r="AJ9" s="157"/>
      <c r="AQ9" s="48" t="s">
        <v>239</v>
      </c>
    </row>
    <row r="10" spans="1:43" ht="30" customHeight="1" x14ac:dyDescent="0.2">
      <c r="A10" s="102"/>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Q10" s="48" t="s">
        <v>223</v>
      </c>
    </row>
    <row r="11" spans="1:43" ht="22.5" customHeight="1" x14ac:dyDescent="0.2">
      <c r="A11" s="463" t="s">
        <v>107</v>
      </c>
      <c r="B11" s="464"/>
      <c r="C11" s="464"/>
      <c r="D11" s="464"/>
      <c r="E11" s="465"/>
      <c r="F11" s="493" t="s">
        <v>228</v>
      </c>
      <c r="G11" s="494"/>
      <c r="H11" s="494"/>
      <c r="I11" s="495"/>
      <c r="J11" s="496" t="s">
        <v>124</v>
      </c>
      <c r="K11" s="496"/>
      <c r="L11" s="496"/>
      <c r="M11" s="496"/>
      <c r="N11" s="466"/>
      <c r="O11" s="467"/>
      <c r="P11" s="467"/>
      <c r="Q11" s="467"/>
      <c r="R11" s="467"/>
      <c r="S11" s="467"/>
      <c r="T11" s="467"/>
      <c r="U11" s="467"/>
      <c r="V11" s="467"/>
      <c r="W11" s="467"/>
      <c r="X11" s="468"/>
      <c r="Y11" s="479" t="s">
        <v>87</v>
      </c>
      <c r="Z11" s="480"/>
      <c r="AA11" s="480"/>
      <c r="AB11" s="481"/>
      <c r="AC11" s="497"/>
      <c r="AD11" s="498"/>
      <c r="AE11" s="498"/>
      <c r="AF11" s="498"/>
      <c r="AG11" s="498"/>
      <c r="AH11" s="499"/>
      <c r="AI11" s="152"/>
      <c r="AJ11" s="153"/>
    </row>
    <row r="12" spans="1:43" ht="23.25" customHeight="1" x14ac:dyDescent="0.2">
      <c r="A12" s="479" t="s">
        <v>125</v>
      </c>
      <c r="B12" s="480"/>
      <c r="C12" s="480"/>
      <c r="D12" s="480"/>
      <c r="E12" s="480"/>
      <c r="F12" s="480"/>
      <c r="G12" s="480"/>
      <c r="H12" s="480"/>
      <c r="I12" s="481"/>
      <c r="J12" s="482"/>
      <c r="K12" s="483"/>
      <c r="L12" s="483"/>
      <c r="M12" s="483"/>
      <c r="N12" s="483"/>
      <c r="O12" s="483"/>
      <c r="P12" s="483"/>
      <c r="Q12" s="483"/>
      <c r="R12" s="483"/>
      <c r="S12" s="483"/>
      <c r="T12" s="483"/>
      <c r="U12" s="483"/>
      <c r="V12" s="483"/>
      <c r="W12" s="483"/>
      <c r="X12" s="483"/>
      <c r="Y12" s="483"/>
      <c r="Z12" s="483"/>
      <c r="AA12" s="483"/>
      <c r="AB12" s="483"/>
      <c r="AC12" s="483"/>
      <c r="AD12" s="483"/>
      <c r="AE12" s="483"/>
      <c r="AF12" s="483"/>
      <c r="AG12" s="483"/>
      <c r="AH12" s="484"/>
      <c r="AI12" s="101"/>
      <c r="AJ12" s="154"/>
    </row>
    <row r="13" spans="1:43" ht="60" customHeight="1" x14ac:dyDescent="0.2">
      <c r="A13" s="485" t="s">
        <v>126</v>
      </c>
      <c r="B13" s="486"/>
      <c r="C13" s="486"/>
      <c r="D13" s="486"/>
      <c r="E13" s="486"/>
      <c r="F13" s="486"/>
      <c r="G13" s="486"/>
      <c r="H13" s="486"/>
      <c r="I13" s="487"/>
      <c r="J13" s="488"/>
      <c r="K13" s="489"/>
      <c r="L13" s="489"/>
      <c r="M13" s="489"/>
      <c r="N13" s="489"/>
      <c r="O13" s="489"/>
      <c r="P13" s="489"/>
      <c r="Q13" s="489"/>
      <c r="R13" s="489"/>
      <c r="S13" s="489"/>
      <c r="T13" s="489"/>
      <c r="U13" s="489"/>
      <c r="V13" s="489"/>
      <c r="W13" s="489"/>
      <c r="X13" s="489"/>
      <c r="Y13" s="489"/>
      <c r="Z13" s="489"/>
      <c r="AA13" s="489"/>
      <c r="AB13" s="489"/>
      <c r="AC13" s="489"/>
      <c r="AD13" s="489"/>
      <c r="AE13" s="489"/>
      <c r="AF13" s="489"/>
      <c r="AG13" s="489"/>
      <c r="AH13" s="490"/>
      <c r="AI13" s="101"/>
      <c r="AJ13" s="154"/>
    </row>
    <row r="14" spans="1:43" ht="22.5" customHeight="1" x14ac:dyDescent="0.2">
      <c r="A14" s="463" t="s">
        <v>110</v>
      </c>
      <c r="B14" s="464"/>
      <c r="C14" s="464"/>
      <c r="D14" s="464"/>
      <c r="E14" s="464"/>
      <c r="F14" s="464"/>
      <c r="G14" s="464"/>
      <c r="H14" s="464"/>
      <c r="I14" s="465"/>
      <c r="J14" s="491" t="s">
        <v>236</v>
      </c>
      <c r="K14" s="492"/>
      <c r="L14" s="492"/>
      <c r="M14" s="492"/>
      <c r="N14" s="492"/>
      <c r="O14" s="474"/>
      <c r="P14" s="474"/>
      <c r="Q14" s="472" t="s">
        <v>92</v>
      </c>
      <c r="R14" s="472"/>
      <c r="S14" s="474"/>
      <c r="T14" s="474"/>
      <c r="U14" s="472" t="s">
        <v>93</v>
      </c>
      <c r="V14" s="472"/>
      <c r="W14" s="472" t="s">
        <v>111</v>
      </c>
      <c r="X14" s="472"/>
      <c r="Y14" s="472"/>
      <c r="Z14" s="472"/>
      <c r="AA14" s="473" t="s">
        <v>236</v>
      </c>
      <c r="AB14" s="473"/>
      <c r="AC14" s="474"/>
      <c r="AD14" s="474"/>
      <c r="AE14" s="472" t="s">
        <v>92</v>
      </c>
      <c r="AF14" s="472"/>
      <c r="AG14" s="205"/>
      <c r="AH14" s="155" t="s">
        <v>93</v>
      </c>
      <c r="AI14" s="101"/>
      <c r="AJ14" s="154"/>
    </row>
    <row r="15" spans="1:43" ht="21.75" customHeight="1" x14ac:dyDescent="0.2">
      <c r="A15" s="463" t="s">
        <v>94</v>
      </c>
      <c r="B15" s="464"/>
      <c r="C15" s="464"/>
      <c r="D15" s="464"/>
      <c r="E15" s="464"/>
      <c r="F15" s="464"/>
      <c r="G15" s="464"/>
      <c r="H15" s="464"/>
      <c r="I15" s="465"/>
      <c r="J15" s="475"/>
      <c r="K15" s="476"/>
      <c r="L15" s="476"/>
      <c r="M15" s="476"/>
      <c r="N15" s="476"/>
      <c r="O15" s="476"/>
      <c r="P15" s="476"/>
      <c r="Q15" s="476"/>
      <c r="R15" s="476"/>
      <c r="S15" s="476"/>
      <c r="T15" s="476"/>
      <c r="U15" s="476"/>
      <c r="V15" s="476"/>
      <c r="W15" s="476"/>
      <c r="X15" s="476"/>
      <c r="Y15" s="476"/>
      <c r="Z15" s="476"/>
      <c r="AA15" s="477" t="s">
        <v>1</v>
      </c>
      <c r="AB15" s="477"/>
      <c r="AC15" s="477"/>
      <c r="AD15" s="477"/>
      <c r="AE15" s="477"/>
      <c r="AF15" s="477"/>
      <c r="AG15" s="477"/>
      <c r="AH15" s="478"/>
      <c r="AI15" s="101"/>
      <c r="AJ15" s="154"/>
    </row>
    <row r="16" spans="1:43" ht="60" customHeight="1" x14ac:dyDescent="0.2">
      <c r="A16" s="463" t="s">
        <v>127</v>
      </c>
      <c r="B16" s="464"/>
      <c r="C16" s="464"/>
      <c r="D16" s="464"/>
      <c r="E16" s="464"/>
      <c r="F16" s="464"/>
      <c r="G16" s="464"/>
      <c r="H16" s="464"/>
      <c r="I16" s="465"/>
      <c r="J16" s="466"/>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8"/>
      <c r="AI16" s="101"/>
      <c r="AJ16" s="154"/>
    </row>
    <row r="17" spans="1:36" ht="32.25" customHeight="1" x14ac:dyDescent="0.2">
      <c r="A17" s="421" t="s">
        <v>233</v>
      </c>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3"/>
      <c r="AE17" s="469" t="s">
        <v>239</v>
      </c>
      <c r="AF17" s="470"/>
      <c r="AG17" s="470"/>
      <c r="AH17" s="471"/>
      <c r="AI17" s="156"/>
      <c r="AJ17" s="157"/>
    </row>
    <row r="18" spans="1:36" ht="30" customHeight="1" x14ac:dyDescent="0.2">
      <c r="A18" s="102"/>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row>
    <row r="19" spans="1:36" ht="22.5" customHeight="1" x14ac:dyDescent="0.2">
      <c r="A19" s="463" t="s">
        <v>107</v>
      </c>
      <c r="B19" s="464"/>
      <c r="C19" s="464"/>
      <c r="D19" s="464"/>
      <c r="E19" s="465"/>
      <c r="F19" s="493" t="s">
        <v>229</v>
      </c>
      <c r="G19" s="494"/>
      <c r="H19" s="494"/>
      <c r="I19" s="495"/>
      <c r="J19" s="496" t="s">
        <v>124</v>
      </c>
      <c r="K19" s="496"/>
      <c r="L19" s="496"/>
      <c r="M19" s="496"/>
      <c r="N19" s="466"/>
      <c r="O19" s="467"/>
      <c r="P19" s="467"/>
      <c r="Q19" s="467"/>
      <c r="R19" s="467"/>
      <c r="S19" s="467"/>
      <c r="T19" s="467"/>
      <c r="U19" s="467"/>
      <c r="V19" s="467"/>
      <c r="W19" s="467"/>
      <c r="X19" s="468"/>
      <c r="Y19" s="479" t="s">
        <v>87</v>
      </c>
      <c r="Z19" s="480"/>
      <c r="AA19" s="480"/>
      <c r="AB19" s="481"/>
      <c r="AC19" s="497"/>
      <c r="AD19" s="498"/>
      <c r="AE19" s="498"/>
      <c r="AF19" s="498"/>
      <c r="AG19" s="498"/>
      <c r="AH19" s="499"/>
      <c r="AI19" s="152"/>
      <c r="AJ19" s="153"/>
    </row>
    <row r="20" spans="1:36" ht="25.5" customHeight="1" x14ac:dyDescent="0.2">
      <c r="A20" s="479" t="s">
        <v>125</v>
      </c>
      <c r="B20" s="480"/>
      <c r="C20" s="480"/>
      <c r="D20" s="480"/>
      <c r="E20" s="480"/>
      <c r="F20" s="480"/>
      <c r="G20" s="480"/>
      <c r="H20" s="480"/>
      <c r="I20" s="481"/>
      <c r="J20" s="482"/>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4"/>
      <c r="AI20" s="101"/>
      <c r="AJ20" s="154"/>
    </row>
    <row r="21" spans="1:36" ht="60" customHeight="1" x14ac:dyDescent="0.2">
      <c r="A21" s="485" t="s">
        <v>126</v>
      </c>
      <c r="B21" s="486"/>
      <c r="C21" s="486"/>
      <c r="D21" s="486"/>
      <c r="E21" s="486"/>
      <c r="F21" s="486"/>
      <c r="G21" s="486"/>
      <c r="H21" s="486"/>
      <c r="I21" s="487"/>
      <c r="J21" s="488"/>
      <c r="K21" s="489"/>
      <c r="L21" s="489"/>
      <c r="M21" s="489"/>
      <c r="N21" s="489"/>
      <c r="O21" s="489"/>
      <c r="P21" s="489"/>
      <c r="Q21" s="489"/>
      <c r="R21" s="489"/>
      <c r="S21" s="489"/>
      <c r="T21" s="489"/>
      <c r="U21" s="489"/>
      <c r="V21" s="489"/>
      <c r="W21" s="489"/>
      <c r="X21" s="489"/>
      <c r="Y21" s="489"/>
      <c r="Z21" s="489"/>
      <c r="AA21" s="489"/>
      <c r="AB21" s="489"/>
      <c r="AC21" s="489"/>
      <c r="AD21" s="489"/>
      <c r="AE21" s="489"/>
      <c r="AF21" s="489"/>
      <c r="AG21" s="489"/>
      <c r="AH21" s="490"/>
      <c r="AI21" s="101"/>
      <c r="AJ21" s="154"/>
    </row>
    <row r="22" spans="1:36" ht="22.5" customHeight="1" x14ac:dyDescent="0.2">
      <c r="A22" s="463" t="s">
        <v>110</v>
      </c>
      <c r="B22" s="464"/>
      <c r="C22" s="464"/>
      <c r="D22" s="464"/>
      <c r="E22" s="464"/>
      <c r="F22" s="464"/>
      <c r="G22" s="464"/>
      <c r="H22" s="464"/>
      <c r="I22" s="465"/>
      <c r="J22" s="491" t="s">
        <v>236</v>
      </c>
      <c r="K22" s="492"/>
      <c r="L22" s="492"/>
      <c r="M22" s="492"/>
      <c r="N22" s="492"/>
      <c r="O22" s="474"/>
      <c r="P22" s="474"/>
      <c r="Q22" s="472" t="s">
        <v>92</v>
      </c>
      <c r="R22" s="472"/>
      <c r="S22" s="474"/>
      <c r="T22" s="474"/>
      <c r="U22" s="472" t="s">
        <v>93</v>
      </c>
      <c r="V22" s="472"/>
      <c r="W22" s="472" t="s">
        <v>111</v>
      </c>
      <c r="X22" s="472"/>
      <c r="Y22" s="472"/>
      <c r="Z22" s="472"/>
      <c r="AA22" s="473" t="s">
        <v>236</v>
      </c>
      <c r="AB22" s="473"/>
      <c r="AC22" s="474"/>
      <c r="AD22" s="474"/>
      <c r="AE22" s="472" t="s">
        <v>92</v>
      </c>
      <c r="AF22" s="472"/>
      <c r="AG22" s="205"/>
      <c r="AH22" s="155" t="s">
        <v>93</v>
      </c>
      <c r="AI22" s="101"/>
      <c r="AJ22" s="154"/>
    </row>
    <row r="23" spans="1:36" ht="23.25" customHeight="1" x14ac:dyDescent="0.2">
      <c r="A23" s="463" t="s">
        <v>94</v>
      </c>
      <c r="B23" s="464"/>
      <c r="C23" s="464"/>
      <c r="D23" s="464"/>
      <c r="E23" s="464"/>
      <c r="F23" s="464"/>
      <c r="G23" s="464"/>
      <c r="H23" s="464"/>
      <c r="I23" s="465"/>
      <c r="J23" s="475"/>
      <c r="K23" s="476"/>
      <c r="L23" s="476"/>
      <c r="M23" s="476"/>
      <c r="N23" s="476"/>
      <c r="O23" s="476"/>
      <c r="P23" s="476"/>
      <c r="Q23" s="476"/>
      <c r="R23" s="476"/>
      <c r="S23" s="476"/>
      <c r="T23" s="476"/>
      <c r="U23" s="476"/>
      <c r="V23" s="476"/>
      <c r="W23" s="476"/>
      <c r="X23" s="476"/>
      <c r="Y23" s="476"/>
      <c r="Z23" s="476"/>
      <c r="AA23" s="477" t="s">
        <v>1</v>
      </c>
      <c r="AB23" s="477"/>
      <c r="AC23" s="477"/>
      <c r="AD23" s="477"/>
      <c r="AE23" s="477"/>
      <c r="AF23" s="477"/>
      <c r="AG23" s="477"/>
      <c r="AH23" s="478"/>
      <c r="AI23" s="101"/>
      <c r="AJ23" s="154"/>
    </row>
    <row r="24" spans="1:36" ht="60" customHeight="1" x14ac:dyDescent="0.2">
      <c r="A24" s="463" t="s">
        <v>127</v>
      </c>
      <c r="B24" s="464"/>
      <c r="C24" s="464"/>
      <c r="D24" s="464"/>
      <c r="E24" s="464"/>
      <c r="F24" s="464"/>
      <c r="G24" s="464"/>
      <c r="H24" s="464"/>
      <c r="I24" s="465"/>
      <c r="J24" s="466"/>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8"/>
      <c r="AI24" s="101"/>
      <c r="AJ24" s="154"/>
    </row>
    <row r="25" spans="1:36" ht="36.75" customHeight="1" x14ac:dyDescent="0.2">
      <c r="A25" s="421" t="s">
        <v>233</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3"/>
      <c r="AE25" s="469" t="s">
        <v>239</v>
      </c>
      <c r="AF25" s="470"/>
      <c r="AG25" s="470"/>
      <c r="AH25" s="471"/>
      <c r="AI25" s="156"/>
      <c r="AJ25" s="157"/>
    </row>
    <row r="26" spans="1:36" ht="15" customHeight="1" x14ac:dyDescent="0.2">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row>
  </sheetData>
  <sheetProtection password="DDD3" sheet="1" formatCells="0" formatRows="0" insertRows="0" deleteRows="0"/>
  <dataConsolidate/>
  <mergeCells count="82">
    <mergeCell ref="B2:AH2"/>
    <mergeCell ref="A3:E3"/>
    <mergeCell ref="F3:I3"/>
    <mergeCell ref="J3:M3"/>
    <mergeCell ref="N3:X3"/>
    <mergeCell ref="Y3:AB3"/>
    <mergeCell ref="AC3:AH3"/>
    <mergeCell ref="A4:I4"/>
    <mergeCell ref="J4:AH4"/>
    <mergeCell ref="A5:I5"/>
    <mergeCell ref="J5:AH5"/>
    <mergeCell ref="A6:I6"/>
    <mergeCell ref="J6:N6"/>
    <mergeCell ref="O6:P6"/>
    <mergeCell ref="Q6:R6"/>
    <mergeCell ref="S6:T6"/>
    <mergeCell ref="U6:V6"/>
    <mergeCell ref="W6:Z6"/>
    <mergeCell ref="AA6:AB6"/>
    <mergeCell ref="AC6:AD6"/>
    <mergeCell ref="AE6:AF6"/>
    <mergeCell ref="A7:I7"/>
    <mergeCell ref="J7:Z7"/>
    <mergeCell ref="AA7:AH7"/>
    <mergeCell ref="A8:I8"/>
    <mergeCell ref="J8:AH8"/>
    <mergeCell ref="A9:AD9"/>
    <mergeCell ref="AE9:AH9"/>
    <mergeCell ref="A11:E11"/>
    <mergeCell ref="F11:I11"/>
    <mergeCell ref="J11:M11"/>
    <mergeCell ref="N11:X11"/>
    <mergeCell ref="Y11:AB11"/>
    <mergeCell ref="AC11:AH11"/>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15:I15"/>
    <mergeCell ref="J15:Z15"/>
    <mergeCell ref="AA15:AH15"/>
    <mergeCell ref="A16:I16"/>
    <mergeCell ref="J16:AH16"/>
    <mergeCell ref="A17:AD17"/>
    <mergeCell ref="AE17:AH17"/>
    <mergeCell ref="A19:E19"/>
    <mergeCell ref="F19:I19"/>
    <mergeCell ref="J19:M19"/>
    <mergeCell ref="N19:X19"/>
    <mergeCell ref="Y19:AB19"/>
    <mergeCell ref="AC19:AH19"/>
    <mergeCell ref="A20:I20"/>
    <mergeCell ref="J20:AH20"/>
    <mergeCell ref="A21:I21"/>
    <mergeCell ref="J21:AH21"/>
    <mergeCell ref="A22:I22"/>
    <mergeCell ref="J22:N22"/>
    <mergeCell ref="O22:P22"/>
    <mergeCell ref="Q22:R22"/>
    <mergeCell ref="S22:T22"/>
    <mergeCell ref="U22:V22"/>
    <mergeCell ref="A24:I24"/>
    <mergeCell ref="J24:AH24"/>
    <mergeCell ref="A25:AD25"/>
    <mergeCell ref="AE25:AH25"/>
    <mergeCell ref="W22:Z22"/>
    <mergeCell ref="AA22:AB22"/>
    <mergeCell ref="AC22:AD22"/>
    <mergeCell ref="AE22:AF22"/>
    <mergeCell ref="A23:I23"/>
    <mergeCell ref="J23:Z23"/>
    <mergeCell ref="AA23:AH23"/>
  </mergeCells>
  <phoneticPr fontId="1"/>
  <conditionalFormatting sqref="AE9:AH9">
    <cfRule type="expression" dxfId="182" priority="3">
      <formula>$AE$9="（選択してください）"</formula>
    </cfRule>
  </conditionalFormatting>
  <conditionalFormatting sqref="AE17:AH17">
    <cfRule type="expression" dxfId="181" priority="2">
      <formula>$AE$17="（選択してください）"</formula>
    </cfRule>
  </conditionalFormatting>
  <conditionalFormatting sqref="AE25:AH25">
    <cfRule type="expression" dxfId="180" priority="1">
      <formula>$AE$25="（選択してください）"</formula>
    </cfRule>
  </conditionalFormatting>
  <dataValidations count="5">
    <dataValidation type="list" allowBlank="1" showInputMessage="1" showErrorMessage="1" sqref="AE25:AH25 AE17:AH17 AE9:AH9">
      <formula1>$AQ$9:$AQ$10</formula1>
    </dataValidation>
    <dataValidation imeMode="halfAlpha" allowBlank="1" showInputMessage="1" showErrorMessage="1" sqref="AC19:AH19 AC11:AH11 AC3:AH3 J7:Z7 J15:Z15 J23:Z23"/>
    <dataValidation allowBlank="1" showInputMessage="1" showErrorMessage="1" promptTitle="番号を記入してください" prompt="前ページの資金支出明細番号と対応させて記入してください_x000a_" sqref="F3:I3 F11:I11 F19:I19"/>
    <dataValidation imeMode="halfAlpha" allowBlank="1" showInputMessage="1" showErrorMessage="1" promptTitle="契約期間は事業終了予定日より前です" prompt="本事業の終了予定日より後に契約、納品、支払を行った分は助成対象外となります" sqref="O6:P6 S6:T6 AC6:AD6 AG6 O14:P14 S14:T14 AC14:AD14 AG14 O22:P22 S22:T22 AC22:AD22 AG22"/>
    <dataValidation allowBlank="1" showInputMessage="1" showErrorMessage="1" promptTitle="指導内容を記入してください" prompt="①助成事業における指導内容を明確に記入すること_x000a_②指導を受け入れる必要性についても具体的に記入_x000a_" sqref="J8:AH8 J16:AH16 J24:AH24"/>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colBreaks count="1" manualBreakCount="1">
    <brk id="34" max="1048575"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18</vt:i4>
      </vt:variant>
      <vt:variant>
        <vt:lpstr>名前付き一覧</vt:lpstr>
      </vt:variant>
      <vt:variant>
        <vt:i4>27</vt:i4>
      </vt:variant>
    </vt:vector>
  </HeadingPairs>
  <TitlesOfParts>
    <vt:vector size="45" baseType="lpstr">
      <vt:lpstr>作成にあたって</vt:lpstr>
      <vt:lpstr>資金計画書</vt:lpstr>
      <vt:lpstr>(1)原材料</vt:lpstr>
      <vt:lpstr>(2)-1機械装置</vt:lpstr>
      <vt:lpstr>(2)-2機械　計画書</vt:lpstr>
      <vt:lpstr>(3)-1委託外注</vt:lpstr>
      <vt:lpstr>(3)-2委託　計画書</vt:lpstr>
      <vt:lpstr>(4)-1専門家</vt:lpstr>
      <vt:lpstr>(4)-2専門家　計画書</vt:lpstr>
      <vt:lpstr>(5)賃借費</vt:lpstr>
      <vt:lpstr>(6)産業財産権</vt:lpstr>
      <vt:lpstr>(7)人件費</vt:lpstr>
      <vt:lpstr>(8)広告費</vt:lpstr>
      <vt:lpstr>(9)展示会</vt:lpstr>
      <vt:lpstr>(10)-1イベント</vt:lpstr>
      <vt:lpstr>(10)-2イベント　計画書</vt:lpstr>
      <vt:lpstr>(11)その他助成対象外</vt:lpstr>
      <vt:lpstr>人件費単価一覧表</vt:lpstr>
      <vt:lpstr>'(1)原材料'!_9．資金支出明細</vt:lpstr>
      <vt:lpstr>'(10)-1イベント'!_9．資金支出明細</vt:lpstr>
      <vt:lpstr>'(2)-1機械装置'!_9．資金支出明細</vt:lpstr>
      <vt:lpstr>'(3)-1委託外注'!_9．資金支出明細</vt:lpstr>
      <vt:lpstr>'(4)-1専門家'!_9．資金支出明細</vt:lpstr>
      <vt:lpstr>'(5)賃借費'!_9．資金支出明細</vt:lpstr>
      <vt:lpstr>'(6)産業財産権'!_9．資金支出明細</vt:lpstr>
      <vt:lpstr>'(7)人件費'!_9．資金支出明細</vt:lpstr>
      <vt:lpstr>'(8)広告費'!_9．資金支出明細</vt:lpstr>
      <vt:lpstr>'(9)展示会'!_9．資金支出明細</vt:lpstr>
      <vt:lpstr>'(1)原材料'!Print_Area</vt:lpstr>
      <vt:lpstr>'(10)-1イベント'!Print_Area</vt:lpstr>
      <vt:lpstr>'(10)-2イベント　計画書'!Print_Area</vt:lpstr>
      <vt:lpstr>'(11)その他助成対象外'!Print_Area</vt:lpstr>
      <vt:lpstr>'(2)-1機械装置'!Print_Area</vt:lpstr>
      <vt:lpstr>'(2)-2機械　計画書'!Print_Area</vt:lpstr>
      <vt:lpstr>'(3)-1委託外注'!Print_Area</vt:lpstr>
      <vt:lpstr>'(3)-2委託　計画書'!Print_Area</vt:lpstr>
      <vt:lpstr>'(4)-1専門家'!Print_Area</vt:lpstr>
      <vt:lpstr>'(4)-2専門家　計画書'!Print_Area</vt:lpstr>
      <vt:lpstr>'(5)賃借費'!Print_Area</vt:lpstr>
      <vt:lpstr>'(6)産業財産権'!Print_Area</vt:lpstr>
      <vt:lpstr>'(7)人件費'!Print_Area</vt:lpstr>
      <vt:lpstr>'(8)広告費'!Print_Area</vt:lpstr>
      <vt:lpstr>'(9)展示会'!Print_Area</vt:lpstr>
      <vt:lpstr>作成にあたって!Print_Area</vt:lpstr>
      <vt:lpstr>資金計画書!Print_Area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2024-04-12T00:23:26Z</cp:lastPrinted>
  <dcterms:created xsi:type="dcterms:W3CDTF">2017-11-08T05:54:41Z</dcterms:created>
  <dcterms:modified xsi:type="dcterms:W3CDTF">2024-04-12T01:31:23Z</dcterms:modified>
</cp:coreProperties>
</file>